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showInkAnnotation="0" autoCompressPictures="0" defaultThemeVersion="124226"/>
  <mc:AlternateContent xmlns:mc="http://schemas.openxmlformats.org/markup-compatibility/2006">
    <mc:Choice Requires="x15">
      <x15ac:absPath xmlns:x15ac="http://schemas.microsoft.com/office/spreadsheetml/2010/11/ac" url="https://worldbankgroup-my.sharepoint.com/personal/massouyouti_adaptation-fund_org/Documents/Documents/Jordan PPR/"/>
    </mc:Choice>
  </mc:AlternateContent>
  <xr:revisionPtr revIDLastSave="1" documentId="8_{880F9B94-AAB2-4D71-BD80-3369B03B6D95}" xr6:coauthVersionLast="45" xr6:coauthVersionMax="45" xr10:uidLastSave="{78129F53-1DFD-431D-9EDF-717C9D8837A7}"/>
  <bookViews>
    <workbookView xWindow="-110" yWindow="-110" windowWidth="19420" windowHeight="10420" tabRatio="906" activeTab="1" xr2:uid="{00000000-000D-0000-FFFF-FFFF00000000}"/>
  </bookViews>
  <sheets>
    <sheet name="Overview" sheetId="1" r:id="rId1"/>
    <sheet name="FinancialData" sheetId="2" r:id="rId2"/>
    <sheet name="Risk Assesment" sheetId="4" r:id="rId3"/>
    <sheet name="ESP Compliance" sheetId="12" r:id="rId4"/>
    <sheet name="GP Compliance" sheetId="6" r:id="rId5"/>
    <sheet name="ESP and GP Guidance notes" sheetId="14" r:id="rId6"/>
    <sheet name="Rating" sheetId="7" r:id="rId7"/>
    <sheet name="Project Indicators" sheetId="8" r:id="rId8"/>
    <sheet name="Lessons Learned" sheetId="9" r:id="rId9"/>
    <sheet name="Results Tracker" sheetId="27" r:id="rId10"/>
    <sheet name="Units for Indicators" sheetId="11" r:id="rId11"/>
    <sheet name="1.1 PDTRA 2019 actionplan" sheetId="15" r:id="rId12"/>
    <sheet name="1.1 HF 2019 actionplan" sheetId="16" r:id="rId13"/>
    <sheet name="1.2 JVA 2019 actionplan" sheetId="18" r:id="rId14"/>
    <sheet name="1.3 WA 2019 Actionplan" sheetId="19" r:id="rId15"/>
    <sheet name="1.4 JVA 2019 actionplan" sheetId="20" r:id="rId16"/>
    <sheet name="1.5 JVA 2019 actionplan" sheetId="21" r:id="rId17"/>
    <sheet name="1.6  NARC 2019 actionplan" sheetId="23" r:id="rId18"/>
    <sheet name="2.1 MoEnv, RSS 2year actionplan" sheetId="24" r:id="rId19"/>
    <sheet name="2.2 MoEnv, RSS 2year actionplan" sheetId="25" r:id="rId20"/>
    <sheet name="2.3 NARC 2019 Actionplan" sheetId="26" r:id="rId21"/>
  </sheets>
  <externalReferences>
    <externalReference r:id="rId22"/>
    <externalReference r:id="rId23"/>
    <externalReference r:id="rId24"/>
  </externalReferences>
  <definedNames>
    <definedName name="iincome" localSheetId="3">#REF!</definedName>
    <definedName name="iincome">#REF!</definedName>
    <definedName name="income" localSheetId="3">#REF!</definedName>
    <definedName name="income" localSheetId="9">#REF!</definedName>
    <definedName name="income">#REF!</definedName>
    <definedName name="incomelevel" localSheetId="9">'Results Tracker'!$E$136:$E$138</definedName>
    <definedName name="incomelevel">#REF!</definedName>
    <definedName name="info" localSheetId="9">'Results Tracker'!$E$155:$E$157</definedName>
    <definedName name="info">#REF!</definedName>
    <definedName name="Month">[1]Dropdowns!$G$2:$G$13</definedName>
    <definedName name="overalleffect" localSheetId="9">'Results Tracker'!$D$155:$D$157</definedName>
    <definedName name="overalleffect">#REF!</definedName>
    <definedName name="physicalassets" localSheetId="9">'Results Tracker'!$J$155:$J$163</definedName>
    <definedName name="physicalassets">#REF!</definedName>
    <definedName name="quality" localSheetId="9">'Results Tracker'!$B$146:$B$150</definedName>
    <definedName name="quality">#REF!</definedName>
    <definedName name="question" localSheetId="9">'Results Tracker'!$F$146:$F$148</definedName>
    <definedName name="question">#REF!</definedName>
    <definedName name="responses" localSheetId="9">'Results Tracker'!$C$146:$C$150</definedName>
    <definedName name="responses">#REF!</definedName>
    <definedName name="state" localSheetId="9">'Results Tracker'!$I$150:$I$152</definedName>
    <definedName name="state">#REF!</definedName>
    <definedName name="type1" localSheetId="9">'Results Tracker'!$G$146:$G$149</definedName>
    <definedName name="type1">#REF!</definedName>
    <definedName name="Year">[1]Dropdowns!$H$2:$H$36</definedName>
    <definedName name="yesno" localSheetId="9">'Results Tracker'!$E$142:$E$143</definedName>
    <definedName name="yesno">#REF!</definedName>
    <definedName name="Z_8F0D285A_0224_4C31_92C2_6C61BAA6C63C_.wvu.Cols" localSheetId="0" hidden="1">Overview!$H:$P</definedName>
    <definedName name="Z_8F0D285A_0224_4C31_92C2_6C61BAA6C63C_.wvu.Rows" localSheetId="0" hidden="1">Overview!$8:$11</definedName>
    <definedName name="Z_8F0D285A_0224_4C31_92C2_6C61BAA6C63C_.wvu.Rows" localSheetId="9" hidden="1">'Results Tracker'!$31:$38,'Results Tracker'!$133:$321</definedName>
  </definedNames>
  <calcPr calcId="191029"/>
  <customWorkbookViews>
    <customWorkbookView name="Dirk Administrator - Personal View" guid="{8F0D285A-0224-4C31-92C2-6C61BAA6C63C}" mergeInterval="0" personalView="1" maximized="1" xWindow="-8" yWindow="-8" windowWidth="1936" windowHeight="1186"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05" i="26" l="1"/>
  <c r="J209" i="26" s="1"/>
  <c r="J208" i="26"/>
  <c r="J200" i="26"/>
  <c r="J197" i="26"/>
  <c r="J193" i="26"/>
  <c r="J190" i="26"/>
  <c r="J187" i="26"/>
  <c r="J184" i="26"/>
  <c r="J181" i="26"/>
  <c r="J176" i="26"/>
  <c r="J158" i="26"/>
  <c r="J159" i="26" s="1"/>
  <c r="J80" i="26"/>
  <c r="J88" i="26"/>
  <c r="J93" i="26"/>
  <c r="J64" i="26"/>
  <c r="J71" i="26" s="1"/>
  <c r="J54" i="26"/>
  <c r="J46" i="26"/>
  <c r="J42" i="26"/>
  <c r="J38" i="26"/>
  <c r="J31" i="26"/>
  <c r="J26" i="26"/>
  <c r="J21" i="26"/>
  <c r="J17" i="26"/>
  <c r="I176" i="26"/>
  <c r="H175" i="26"/>
  <c r="H176" i="26" s="1"/>
  <c r="I175" i="26"/>
  <c r="H152" i="26"/>
  <c r="J146" i="26"/>
  <c r="E145" i="26"/>
  <c r="H145" i="26" s="1"/>
  <c r="J145" i="26" s="1"/>
  <c r="J143" i="26"/>
  <c r="E142" i="26"/>
  <c r="H142" i="26" s="1"/>
  <c r="J142" i="26" s="1"/>
  <c r="J140" i="26"/>
  <c r="E139" i="26"/>
  <c r="H139" i="26" s="1"/>
  <c r="J139" i="26" s="1"/>
  <c r="J137" i="26"/>
  <c r="J129" i="26"/>
  <c r="J133" i="26" s="1"/>
  <c r="I133" i="26"/>
  <c r="H133" i="26"/>
  <c r="J132" i="26"/>
  <c r="E131" i="26"/>
  <c r="H131" i="26" s="1"/>
  <c r="J131" i="26" s="1"/>
  <c r="L126" i="26"/>
  <c r="E119" i="26"/>
  <c r="H119" i="26" s="1"/>
  <c r="J119" i="26" s="1"/>
  <c r="E120" i="26"/>
  <c r="H120" i="26" s="1"/>
  <c r="J120" i="26" s="1"/>
  <c r="E121" i="26"/>
  <c r="H121" i="26" s="1"/>
  <c r="J121" i="26" s="1"/>
  <c r="L117" i="26"/>
  <c r="E114" i="26"/>
  <c r="H114" i="26" s="1"/>
  <c r="J114" i="26" s="1"/>
  <c r="E115" i="26"/>
  <c r="H115" i="26" s="1"/>
  <c r="J115" i="26" s="1"/>
  <c r="E108" i="26"/>
  <c r="H108" i="26" s="1"/>
  <c r="J108" i="26" s="1"/>
  <c r="E109" i="26"/>
  <c r="H109" i="26" s="1"/>
  <c r="J109" i="26" s="1"/>
  <c r="E110" i="26"/>
  <c r="H110" i="26" s="1"/>
  <c r="J110" i="26" s="1"/>
  <c r="E111" i="26"/>
  <c r="H111" i="26" s="1"/>
  <c r="J111" i="26" s="1"/>
  <c r="E103" i="26"/>
  <c r="H103" i="26" s="1"/>
  <c r="J103" i="26" s="1"/>
  <c r="E104" i="26"/>
  <c r="H104" i="26" s="1"/>
  <c r="J104" i="26" s="1"/>
  <c r="E105" i="26"/>
  <c r="H105" i="26"/>
  <c r="J105" i="26" s="1"/>
  <c r="E98" i="26"/>
  <c r="H98" i="26"/>
  <c r="J98" i="26" s="1"/>
  <c r="E99" i="26"/>
  <c r="H99" i="26" s="1"/>
  <c r="J99" i="26" s="1"/>
  <c r="E100" i="26"/>
  <c r="H100" i="26" s="1"/>
  <c r="J100" i="26" s="1"/>
  <c r="E86" i="26"/>
  <c r="H86" i="26" s="1"/>
  <c r="J86" i="26" s="1"/>
  <c r="J95" i="26" s="1"/>
  <c r="I95" i="26"/>
  <c r="L94" i="26"/>
  <c r="H93" i="26"/>
  <c r="E92" i="26"/>
  <c r="H92" i="26" s="1"/>
  <c r="E90" i="26"/>
  <c r="E82" i="26"/>
  <c r="H82" i="26" s="1"/>
  <c r="L87" i="26"/>
  <c r="E87" i="26"/>
  <c r="H87" i="26" s="1"/>
  <c r="J87" i="26" s="1"/>
  <c r="L86" i="26"/>
  <c r="L85" i="26"/>
  <c r="E85" i="26"/>
  <c r="H85" i="26" s="1"/>
  <c r="J85" i="26" s="1"/>
  <c r="L84" i="26"/>
  <c r="L83" i="26"/>
  <c r="H80" i="26"/>
  <c r="E79" i="26"/>
  <c r="H79" i="26" s="1"/>
  <c r="J79" i="26" s="1"/>
  <c r="E78" i="26"/>
  <c r="H78" i="26" s="1"/>
  <c r="J78" i="26" s="1"/>
  <c r="E77" i="26"/>
  <c r="H77" i="26" s="1"/>
  <c r="J77" i="26" s="1"/>
  <c r="H75" i="26"/>
  <c r="J75" i="26" s="1"/>
  <c r="E63" i="26"/>
  <c r="H63" i="26" s="1"/>
  <c r="J63" i="26" s="1"/>
  <c r="E62" i="26"/>
  <c r="H62" i="26" s="1"/>
  <c r="J62" i="26" s="1"/>
  <c r="H60" i="26"/>
  <c r="J60" i="26" s="1"/>
  <c r="I47" i="26"/>
  <c r="H17" i="26"/>
  <c r="H21" i="26"/>
  <c r="H46" i="26"/>
  <c r="I42" i="26"/>
  <c r="I38" i="26"/>
  <c r="Z24" i="25"/>
  <c r="Z47" i="25" s="1"/>
  <c r="J44" i="21"/>
  <c r="J35" i="21"/>
  <c r="J17" i="21"/>
  <c r="J47" i="21"/>
  <c r="J34" i="21"/>
  <c r="J26" i="21"/>
  <c r="J28" i="23"/>
  <c r="J39" i="23"/>
  <c r="J33" i="23"/>
  <c r="J44" i="23"/>
  <c r="J48" i="23"/>
  <c r="J51" i="23"/>
  <c r="J54" i="23"/>
  <c r="J57" i="23"/>
  <c r="E69" i="23"/>
  <c r="E68" i="23"/>
  <c r="E67" i="23"/>
  <c r="E66" i="23"/>
  <c r="E64" i="23"/>
  <c r="E63" i="23"/>
  <c r="E62" i="23"/>
  <c r="E61" i="23"/>
  <c r="I58" i="23"/>
  <c r="H58" i="23"/>
  <c r="E56" i="23"/>
  <c r="H56" i="23" s="1"/>
  <c r="E53" i="23"/>
  <c r="H53" i="23" s="1"/>
  <c r="E50" i="23"/>
  <c r="H50" i="23"/>
  <c r="E46" i="23"/>
  <c r="H46" i="23" s="1"/>
  <c r="E43" i="23"/>
  <c r="H43" i="23" s="1"/>
  <c r="I40" i="23"/>
  <c r="H40" i="23"/>
  <c r="E35" i="23"/>
  <c r="H35" i="23" s="1"/>
  <c r="E31" i="23"/>
  <c r="H31" i="23" s="1"/>
  <c r="I28" i="23"/>
  <c r="H28" i="23"/>
  <c r="B21" i="20"/>
  <c r="B22" i="20" s="1"/>
  <c r="B33" i="20" s="1"/>
  <c r="B31" i="20"/>
  <c r="B32" i="20"/>
  <c r="J5" i="19"/>
  <c r="J6" i="19"/>
  <c r="J7" i="19"/>
  <c r="J8" i="19"/>
  <c r="J9" i="19"/>
  <c r="J22" i="19"/>
  <c r="J43" i="19"/>
  <c r="J36" i="19"/>
  <c r="J28" i="19"/>
  <c r="J54" i="19"/>
  <c r="I54" i="19"/>
  <c r="H54" i="19"/>
  <c r="I44" i="19"/>
  <c r="H44" i="19"/>
  <c r="I21" i="19"/>
  <c r="I22" i="19" s="1"/>
  <c r="H21" i="19"/>
  <c r="H22" i="19" s="1"/>
  <c r="E9" i="19"/>
  <c r="H9" i="19" s="1"/>
  <c r="H8" i="19"/>
  <c r="E7" i="19"/>
  <c r="H7" i="19" s="1"/>
  <c r="E6" i="19"/>
  <c r="H6" i="19" s="1"/>
  <c r="E5" i="19"/>
  <c r="H5" i="19" s="1"/>
  <c r="J20" i="18"/>
  <c r="J29" i="18"/>
  <c r="J37" i="18"/>
  <c r="J46" i="18"/>
  <c r="J49" i="18"/>
  <c r="E95" i="16"/>
  <c r="H95" i="16" s="1"/>
  <c r="E104" i="16"/>
  <c r="H104" i="16" s="1"/>
  <c r="H85" i="16"/>
  <c r="H86" i="16" s="1"/>
  <c r="J86" i="16" s="1"/>
  <c r="B72" i="16"/>
  <c r="E72" i="16" s="1"/>
  <c r="H72" i="16" s="1"/>
  <c r="H73" i="16" s="1"/>
  <c r="E52" i="16"/>
  <c r="H52" i="16" s="1"/>
  <c r="E61" i="16"/>
  <c r="H61" i="16" s="1"/>
  <c r="J61" i="16" s="1"/>
  <c r="E32" i="16"/>
  <c r="H32" i="16" s="1"/>
  <c r="H33" i="16" s="1"/>
  <c r="E41" i="16"/>
  <c r="H41" i="16" s="1"/>
  <c r="H22" i="16"/>
  <c r="H23" i="16" s="1"/>
  <c r="J23" i="16" s="1"/>
  <c r="E114" i="16"/>
  <c r="H114" i="16" s="1"/>
  <c r="I116" i="16"/>
  <c r="I119" i="16" s="1"/>
  <c r="B105" i="16"/>
  <c r="E105" i="16" s="1"/>
  <c r="B96" i="16"/>
  <c r="E96" i="16" s="1"/>
  <c r="B85" i="16"/>
  <c r="J84" i="16"/>
  <c r="B62" i="16"/>
  <c r="E62" i="16" s="1"/>
  <c r="B33" i="16"/>
  <c r="E33" i="16" s="1"/>
  <c r="B22" i="16"/>
  <c r="J21" i="16"/>
  <c r="B26" i="15"/>
  <c r="B27" i="15" s="1"/>
  <c r="B36" i="15"/>
  <c r="B37" i="15" s="1"/>
  <c r="B42" i="15"/>
  <c r="B50" i="15" s="1"/>
  <c r="B65" i="15"/>
  <c r="B73" i="15"/>
  <c r="B78" i="15"/>
  <c r="B81" i="15"/>
  <c r="B91" i="15"/>
  <c r="B92" i="15" s="1"/>
  <c r="B96" i="15"/>
  <c r="B16" i="15"/>
  <c r="G24" i="8"/>
  <c r="F48" i="2"/>
  <c r="F49" i="2"/>
  <c r="F53" i="2"/>
  <c r="F56" i="2"/>
  <c r="F57" i="2"/>
  <c r="F58" i="2"/>
  <c r="F59" i="2"/>
  <c r="F60" i="2"/>
  <c r="F44" i="2"/>
  <c r="I116" i="26" l="1"/>
  <c r="J45" i="21"/>
  <c r="J46" i="21" s="1"/>
  <c r="K47" i="21" s="1"/>
  <c r="J47" i="18"/>
  <c r="J50" i="18" s="1"/>
  <c r="H52" i="18" s="1"/>
  <c r="J44" i="19"/>
  <c r="B51" i="15"/>
  <c r="B74" i="15"/>
  <c r="J41" i="16"/>
  <c r="H42" i="16"/>
  <c r="J42" i="16" s="1"/>
  <c r="H96" i="16"/>
  <c r="J95" i="16"/>
  <c r="B97" i="15"/>
  <c r="B98" i="15" s="1"/>
  <c r="B99" i="15" s="1"/>
  <c r="B100" i="15" s="1"/>
  <c r="J85" i="16"/>
  <c r="J58" i="23"/>
  <c r="H47" i="26"/>
  <c r="I122" i="26"/>
  <c r="J40" i="23"/>
  <c r="F61" i="2"/>
  <c r="B82" i="15"/>
  <c r="H62" i="16"/>
  <c r="J62" i="16" s="1"/>
  <c r="J201" i="26"/>
  <c r="I106" i="26"/>
  <c r="J47" i="26"/>
  <c r="I112" i="26"/>
  <c r="J148" i="26"/>
  <c r="J10" i="19"/>
  <c r="J11" i="19" s="1"/>
  <c r="B34" i="20"/>
  <c r="B35" i="20" s="1"/>
  <c r="A5" i="20"/>
  <c r="H53" i="16"/>
  <c r="J52" i="16"/>
  <c r="I101" i="26"/>
  <c r="J33" i="16"/>
  <c r="H43" i="16"/>
  <c r="J43" i="16" s="1"/>
  <c r="H74" i="16"/>
  <c r="J74" i="16" s="1"/>
  <c r="J73" i="16"/>
  <c r="H115" i="16"/>
  <c r="J115" i="16" s="1"/>
  <c r="J114" i="16"/>
  <c r="H88" i="26"/>
  <c r="H83" i="26"/>
  <c r="J83" i="26" s="1"/>
  <c r="J48" i="21"/>
  <c r="H49" i="21" s="1"/>
  <c r="J104" i="16"/>
  <c r="H105" i="16"/>
  <c r="J105" i="16" s="1"/>
  <c r="J22" i="16"/>
  <c r="J72" i="16"/>
  <c r="J32" i="16"/>
  <c r="J96" i="16"/>
  <c r="A12" i="21" l="1"/>
  <c r="A11" i="15"/>
  <c r="J48" i="18"/>
  <c r="J56" i="19"/>
  <c r="J210" i="26"/>
  <c r="J211" i="26" s="1"/>
  <c r="J212" i="26" s="1"/>
  <c r="J80" i="23"/>
  <c r="J81" i="23" s="1"/>
  <c r="J82" i="23" s="1"/>
  <c r="H106" i="16"/>
  <c r="H63" i="16"/>
  <c r="J63" i="16" s="1"/>
  <c r="J53" i="16"/>
  <c r="A11" i="23" l="1"/>
  <c r="A11" i="26"/>
  <c r="J106" i="16"/>
  <c r="H116" i="16"/>
  <c r="H119" i="16" l="1"/>
  <c r="J116" i="16"/>
  <c r="J117" i="16" l="1"/>
  <c r="A11" i="16"/>
  <c r="J119"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Sireen</author>
  </authors>
  <commentList>
    <comment ref="C9" authorId="0" shapeId="0" xr:uid="{00000000-0006-0000-0400-000001000000}">
      <text>
        <r>
          <rPr>
            <b/>
            <sz val="9"/>
            <color indexed="81"/>
            <rFont val="Tahoma"/>
            <family val="2"/>
          </rPr>
          <t>Sireen:</t>
        </r>
        <r>
          <rPr>
            <sz val="9"/>
            <color indexed="81"/>
            <rFont val="Tahoma"/>
            <family val="2"/>
          </rPr>
          <t xml:space="preserve">
as per table 24 in the project document 
'page 106</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Sireen</author>
  </authors>
  <commentList>
    <comment ref="C19" authorId="0" shapeId="0" xr:uid="{00000000-0006-0000-0500-000001000000}">
      <text>
        <r>
          <rPr>
            <b/>
            <sz val="9"/>
            <color indexed="81"/>
            <rFont val="Tahoma"/>
            <family val="2"/>
          </rPr>
          <t>Sireen:</t>
        </r>
        <r>
          <rPr>
            <sz val="9"/>
            <color indexed="81"/>
            <rFont val="Tahoma"/>
            <family val="2"/>
          </rPr>
          <t xml:space="preserve">
will be completed at the final PPR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Sireen</author>
  </authors>
  <commentList>
    <comment ref="A38" authorId="0" shapeId="0" xr:uid="{00000000-0006-0000-0C00-000001000000}">
      <text>
        <r>
          <rPr>
            <b/>
            <sz val="9"/>
            <color indexed="81"/>
            <rFont val="Tahoma"/>
            <family val="2"/>
          </rPr>
          <t>Sireen:</t>
        </r>
        <r>
          <rPr>
            <sz val="9"/>
            <color indexed="81"/>
            <rFont val="Tahoma"/>
            <family val="2"/>
          </rPr>
          <t xml:space="preserve">
the contractor needs 3 months to perform the task </t>
        </r>
      </text>
    </comment>
    <comment ref="B40" authorId="0" shapeId="0" xr:uid="{00000000-0006-0000-0C00-000002000000}">
      <text>
        <r>
          <rPr>
            <b/>
            <sz val="9"/>
            <color indexed="81"/>
            <rFont val="Tahoma"/>
            <family val="2"/>
          </rPr>
          <t>Sireen:</t>
        </r>
        <r>
          <rPr>
            <sz val="9"/>
            <color indexed="81"/>
            <rFont val="Tahoma"/>
            <family val="2"/>
          </rPr>
          <t xml:space="preserve">
petra contribution</t>
        </r>
      </text>
    </comment>
    <comment ref="A88" authorId="0" shapeId="0" xr:uid="{00000000-0006-0000-0C00-000003000000}">
      <text>
        <r>
          <rPr>
            <b/>
            <sz val="9"/>
            <color indexed="81"/>
            <rFont val="Tahoma"/>
            <family val="2"/>
          </rPr>
          <t>Sireen:</t>
        </r>
        <r>
          <rPr>
            <sz val="9"/>
            <color indexed="81"/>
            <rFont val="Tahoma"/>
            <family val="2"/>
          </rPr>
          <t xml:space="preserve">
till august </t>
        </r>
      </text>
    </comment>
    <comment ref="A90" authorId="0" shapeId="0" xr:uid="{00000000-0006-0000-0C00-000004000000}">
      <text>
        <r>
          <rPr>
            <b/>
            <sz val="9"/>
            <color indexed="81"/>
            <rFont val="Tahoma"/>
            <family val="2"/>
          </rPr>
          <t>Sireen:</t>
        </r>
        <r>
          <rPr>
            <sz val="9"/>
            <color indexed="81"/>
            <rFont val="Tahoma"/>
            <family val="2"/>
          </rPr>
          <t xml:space="preserve">
till may 2020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J195" authorId="0" shapeId="0" xr:uid="{00000000-0006-0000-1500-000001000000}">
      <text>
        <r>
          <rPr>
            <b/>
            <sz val="9"/>
            <color rgb="FF000000"/>
            <rFont val="Tahoma"/>
            <family val="2"/>
          </rPr>
          <t>Windows User:</t>
        </r>
        <r>
          <rPr>
            <sz val="9"/>
            <color rgb="FF000000"/>
            <rFont val="Tahoma"/>
            <family val="2"/>
          </rPr>
          <t xml:space="preserve">
Add this Task and put budget</t>
        </r>
      </text>
    </comment>
    <comment ref="J199" authorId="0" shapeId="0" xr:uid="{00000000-0006-0000-1500-000002000000}">
      <text>
        <r>
          <rPr>
            <b/>
            <sz val="9"/>
            <color rgb="FF000000"/>
            <rFont val="Tahoma"/>
            <family val="2"/>
          </rPr>
          <t>Windows User:</t>
        </r>
        <r>
          <rPr>
            <sz val="9"/>
            <color rgb="FF000000"/>
            <rFont val="Tahoma"/>
            <family val="2"/>
          </rPr>
          <t xml:space="preserve">
Add this Task and put budget</t>
        </r>
      </text>
    </comment>
  </commentList>
</comments>
</file>

<file path=xl/sharedStrings.xml><?xml version="1.0" encoding="utf-8"?>
<sst xmlns="http://schemas.openxmlformats.org/spreadsheetml/2006/main" count="3625" uniqueCount="1906">
  <si>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</si>
  <si>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</si>
  <si>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</si>
  <si>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</si>
  <si>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</si>
  <si>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</si>
  <si>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</si>
  <si>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</si>
  <si>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</si>
  <si>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</si>
  <si>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</si>
  <si>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</si>
  <si>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</si>
  <si>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</si>
  <si>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</si>
  <si>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</si>
  <si>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</si>
  <si>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</si>
  <si>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</si>
  <si>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</si>
  <si>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</si>
  <si>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</si>
  <si>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</si>
  <si>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</si>
  <si>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</si>
  <si>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</si>
  <si>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</si>
  <si>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</si>
  <si>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</si>
  <si>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</si>
  <si>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</si>
  <si>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</si>
  <si>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</si>
  <si>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</si>
  <si>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</si>
  <si>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</si>
  <si>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</si>
  <si>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</si>
  <si>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</si>
  <si>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</si>
  <si>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</si>
  <si>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</si>
  <si>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</si>
  <si>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</si>
  <si>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</si>
  <si>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</si>
  <si>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</si>
  <si>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</si>
  <si>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</si>
  <si>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</si>
  <si>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</si>
  <si>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</si>
  <si>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</si>
  <si>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</si>
  <si>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</si>
  <si>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</si>
  <si>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</si>
  <si>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</si>
  <si>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</si>
  <si>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</si>
  <si>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</si>
  <si>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</si>
  <si>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</si>
  <si>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</si>
  <si>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</si>
  <si>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</si>
  <si>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</si>
  <si>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</si>
  <si>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</si>
  <si>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</si>
  <si>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</si>
  <si>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</si>
  <si>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</si>
  <si>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</si>
  <si>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</si>
  <si>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</si>
  <si>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</si>
  <si>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</si>
  <si>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</si>
  <si>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</si>
  <si>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</si>
  <si>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</si>
  <si>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</si>
  <si>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</si>
  <si>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</si>
  <si>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</si>
  <si>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</si>
  <si>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</si>
  <si>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</si>
  <si>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</si>
  <si>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</si>
  <si>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</si>
  <si>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</si>
  <si>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</si>
  <si>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</si>
  <si>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</si>
  <si>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</si>
  <si>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</si>
  <si>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</si>
  <si>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</si>
  <si>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</si>
  <si>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</si>
  <si>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</si>
  <si>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</si>
  <si>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</si>
  <si>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</si>
  <si>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</si>
  <si>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</si>
  <si>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</si>
  <si>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</si>
  <si>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</si>
  <si>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</si>
  <si>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</si>
  <si>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</si>
  <si>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</si>
  <si>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</si>
  <si>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</si>
  <si>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</si>
  <si>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</si>
  <si>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</si>
  <si>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</si>
  <si>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</si>
  <si>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</si>
  <si>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</si>
  <si>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</si>
  <si>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</si>
  <si>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</si>
  <si>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</si>
  <si>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</si>
  <si>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</si>
  <si>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</si>
  <si>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</si>
  <si>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</si>
  <si>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</si>
  <si>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</si>
  <si>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</si>
  <si>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</si>
  <si>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</si>
  <si>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</si>
  <si>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</si>
  <si>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</si>
  <si>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</si>
  <si>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</si>
  <si>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</si>
  <si>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</si>
  <si>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</si>
  <si>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</si>
  <si>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</si>
  <si>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</si>
  <si>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</si>
  <si>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</si>
  <si>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</si>
  <si>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</si>
  <si>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</si>
  <si>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</si>
  <si>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</si>
  <si>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</si>
  <si>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</si>
  <si>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</si>
  <si>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</si>
  <si>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</si>
  <si>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</si>
  <si>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</si>
  <si>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</si>
  <si>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</si>
  <si>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</si>
  <si>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</si>
  <si>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</si>
  <si>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</si>
  <si>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</si>
  <si>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</si>
  <si>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</si>
  <si>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</si>
  <si>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</si>
  <si>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</si>
  <si>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</si>
  <si>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</si>
  <si>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</si>
  <si>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</si>
  <si>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</si>
  <si>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</si>
  <si>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</si>
  <si>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</si>
  <si>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</si>
  <si>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</si>
  <si>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</si>
  <si>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</si>
  <si>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</si>
  <si>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</si>
  <si>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</si>
  <si>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</si>
  <si>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</si>
  <si>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</si>
  <si>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</si>
  <si>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</si>
  <si>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</si>
  <si>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</si>
  <si>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</si>
  <si>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</si>
  <si>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</si>
  <si>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</si>
  <si>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</si>
  <si>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</si>
  <si>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</si>
  <si>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</si>
  <si>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</si>
  <si>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</si>
  <si>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</si>
  <si>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</si>
  <si>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</si>
  <si>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</si>
  <si>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</si>
  <si>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</si>
  <si>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</si>
  <si>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</si>
  <si>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</si>
  <si>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</si>
  <si>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</si>
  <si>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</si>
  <si>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</si>
  <si>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</si>
  <si>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</si>
  <si>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</si>
  <si>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</si>
  <si>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</si>
  <si>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</si>
  <si>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</si>
  <si>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</si>
  <si>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</si>
  <si>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</si>
  <si>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</si>
  <si>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</si>
  <si>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</si>
  <si>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</si>
  <si>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</si>
  <si>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</si>
  <si>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Financial information:  cumulative from project start to [insert date]</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</si>
  <si>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</si>
  <si>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</si>
  <si>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</si>
  <si>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</si>
  <si>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</si>
  <si>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</si>
  <si>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</si>
  <si>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</si>
  <si>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</si>
  <si>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</si>
  <si>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</si>
  <si>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</si>
  <si>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How much of the total AF grant as noted in Project Document plus any project preparation grant has been spent to date?</t>
  </si>
  <si>
    <t>Est. Completion Date</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</si>
  <si>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</si>
  <si>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</si>
  <si>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</si>
  <si>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</si>
  <si>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</si>
  <si>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</si>
  <si>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</si>
  <si>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</si>
  <si>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</si>
  <si>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</si>
  <si>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</si>
  <si>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</si>
  <si>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</si>
  <si>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</si>
  <si>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</si>
  <si>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</si>
  <si>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</si>
  <si>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</si>
  <si>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</si>
  <si>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</si>
  <si>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</si>
  <si>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</si>
  <si>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</si>
  <si>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</si>
  <si>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Mid-term Review Date (if planned):</t>
  </si>
  <si>
    <t>IE-AFB Agreement Signature Date:</t>
  </si>
  <si>
    <t>Implementing Entity</t>
  </si>
  <si>
    <t>Terminal Evaluation Date:</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</si>
  <si>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</si>
  <si>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</si>
  <si>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</si>
  <si>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</si>
  <si>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</si>
  <si>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</si>
  <si>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</si>
  <si>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</si>
  <si>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</si>
  <si>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</si>
  <si>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</si>
  <si>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</si>
  <si>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</si>
  <si>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</si>
  <si>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</si>
  <si>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</si>
  <si>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</si>
  <si>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</si>
  <si>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</si>
  <si>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</si>
  <si>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</si>
  <si>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</si>
  <si>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</si>
  <si>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</si>
  <si>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</si>
  <si>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</si>
  <si>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</si>
  <si>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</si>
  <si>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</si>
  <si>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</si>
  <si>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</si>
  <si>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</si>
  <si>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</si>
  <si>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</si>
  <si>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</si>
  <si>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</si>
  <si>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</si>
  <si>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</si>
  <si>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</si>
  <si>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</si>
  <si>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</si>
  <si>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</si>
  <si>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</si>
  <si>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</si>
  <si>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</si>
  <si>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</si>
  <si>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</si>
  <si>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</si>
  <si>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</si>
  <si>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</si>
  <si>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</si>
  <si>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</si>
  <si>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</si>
  <si>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</si>
  <si>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</si>
  <si>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</si>
  <si>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</si>
  <si>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</si>
  <si>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</si>
  <si>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</si>
  <si>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</si>
  <si>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</si>
  <si>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</si>
  <si>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</si>
  <si>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</si>
  <si>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</si>
  <si>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</si>
  <si>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</si>
  <si>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</si>
  <si>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</si>
  <si>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</si>
  <si>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</si>
  <si>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</si>
  <si>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</si>
  <si>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</si>
  <si>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</si>
  <si>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</si>
  <si>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</si>
  <si>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</si>
  <si>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</si>
  <si>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</si>
  <si>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</si>
  <si>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</si>
  <si>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</si>
  <si>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</si>
  <si>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</si>
  <si>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</si>
  <si>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</si>
  <si>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</si>
  <si>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</si>
  <si>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</si>
  <si>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</si>
  <si>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</si>
  <si>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</si>
  <si>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</si>
  <si>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</si>
  <si>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</si>
  <si>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</si>
  <si>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</si>
  <si>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</si>
  <si>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</si>
  <si>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</si>
  <si>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</si>
  <si>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</si>
  <si>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</si>
  <si>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</si>
  <si>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</si>
  <si>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</si>
  <si>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</si>
  <si>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</si>
  <si>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</si>
  <si>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</si>
  <si>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</si>
  <si>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</si>
  <si>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</si>
  <si>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</si>
  <si>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</si>
  <si>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</si>
  <si>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</si>
  <si>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</si>
  <si>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</si>
  <si>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</si>
  <si>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</si>
  <si>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</si>
  <si>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</si>
  <si>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</si>
  <si>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</si>
  <si>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</si>
  <si>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</si>
  <si>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</si>
  <si>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</si>
  <si>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</si>
  <si>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</si>
  <si>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</si>
  <si>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</si>
  <si>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</si>
  <si>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</si>
  <si>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</si>
  <si>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</si>
  <si>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</si>
  <si>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</si>
  <si>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</si>
  <si>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</si>
  <si>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</si>
  <si>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</si>
  <si>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</si>
  <si>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</si>
  <si>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</si>
  <si>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</si>
  <si>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</si>
  <si>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</si>
  <si>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</si>
  <si>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</si>
  <si>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</si>
  <si>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</si>
  <si>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</si>
  <si>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</si>
  <si>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</si>
  <si>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</si>
  <si>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</si>
  <si>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</si>
  <si>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</si>
  <si>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</si>
  <si>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</si>
  <si>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</si>
  <si>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</si>
  <si>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</si>
  <si>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</si>
  <si>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</si>
  <si>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</si>
  <si>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</si>
  <si>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</si>
  <si>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</si>
  <si>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</si>
  <si>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</si>
  <si>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</si>
  <si>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</si>
  <si>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</si>
  <si>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</si>
  <si>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</si>
  <si>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</si>
  <si>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</si>
  <si>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</si>
  <si>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</si>
  <si>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</si>
  <si>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</si>
  <si>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</si>
  <si>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</si>
  <si>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</si>
  <si>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</si>
  <si>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</si>
  <si>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</si>
  <si>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</si>
  <si>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</si>
  <si>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</si>
  <si>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</si>
  <si>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</si>
  <si>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</si>
  <si>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</si>
  <si>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</si>
  <si>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</si>
  <si>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</si>
  <si>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</si>
  <si>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</si>
  <si>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</si>
  <si>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</si>
  <si>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</si>
  <si>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</si>
  <si>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</si>
  <si>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</si>
  <si>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</si>
  <si>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</si>
  <si>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</si>
  <si>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</si>
  <si>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</si>
  <si>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</si>
  <si>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</si>
  <si>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</si>
  <si>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</si>
  <si>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</si>
  <si>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</si>
  <si>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</si>
  <si>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</si>
  <si>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</si>
  <si>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</si>
  <si>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</si>
  <si>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</si>
  <si>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</si>
  <si>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</si>
  <si>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</si>
  <si>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</si>
  <si>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</si>
  <si>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</si>
  <si>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</si>
  <si>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</si>
  <si>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</si>
  <si>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</si>
  <si>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</si>
  <si>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</si>
  <si>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</si>
  <si>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</si>
  <si>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</si>
  <si>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</si>
  <si>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</si>
  <si>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</si>
  <si>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</si>
  <si>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</si>
  <si>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</si>
  <si>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</si>
  <si>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</si>
  <si>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</si>
  <si>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</si>
  <si>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</si>
  <si>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</si>
  <si>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</si>
  <si>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</si>
  <si>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</si>
  <si>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</si>
  <si>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</si>
  <si>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</si>
  <si>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</si>
  <si>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</si>
  <si>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</si>
  <si>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</si>
  <si>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</si>
  <si>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</si>
  <si>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</si>
  <si>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</si>
  <si>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</si>
  <si>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</si>
  <si>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</si>
  <si>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</si>
  <si>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</si>
  <si>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</si>
  <si>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</si>
  <si>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</si>
  <si>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</si>
  <si>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</si>
  <si>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</si>
  <si>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</si>
  <si>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</si>
  <si>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</si>
  <si>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</si>
  <si>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</si>
  <si>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</si>
  <si>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</si>
  <si>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</si>
  <si>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</si>
  <si>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</si>
  <si>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</si>
  <si>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</si>
  <si>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</si>
  <si>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</si>
  <si>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</si>
  <si>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</si>
  <si>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</si>
  <si>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</si>
  <si>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</si>
  <si>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</si>
  <si>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</si>
  <si>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</si>
  <si>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</si>
  <si>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</si>
  <si>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</si>
  <si>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</si>
  <si>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</si>
  <si>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</si>
  <si>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</si>
  <si>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</si>
  <si>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</si>
  <si>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</si>
  <si>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</si>
  <si>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</si>
  <si>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</si>
  <si>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</si>
  <si>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</si>
  <si>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</si>
  <si>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</si>
  <si>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</si>
  <si>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</si>
  <si>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</si>
  <si>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</si>
  <si>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</si>
  <si>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</si>
  <si>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</si>
  <si>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</si>
  <si>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</si>
  <si>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</si>
  <si>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</si>
  <si>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</si>
  <si>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</si>
  <si>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</si>
  <si>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</si>
  <si>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</si>
  <si>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</si>
  <si>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</si>
  <si>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</si>
  <si>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</si>
  <si>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</si>
  <si>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</si>
  <si>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</si>
  <si>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</si>
  <si>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</si>
  <si>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</si>
  <si>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</si>
  <si>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</si>
  <si>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</si>
  <si>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</si>
  <si>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</si>
  <si>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</si>
  <si>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</si>
  <si>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</si>
  <si>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</si>
  <si>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</si>
  <si>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</si>
  <si>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</si>
  <si>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</si>
  <si>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</si>
  <si>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</si>
  <si>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</si>
  <si>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</si>
  <si>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</si>
  <si>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</si>
  <si>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</si>
  <si>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</si>
  <si>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</si>
  <si>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</si>
  <si>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</si>
  <si>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</si>
  <si>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</si>
  <si>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</si>
  <si>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</si>
  <si>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</si>
  <si>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</si>
  <si>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</si>
  <si>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</si>
  <si>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</si>
  <si>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</si>
  <si>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</si>
  <si>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</si>
  <si>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</si>
  <si>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</si>
  <si>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</si>
  <si>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</si>
  <si>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</si>
  <si>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</si>
  <si>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</si>
  <si>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</si>
  <si>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</si>
  <si>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</si>
  <si>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</si>
  <si>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Readiness Interventions (Applicable only to NIEs that received one or more readiness grants)</t>
  </si>
  <si>
    <t>Have unanticipated ESP risks been identified during the reporting period?</t>
  </si>
  <si>
    <t>Has monitoring for unanticipated ESP risks been carried out?</t>
  </si>
  <si>
    <t>1 - Compliance with the law</t>
  </si>
  <si>
    <t>2 - Access and equity</t>
  </si>
  <si>
    <t>3 – Marginalized and vulnerable Groups</t>
  </si>
  <si>
    <t>4 – Human rights</t>
  </si>
  <si>
    <t>5 – Gender equality and women’s empowerment</t>
  </si>
  <si>
    <t>7 – Indigenous peoples</t>
  </si>
  <si>
    <t>8 – Involuntary resettlement</t>
  </si>
  <si>
    <t>9 – Protection of natural habitats</t>
  </si>
  <si>
    <t>10 – Conservation of biological diversity</t>
  </si>
  <si>
    <t>11 – Climate change</t>
  </si>
  <si>
    <t>12 – Pollution prevention and resource efficiency</t>
  </si>
  <si>
    <t>13 – Public health</t>
  </si>
  <si>
    <t>14 – Physical and cultural heritage</t>
  </si>
  <si>
    <t>15 – Lands and soil conservation</t>
  </si>
  <si>
    <t>Have the implementation arrangements been effective during the reporting period?</t>
  </si>
  <si>
    <t>Current status</t>
  </si>
  <si>
    <t>List the monitoring indicator(s) for each impact identified</t>
  </si>
  <si>
    <t>State the baseline condition for each monitoring indicator</t>
  </si>
  <si>
    <t>Planned actions, including a detailed time schedule</t>
  </si>
  <si>
    <t>Have the data used to identify risks and impacts been disaggregated by gender as required?</t>
  </si>
  <si>
    <t>If unanticipated ESP risks have been identified, describe the safeguard measures that have been taken in response and how an ESMP has been prepared/updated</t>
  </si>
  <si>
    <t>Target</t>
  </si>
  <si>
    <t>Rated result for the reporting period (poor, satisfactory, good)</t>
  </si>
  <si>
    <t>Have the implementation arrangements at the IE been effective during the reporting period?</t>
  </si>
  <si>
    <t>Have any capacity gaps affecting GP compliance been identified during the reporting period and if so, what remediation was implemented?</t>
  </si>
  <si>
    <t>Was a grievance mechanism established capable and known to stakeholders to accept grievances and complaints related to environmental and social risks and impacts?</t>
  </si>
  <si>
    <t>List all ESP-related conditions and requirements included in the Board decision that need to be met. For each condition and requirement, list the current status. (Add lines as needed) [1]</t>
  </si>
  <si>
    <t>Reference</t>
  </si>
  <si>
    <t>Guidance</t>
  </si>
  <si>
    <t>Condition or requirement</t>
  </si>
  <si>
    <t>Was the ESP risks identification complete at the time of funding approval? [2]</t>
  </si>
  <si>
    <t>ESP principle [3]</t>
  </si>
  <si>
    <t>Complete this section for all the ESP risks that have been identified, not taking into account any USPs</t>
  </si>
  <si>
    <t xml:space="preserve">ESP-related conditions and requirements refers to all those that relate directly or indirectly to compliance with the ESP. These conditions are usually included in “Schedule II of the legal agreement” with the name of “requirements and conditions for disbursements and disbursement schedule.” </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</si>
  <si>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</si>
  <si>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List the identified impacts for which safeguard measures are required (as per II.K/II.L)</t>
  </si>
  <si>
    <t>The safeguard measures that must be implemented during a project/programme are normally described in detail in the ESMP of the project/programme</t>
  </si>
  <si>
    <t>See the monitoring plan in the ESMP</t>
  </si>
  <si>
    <t>Are environmental or social risks present as per table II.K (II.L for REG) of the proposal? [4]</t>
  </si>
  <si>
    <t>Only complete for those ESP principles for which risks were identified</t>
  </si>
  <si>
    <t>Describe each safeguard measure that has been implemented during the reporting period [8]</t>
  </si>
  <si>
    <t>Describe the residual impact for each impact identified - if any - using the monitoring indicator(s) [8]</t>
  </si>
  <si>
    <t>Describe remedial action for residual impacts that will be taken. [8]</t>
  </si>
  <si>
    <t>For the first PPR report of the project/programme, this column needs to be completed with full information. For subsequent PPR reports, an update of the information previously provided is sufficient.</t>
  </si>
  <si>
    <t>The case being, please include details on the planned timing to have all the USP implementation arrangements in place.</t>
  </si>
  <si>
    <t>This section needs only to be completed if the project/programme includes USPs</t>
  </si>
  <si>
    <t>Has the ESMP been applied to the USP that has been identified?</t>
  </si>
  <si>
    <t>List all the ESP risks that have been identified for the USP</t>
  </si>
  <si>
    <t>Has an impact assessment been carried out for each ESP risk that has been identified for the USP?</t>
  </si>
  <si>
    <t>Add lines as appropriate, one line for each USP identified</t>
  </si>
  <si>
    <t>Please submit the updated ESMP together with the PPR</t>
  </si>
  <si>
    <t>Has the overall ESMP been updated with the findings of the USPs that have been identified in this reporting period? [11]</t>
  </si>
  <si>
    <t>List each USP that has been identified in the reporting period to the level where effective ESP compliance is possible [12]</t>
  </si>
  <si>
    <t>List the environmental and social safeguard measures (avoidance, mitigation, management) that have been identified for the USP</t>
  </si>
  <si>
    <t>Has adequate consultation been held during risks and impacts identification for the USP? [13]</t>
  </si>
  <si>
    <t>List all grievances received during the reporting period regarding environmental and social impacts of project/programme activities [14]</t>
  </si>
  <si>
    <t>Clarify also if the grievance mechanism has been made widely known to identified and potentially affected parties</t>
  </si>
  <si>
    <t>For each grievance, provide information on the grievance redress process used and the status/outcome</t>
  </si>
  <si>
    <t>To be completed at PPR1</t>
  </si>
  <si>
    <t>To be completed at final PPR</t>
  </si>
  <si>
    <t>List the gender-responsive elements that were incorporated in the project/programme results framework</t>
  </si>
  <si>
    <t>Objective, outcome, output</t>
  </si>
  <si>
    <t>Gender-responsive element [2]</t>
  </si>
  <si>
    <t>Level [3]</t>
  </si>
  <si>
    <t>Add lines as appropriate, one line for each gender-responsive element</t>
  </si>
  <si>
    <t>Risks related to gender equality and women's empowerment should be reported in the ESP compliance tab</t>
  </si>
  <si>
    <t>List gender equality and women's empowerment issues encountered during implementation of the project/programme. For each gender equality and women's empowerment issue describe the progress that was made as well as the results. [5]</t>
  </si>
  <si>
    <t>Does the results framework include gender-responsive indictors broken down at the different levels (objective, outcome, output)?</t>
  </si>
  <si>
    <t xml:space="preserve">Gender equality and women's empowerment issues [6] </t>
  </si>
  <si>
    <t>Add lines as appropriate, one line for each issue</t>
  </si>
  <si>
    <t>ESP and GP Guidance Notes</t>
  </si>
  <si>
    <t xml:space="preserve">Have the environmental and social safeguard measures that were taken been effective in avoiding unwanted negative impacts? </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</si>
  <si>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</si>
  <si>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Was an initial gender assessment conducted during the preparation of the project/programme's first submission as a full proposal?</t>
  </si>
  <si>
    <t>Have the implementation arrangements at the EEs been effective during the reporting period?</t>
  </si>
  <si>
    <t>During project/programme formulation, an impact assessment was carried out for the risks identified. Have impacts been identified that require management actions to prevent unacceptable impacts? (as per II.K/II.L) [5]</t>
  </si>
  <si>
    <t>List here the safeguard measures (i.e. avoidance, management or mitigation) identified for each impact that are supposed to be (or had to be) implemented during the reporting period. Please break down the safeguard measures by activity. [6]</t>
  </si>
  <si>
    <t>List the monitoring indicator(s) for each impact identified. [7]</t>
  </si>
  <si>
    <t>Have the arrangements for the process described in the ESMP for ESP compliance for USPs been put in place? [10]</t>
  </si>
  <si>
    <t xml:space="preserve">Is the required capacity for ESMP implementation present and effective with the IE and the EE(s)? Have all roles and responsibilities adequately been assigned and positions filled? Please provide details. </t>
  </si>
  <si>
    <t>If No, please describe the changes made at activity, output or outcome level, approved by the Board, that resulted in this change of categorization.</t>
  </si>
  <si>
    <t>Have the implementation arrangements at the EE(s) been effective during the reporting period? [7]</t>
  </si>
  <si>
    <t>Add lines as appropriate, one line for each executing entity</t>
  </si>
  <si>
    <t>Was a grievance mechanism established capable and known to stakeholders to accept grievances and complaints related to gender equality and women's empowerment? [8]</t>
  </si>
  <si>
    <t>List all grievances received through the grievance mechanism during the reporting period regarding gender-related matters of project/programme activities [9]</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</si>
  <si>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</si>
  <si>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ENVIRONMENTAL AND SOCIAL POLICY COMPLIANCE</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</si>
  <si>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</si>
  <si>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ESP-RELATED CONDITIONS AND REQUIREMENTS ATTACHED TO PROJECT/PROGRAMME APPROVAL DECISION</t>
  </si>
  <si>
    <t>SECTION 1: IDENTIFIED ESP RISKS MANAGEMENT</t>
  </si>
  <si>
    <t>SECTION 2: MONITORING FOR UNANTICIPATED IMPACTS / CORRECTIVE ACTIONS REQUIRED</t>
  </si>
  <si>
    <t>SECTION 3: CATEGORISATION</t>
  </si>
  <si>
    <t>SECTION 4: IMPLEMENTATION ARRANGEMENTS</t>
  </si>
  <si>
    <t>SECTION 5: PROJECTS/PROGRAMMES WITH UNIDENTIFIED SUB-PROJECTS (USPs) [9]</t>
  </si>
  <si>
    <t>SECTION 6: GRIEVANCES</t>
  </si>
  <si>
    <t>ENVIRONMENTAL AND SOCIAL POLICY</t>
  </si>
  <si>
    <t>GENDER POLICY</t>
  </si>
  <si>
    <t>If any grievances were received that must not be made public, please inform the AF Secretariat of such grievances, detailing the reasons for them to remain confidential. Conficential information may be redacted by the IE in the report.</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</si>
  <si>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</si>
  <si>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</si>
  <si>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r>
      <t>USP 4:</t>
    </r>
    <r>
      <rPr>
        <i/>
        <sz val="11"/>
        <color theme="1"/>
        <rFont val="Times New Roman"/>
        <family val="1"/>
      </rPr>
      <t xml:space="preserve"> [name the USP]</t>
    </r>
  </si>
  <si>
    <r>
      <t xml:space="preserve">USP 5: </t>
    </r>
    <r>
      <rPr>
        <i/>
        <sz val="11"/>
        <color theme="1"/>
        <rFont val="Times New Roman"/>
        <family val="1"/>
      </rPr>
      <t>[name the USP]</t>
    </r>
  </si>
  <si>
    <t>GENDER POLICY COMPLIANCE</t>
  </si>
  <si>
    <t>SECTION 1: QUALITY AT ENTRY</t>
  </si>
  <si>
    <t>SECTION 3: IMPLEMENTATION ARRANGEMENTS</t>
  </si>
  <si>
    <t xml:space="preserve"> SECTION 2: QUALITY DURING IMPLEMENTATION AND AT EXIT [4]</t>
  </si>
  <si>
    <t>SECTION 4: GRIEVANCES</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</si>
  <si>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</si>
  <si>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[7]</t>
    </r>
  </si>
  <si>
    <t>July 2018-July 2019</t>
  </si>
  <si>
    <t>Increasing the Resilience of Poor and Vulnerable Communities to Climate Change Impacts in Jordan through Implementing Innovative Projects in Water and Agriculture in Support of Adaptation to Climate Change</t>
  </si>
  <si>
    <t xml:space="preserve">Governmental </t>
  </si>
  <si>
    <t>North, Middle and South Jordan Valley, Petra Development and Tourism Region Authority (PDTRA)</t>
  </si>
  <si>
    <t xml:space="preserve">1-Nov-18
</t>
  </si>
  <si>
    <t>Ahmad Abdel-Fattah</t>
  </si>
  <si>
    <t>Ahmad.Abdelfattah@MOP.GOV.JO</t>
  </si>
  <si>
    <t>Ministry of Environment</t>
  </si>
  <si>
    <t>aqatarneh@yahoo.com</t>
  </si>
  <si>
    <t>Ministry of Planning and International Cooperation (MoPIC)</t>
  </si>
  <si>
    <t>Mohammad Al-Adyleh &lt;Mohammad.Al-Adyleh@mop.gov.jo&gt;</t>
  </si>
  <si>
    <t>Ministry of Water and Irrigation (MWI)</t>
  </si>
  <si>
    <t>Ministry of Agriculture (MoA)</t>
  </si>
  <si>
    <t>Mahmod.Al-Jamaani@MOA.GOV.JO</t>
  </si>
  <si>
    <t>Jordan Valley Authority (JVA)</t>
  </si>
  <si>
    <t>ali_alkouz@mwi.gov.jo</t>
  </si>
  <si>
    <t>Petra Development Tourism Region Authority (PDTRA)</t>
  </si>
  <si>
    <t>chief@pra.gov.jo</t>
  </si>
  <si>
    <t>The Hashemite Fund for Development of Jordan Badia (HFDJB)</t>
  </si>
  <si>
    <t>jamal@badiafund.gov.jo</t>
  </si>
  <si>
    <t>The Royal Scientific Society (RSS)</t>
  </si>
  <si>
    <t>rafat.assi@rss.jo</t>
  </si>
  <si>
    <t>Water Authority of Jordan</t>
  </si>
  <si>
    <t>Ruqn Al Handasa Consulting Engineers second payment (sub-project 1.5)</t>
  </si>
  <si>
    <t>Mostaqbal Engineering and environmental contracting first payment (sub-project 1.3)</t>
  </si>
  <si>
    <t>Ruqn Al Handasa Consulting Engineers third payment (sub-project 1.5)</t>
  </si>
  <si>
    <t>RSS Second Payment for sub- projects' 2.1, 2.2 according to the tripartite agreement</t>
  </si>
  <si>
    <t>RSS Third Payment for sub- projects' 2.1, 2.2 according to the tripartite agreement</t>
  </si>
  <si>
    <t>Ruqn Al Handasa Consulting Engineers fourth payment (sub-project 1.5)</t>
  </si>
  <si>
    <t>Madi &amp; Partners Consulting Engineers Co. first payment (sub-project 1.4)</t>
  </si>
  <si>
    <t>Madi &amp; Partners Consulting Engineers Co. second payment (sub-project 1.4)</t>
  </si>
  <si>
    <t>RSS fourth Payment for sub- projects' 2.1, 2.2 according to the tripartite agreement</t>
  </si>
  <si>
    <t>Madi &amp; Partners Consulting Engineers Co. third payment (sub-project 1.4)</t>
  </si>
  <si>
    <t>Ruqn Al Handasa Consulting Engineers first payment (sub-project 1.1)</t>
  </si>
  <si>
    <t>Ruqn Al Handasa Consulting Engineers payment on extra tender document copies (sub-project 1.5)</t>
  </si>
  <si>
    <t>RSS fifth Payment for sub- projects' 2.1, 2.2 according to the tripartite agreement</t>
  </si>
  <si>
    <t>Advertising Tender Announcement</t>
  </si>
  <si>
    <t>Overall IT, Administration and Support cost</t>
  </si>
  <si>
    <t>PMU Salaries</t>
  </si>
  <si>
    <t xml:space="preserve">PMU capacity building </t>
  </si>
  <si>
    <t>central bank commission o debt transfer</t>
  </si>
  <si>
    <t>Tender and Technical committees rewards</t>
  </si>
  <si>
    <t>Design of two new pilot permaculture sites - Giuseppe Tallarico Professional Agriculture office + Eco Consult + IBES (1.6)</t>
  </si>
  <si>
    <t>Supply and Install a demo high-tech farm with PV solar chillers to demonstrate innovative irrigation methods at Deir Alla NARC regional center- Wael Al Ezza Contracting Firm (2.3)</t>
  </si>
  <si>
    <t>Supply and equip a National Seed Bank to preserve the seeds of local breeds to be  used in Permaculture - Mohammad Tahseen Al Baalbaki &amp; Partners co. (1.6)</t>
  </si>
  <si>
    <t>Supply of materials and establishment of 12 km drip irrigation systems on the roadsides and  Cultivation of Native Trees alongside the roads in Petra Region - Omar Mohammad Al Omari &amp; partner Co. (1.1)</t>
  </si>
  <si>
    <t>Construction of the earthen dam/hafira . (1.5)</t>
  </si>
  <si>
    <t>supervision for the earthen dam/hafira /diversion weir combination project. (1.5)</t>
  </si>
  <si>
    <t>Identified Risk (as in the project document)</t>
  </si>
  <si>
    <t xml:space="preserve">original risk status as in the project document  “classification” of risks </t>
  </si>
  <si>
    <t>Current Status ("low", "medium" or "high")</t>
  </si>
  <si>
    <t>Weak interaction and response of local communities and institutions to CC interventions</t>
  </si>
  <si>
    <t>Moderate</t>
  </si>
  <si>
    <t>low</t>
  </si>
  <si>
    <t>Delays in programme implementation, and continued stress and competing demands on infrastructure interventions</t>
  </si>
  <si>
    <t>Delays in completion of data and information gathering</t>
  </si>
  <si>
    <t>Low</t>
  </si>
  <si>
    <t>Weak incentives for stakeholders, farmers and local communities to cooperate due to time lag for fruition of results,  may  reduce  stakeholder  engagement  and participation</t>
  </si>
  <si>
    <t>medium</t>
  </si>
  <si>
    <t>Recruitment  delays  may  affect  initiation  of  project activities</t>
  </si>
  <si>
    <t>Potential for unsatisfactory performance of government and non-government agencies implementing project components</t>
  </si>
  <si>
    <t>Required coordination with national and donor/ lender funded ongoing projects fails</t>
  </si>
  <si>
    <t xml:space="preserve">Cabinet changes and reshuffles in the government may impact project thrust and momentum
</t>
  </si>
  <si>
    <t xml:space="preserve">Failure to involve adequate representation of vulnerable communities including refugees working under work permits outside of camps, particularly women, poverty pockets, and beduins resulting in failed ownership of the project at the community level at project sites.
</t>
  </si>
  <si>
    <t>Environmental and Social Risks and Mitigations</t>
  </si>
  <si>
    <t>Contamination of Groundwater from accidental spills, overflows and seepages</t>
  </si>
  <si>
    <t>(medium potential)</t>
  </si>
  <si>
    <t>Contamination from TWW  discharges  to the Wadi</t>
  </si>
  <si>
    <t>Contamination from reuse of TWW in irrigation</t>
  </si>
  <si>
    <t>Contamination from sludge reuse and disposal</t>
  </si>
  <si>
    <t>Soil Contamination</t>
  </si>
  <si>
    <t>Odors risks</t>
  </si>
  <si>
    <t>(low potential)</t>
  </si>
  <si>
    <t>Dust and noise pollution</t>
  </si>
  <si>
    <t>Constructing rainwater harvesting dams can be ecologically disruptive, causing water stress in the river downstream, and changing the biodiversity of the region (low to medium potential).</t>
  </si>
  <si>
    <t>Health &amp; Safety Risks</t>
  </si>
  <si>
    <t>Disease vectors</t>
  </si>
  <si>
    <t>Large influxes of refugees from Syria and  Iraq  increasing the demand for TWW &amp; affecting the farmers water share.</t>
  </si>
  <si>
    <t>Compensation for land owners  who‘s  lands will be taken to build the  small  earthen dams</t>
  </si>
  <si>
    <t>Finding historical sites during excavation works of construction earthen Dams and other water reuse structures (low potential)</t>
  </si>
  <si>
    <t>Traffic risks: the number of vehicles is expected to increase during operation &amp; construction activities</t>
  </si>
  <si>
    <t>Volumetric flow imbalance and sub- optimal operating capacity</t>
  </si>
  <si>
    <t>Flooding Risks</t>
  </si>
  <si>
    <t xml:space="preserve">“classification” of risks </t>
  </si>
  <si>
    <t>Medium</t>
  </si>
  <si>
    <r>
      <t xml:space="preserve">1.4: </t>
    </r>
    <r>
      <rPr>
        <b/>
        <u/>
        <sz val="11"/>
        <rFont val="Times New Roman"/>
        <family val="1"/>
      </rPr>
      <t>Bureaucratic</t>
    </r>
    <r>
      <rPr>
        <sz val="11"/>
        <rFont val="Times New Roman"/>
        <family val="1"/>
      </rPr>
      <t>-oriented overall delay in executing of planned activities caused by administrative/organizational procedures at the National Implementing Entity (NIE) (MoPIC) such as the long period needed by the Special Tendering Committee to complete the tendering and procurement services  to contract a service provider to exude an activity.</t>
    </r>
  </si>
  <si>
    <t>1.5: Submitting poor quality TORs for the tenders, which may cause problems with the evaluation of the proposals/offers and delay the process of determining the qualified bidder.</t>
  </si>
  <si>
    <t>new risk</t>
  </si>
  <si>
    <t>6. Cost risk: escalation of activities’ costs received from service providers/contractors due to poor accuracy in real cost estimation from executing entities’ side at the time of tender document preparation and also due to old or a kind of outdated cost estimation and budget setting at project document preparation phase which took place in 2012 while real on-ground implementation started in 2018.</t>
  </si>
  <si>
    <t>high</t>
  </si>
  <si>
    <t xml:space="preserve">1.2 Disparate capabilities in execution and performance of the project coordinators at the execution entities due to variation in competencies and abilities. 
</t>
  </si>
  <si>
    <t>1.1. Start of Programme Implementation</t>
  </si>
  <si>
    <t xml:space="preserve">Project was expected to commence on June 2015. 
</t>
  </si>
  <si>
    <t>Start of program was NOT on time</t>
  </si>
  <si>
    <t>MS</t>
  </si>
  <si>
    <t>1.2 Mid-term Review (if planned)</t>
  </si>
  <si>
    <t>Mid-term Review was planned to take place on June 2017</t>
  </si>
  <si>
    <t>1.3 Programme Closing</t>
  </si>
  <si>
    <t>Programme Closing was expected to take place on April 2019</t>
  </si>
  <si>
    <t xml:space="preserve">Programme Closing will be delayed until July 2020 because of the delay in the initiation of the program </t>
  </si>
  <si>
    <t>1.4 Terminal Evaluation</t>
  </si>
  <si>
    <t>Terminal Evaluation was expected to take place on May 2019</t>
  </si>
  <si>
    <t xml:space="preserve">Terminal Evaluation will be delayed until August 2020 </t>
  </si>
  <si>
    <t xml:space="preserve">NO. of Prepared and Advertised/Awarded Tenders </t>
  </si>
  <si>
    <t xml:space="preserve">21 tenders </t>
  </si>
  <si>
    <t xml:space="preserve">1. Project Manager/Coordinator: </t>
  </si>
  <si>
    <t xml:space="preserve">Expected Progress </t>
  </si>
  <si>
    <t>Petra Development Tourism Region Authority-PDTRA</t>
  </si>
  <si>
    <t>Sub-Project 1.1</t>
  </si>
  <si>
    <t xml:space="preserve"> Expanded  Project Area (new 350 Dunums)</t>
  </si>
  <si>
    <t xml:space="preserve"> Native Trees along the road to the WWTP
</t>
  </si>
  <si>
    <t>irrigation network and planted trees</t>
  </si>
  <si>
    <t>Ruqn Al Handasa Consulting Engineers delivered the designs and drawings t initiate construction</t>
  </si>
  <si>
    <t xml:space="preserve">initiating the establishment/rehabilitation of 3000 meters  uncovered irrigation canals and Rehabilitating watermill in mousa's spring area establishment of 1000m new uncovered irrigation canals
</t>
  </si>
  <si>
    <t xml:space="preserve">completion of the activity </t>
  </si>
  <si>
    <t xml:space="preserve">Acquisition  6 donums the Location of water mill
35000 meters uncovered irrigation has been rehabilitated
works on construction new 1000m canals has been initiated
</t>
  </si>
  <si>
    <t>establishment of a new nursery for native plants</t>
  </si>
  <si>
    <t>implementation of the nursery</t>
  </si>
  <si>
    <t>starting with the establishment of 12 km drip irrigation systems on the roadsides</t>
  </si>
  <si>
    <t>completion of the task</t>
  </si>
  <si>
    <t>The Hashemite Fund for Development of Jordan Badia</t>
  </si>
  <si>
    <t>A hired contractor to do purchase Irrigation system facilities and extension</t>
  </si>
  <si>
    <t xml:space="preserve">  Livestock Breeding Barn Designs</t>
  </si>
  <si>
    <t>a hire d consultant to do the design works</t>
  </si>
  <si>
    <t xml:space="preserve">  Beekeeping and Honey production facility</t>
  </si>
  <si>
    <t>Contract a contractor to do Honey production infrastructure</t>
  </si>
  <si>
    <t>Irrigation System Rehabilitation</t>
  </si>
  <si>
    <t>A hired contractor</t>
  </si>
  <si>
    <t>Designs for Dairy Product Plant Small Sized</t>
  </si>
  <si>
    <t>A hired consultant to do the design works</t>
  </si>
  <si>
    <t xml:space="preserve"> Jordan Valley Authority</t>
  </si>
  <si>
    <t>Sub-Project 1.2</t>
  </si>
  <si>
    <t xml:space="preserve">Survey and design for Rehabilitation and Upgrading of On-Farm irrigation infrastructure and maintenance of the systems </t>
  </si>
  <si>
    <t>Hire a consultant to do the design works</t>
  </si>
  <si>
    <t>Accomplished</t>
  </si>
  <si>
    <t xml:space="preserve"> Rehabilitation and Upgrading of On-Farm irrigation infrastructure and maintenance of the system</t>
  </si>
  <si>
    <t>initiate activity</t>
  </si>
  <si>
    <t>the EE and IE are working on downscaling the designs and outputs of on-farm surveys due to cost escalation issues</t>
  </si>
  <si>
    <t>Hire a Company For Water Quality Monitoring</t>
  </si>
  <si>
    <t xml:space="preserve">completed </t>
  </si>
  <si>
    <t>start real time water quality monitoring</t>
  </si>
  <si>
    <t xml:space="preserve">establishing a base line </t>
  </si>
  <si>
    <t>canceled</t>
  </si>
  <si>
    <t xml:space="preserve">this activity was canceled due to cost escalation problems in project 1.5 and the allocated budget was transferred to implement Khnizerah water dam </t>
  </si>
  <si>
    <t xml:space="preserve"> Water Authority of Jordan</t>
  </si>
  <si>
    <t>Sub-Project 1.3</t>
  </si>
  <si>
    <t>new construction works on WWTP</t>
  </si>
  <si>
    <t>not started</t>
  </si>
  <si>
    <t>Sub-Project 1.4</t>
  </si>
  <si>
    <t xml:space="preserve">Designs for Demonstration farm </t>
  </si>
  <si>
    <t>construction of the Demonstration farm</t>
  </si>
  <si>
    <t>completing 50% of the construction works</t>
  </si>
  <si>
    <t>finalizing the contract with the contractor to start on the construction works</t>
  </si>
  <si>
    <t>Sub-Project 1.5</t>
  </si>
  <si>
    <t>completing 75% of the construction works</t>
  </si>
  <si>
    <t>cost escalation problem caused delay in activity initiation</t>
  </si>
  <si>
    <t>Consultant to supervise the work on Khnizerah dam</t>
  </si>
  <si>
    <t>National Agricultural Research Center</t>
  </si>
  <si>
    <t>Sub-Project 1.6</t>
  </si>
  <si>
    <t>Design  of 2 pilot permaculture sites</t>
  </si>
  <si>
    <t>local training on permaculture concepts</t>
  </si>
  <si>
    <t xml:space="preserve">20-30 trained </t>
  </si>
  <si>
    <t xml:space="preserve">international training </t>
  </si>
  <si>
    <t>10 trainees</t>
  </si>
  <si>
    <t>the EE  has not yet started with the activity</t>
  </si>
  <si>
    <t>set a criteria to support transformation of farms</t>
  </si>
  <si>
    <t>a set criteria</t>
  </si>
  <si>
    <t>selection of farms</t>
  </si>
  <si>
    <t>Sub-Project 2.1</t>
  </si>
  <si>
    <t>Project Inception</t>
  </si>
  <si>
    <t>finalized Inception report</t>
  </si>
  <si>
    <t>Situation Analysis and Stakeholder Analysis</t>
  </si>
  <si>
    <t xml:space="preserve"> Learning seminars</t>
  </si>
  <si>
    <t xml:space="preserve"> 4 introductory seminars for the CBOs explaining the science of climate change</t>
  </si>
  <si>
    <t>Sub-Project 2.2</t>
  </si>
  <si>
    <t>Sub-Project 2.3</t>
  </si>
  <si>
    <t xml:space="preserve">  A unit for handling Green Agribusiness</t>
  </si>
  <si>
    <t>Farmer's situation analysis survey</t>
  </si>
  <si>
    <t>Finalized survey</t>
  </si>
  <si>
    <t>1. M&amp;E Officer</t>
  </si>
  <si>
    <t>Sireen Adwan</t>
  </si>
  <si>
    <t>Sireen.adwan@mop.gov.jo</t>
  </si>
  <si>
    <t xml:space="preserve">2. Focal Points of Executing Entities </t>
  </si>
  <si>
    <t>Jafer Helalat</t>
  </si>
  <si>
    <t>jafar.helalat@pra.gov.jo</t>
  </si>
  <si>
    <t>Sari Shawash</t>
  </si>
  <si>
    <t>sari@badiafund.gov.jo</t>
  </si>
  <si>
    <t>Jordan Valley Authority</t>
  </si>
  <si>
    <t>Khaleel Al Absi</t>
  </si>
  <si>
    <t>Khalil_Alabsi@mwi.gov.jo</t>
  </si>
  <si>
    <t>Mo'ayad Al Bado</t>
  </si>
  <si>
    <t>Muayyad_Elbado@mwi.gov.jo</t>
  </si>
  <si>
    <t>National Center for Agricultural Research and Extension</t>
  </si>
  <si>
    <t>Masnat Al Hiyary</t>
  </si>
  <si>
    <t>masnath@yahoo.com</t>
  </si>
  <si>
    <t>Yahya AbuSeeni</t>
  </si>
  <si>
    <t>yahya775@yahoo.com</t>
  </si>
  <si>
    <t>(11)البحوث الزراعية يختتم دورة تدريبية في الأغوار الشمالية
(a) https://noorjonews.com/122090/?fbclid=IwAR3PbfOITcUODZvxkNawZABpvv1O-OnHhII0rYeBpI8Cv95kwb3KfhJgqrY
(b) http://www.alanbatnews.net/article/index/230820?fbclid=IwAR0lXyTYb3sctBpb_Kg3bsqrkVdXh5zP7a-HBMv8VYVb5GoVHFDm8G4qIhk
(12)دورة بالمركز الوطني للبحوث الزراعية حول الزراعات المائية
(a)http://alrai.com/article/10482722/%D9%85%D8%AD%D9%84%D9%8A%D8%A7%D8%AA/%D8%AD%D8%AF%D8%A7%D8%AF-%D8%AA%D9%83%D8%AB%D9%8A%D9%81-%D8%A7%D9%84%D8%AC%D9%87%D9%88%D8%AF-%D8%A7%D9%84%D8%A8%D8%AD%D8%AB%D9%8A%D8%A9-%D9%81%D9%8A-%D8%A7%D9%84%D8%A3%D8%BA%D9%88%D8%A7%D8%B1-%D9%84%D9%84%D8%AA%D9%83%D9%8A%D9%81-%D9%85%D8%B9-%D8%A7%D9%84%D8%AA%D8%BA%D9%8A%D8%B1%D8%A7%D8%AA-%D8%A7%D9%84%D9%85%D9%86%D8%A7%D8%AE%D9%8A%D8%A9?fbclid=IwAR2YLsWtQQ6zEoCjv4M5d2j1cssqyPY-bY61wgYqCYtiKorUvyYierBa4I0
(b)http://petra.gov.jo/Include/InnerPage.jsp?ID=2533&amp;lang=ar&amp;name=SocietyAndPeople_news&amp;fbclid=IwAR29r7IM0guVX2a5_E_mdYG6OQbRJcfi_XNBvaD1XCZEA4ENsfy6PCGmc4U#.XNBK2F88OSV.facebook</t>
  </si>
  <si>
    <t>(8) “الاستدامة المائية”.. مشروع يدرس  مشاكل وتحديات تواجه المزارعين  ()
(a) https://alghad.com/?p=687266 
(b) http://alrai.com/article/10479344/%D9%85%D8%AD%D9%84%D9%8A%D8%A7%D8%AA/%D8%A7%D9%84%D8%B4%D8%AD%D8%A7%D8%AD%D8%AF%D8%A9-%D9%8A%D9%81%D8%AA%D8%AA%D8%AD-%D9%88%D8%B1%D8%B4%D8%A9-%D8%B9%D9%86-%D8%A7%D9%84%D8%AA%D8%BA%D9%8A%D8%B1-%D8%A7%D9%84%D9%85%D9%86%D8%A7%D8%AE%D9%8A?fbclid=IwAR30V8U_Xp9Ws2vB9OhOppsVxXLx7JOccOdT3rHiM1G3gAVOB-mH4bo8sAY
(9) حول نشر السياسات الزراعية الجيدة في وادي الأردن
(a) https://noorjonews.com/153491/
(b) http://www.jebalalbalqa.com/page.aspx?pg=7&amp;si=4&amp;ni=18826&amp;md=newsdetail
(c) http://bit.ly/2KbxxUS
(10)دورة تدريبية حول الزراعة العضوية والممارسات الجيدة وتقانات ما بعد الحصاد
https://noorjonews.com/115379/?fbclid=IwAR3vRlm46FLh6Bi8DQ7jxn73WPn9ooA69o0sgxzCnHLH8tirq_Lvg2tVQw4</t>
  </si>
  <si>
    <r>
      <rPr>
        <sz val="14"/>
        <color indexed="8"/>
        <rFont val="Times New Roman"/>
        <family val="1"/>
      </rPr>
      <t xml:space="preserve">Documents: </t>
    </r>
    <r>
      <rPr>
        <sz val="11"/>
        <color indexed="8"/>
        <rFont val="Times New Roman"/>
        <family val="1"/>
      </rPr>
      <t xml:space="preserve">
1- Designs and Tender Documents for Wadi khniezera Water Dam
2- EIA for  "The Use of treated wastewater in Roadside plantings drip irrigation in PDTRA/ Wadi Musa"
3- Status Report , Designs and tender documents for Demonstration farm in North shouneh</t>
    </r>
  </si>
  <si>
    <r>
      <rPr>
        <sz val="14"/>
        <color indexed="8"/>
        <rFont val="Times New Roman"/>
        <family val="1"/>
      </rPr>
      <t>Reports:</t>
    </r>
    <r>
      <rPr>
        <sz val="11"/>
        <color indexed="8"/>
        <rFont val="Times New Roman"/>
        <family val="1"/>
      </rPr>
      <t xml:space="preserve">
sub project (2.1)
1-Inception Report
2- stakeholders and situation analysis
3- Events Report (Learning seminars: 4 introductory seminars for the CBOs explaining the science of climate change (CC) and main adverse impacts as well as adaptation measures)
4- Events Report (farmers knowledge assessment, delivering of events and evaluation of sessions impact)
5- Web Server Code for the project and creation of a system database to be used by the SMS system and web portal                     
Sub-Project (2.2)
1-Inception Report
2- stakeholders and situation analysis : factsheets (that will include vulnerability assessment and baseline) and MoUS (with key stakeholders)
3- Report on Creation of a system database to be used by the SMS system and web portal                     
Sub-project (2.3)
1- Events Report (four workshops for Securing buy –in, setting up &amp; Maintaining a Multi-Stakeholder Engagement Process )
2- Workshop Report on Export problem
3- Training Needs Assessment for the Technicians and Engineers in Agribusiness Field, in Jordan Valley
4- Report of the compost training workshop and Installation of composting units in Al Ghour region</t>
    </r>
  </si>
  <si>
    <t>Belal Shaqarin</t>
  </si>
  <si>
    <t>shqareen@yahoo.com</t>
  </si>
  <si>
    <t xml:space="preserve">Data base </t>
  </si>
  <si>
    <t>web server</t>
  </si>
  <si>
    <t xml:space="preserve">Data base for the farmers of JV </t>
  </si>
  <si>
    <t>finished webserver for the SMs information system and web portal</t>
  </si>
  <si>
    <t>WW reuse promotion:  supporting farmers to implement adaptation measures</t>
  </si>
  <si>
    <t>Data base for the farmers of JV and finished webserver for the SMs information system and web portal</t>
  </si>
  <si>
    <t xml:space="preserve"> predefined text messages</t>
  </si>
  <si>
    <t>under review of the EE</t>
  </si>
  <si>
    <t>A draft set of predefined text messages for the early warning system</t>
  </si>
  <si>
    <t>.l'</t>
  </si>
  <si>
    <t>\</t>
  </si>
  <si>
    <t>"</t>
  </si>
  <si>
    <t xml:space="preserve">All in all there were no major or problems retrieving data at this reporting period </t>
  </si>
  <si>
    <t xml:space="preserve">the PMU is still implementing these measure:
• Engagement of local media in awareness campaigns and events such as inception workshops; 
• Existing awareness materials from other projects will be adopted and tailored to the target groups in the project location.
• The developed  M&amp;E system for the project for relevant outputs/activities assured effective knowledge management and sharing. The M&amp;E framework at the beginning of the project ensures efficiency and effectiveness and gain in the knowledge management of the project outputs. 
• Consultative face to face meetings and interactive events,
• the Implementation of concrete adaptation actions through pilot programs to foster learning experience, which will feed into all awareness, training and knowledge management actions facilitated and conducted by the project.
</t>
  </si>
  <si>
    <t>The programme is continuously generating lessons learned continuously. The programme has generated a strong commitment from national institutions, which work together to achieve the results of the project and are more likely to be sustained over time, since this programme implies a great experience at the Regional and National level</t>
  </si>
  <si>
    <t>for sub-project 1.1 , an ESIA study was conducted to eliminate any potential negative effect of installing a treated WW-based drip irrigation system along the roads of Petra Area due to the sensitive heritage value of the area.</t>
  </si>
  <si>
    <t xml:space="preserve">Mid term evaluation has not yet been conducted for the programme due to some delays in the tendering process, </t>
  </si>
  <si>
    <t>Observed sensible adaptation facilities such as water storage structures (earthen dams) and permaculture-based farms, early-warning systems, and agribusiness enabling facilities (marketing instruments).</t>
  </si>
  <si>
    <t xml:space="preserve">• Be flexible to executing entities’/beneficiary communities’ priority needs rather than focusing on exact measures listed in the project document;
• Include more provinces in the country with urgent need to adapt to climate change impacts 
</t>
  </si>
  <si>
    <t>Some of the adaptation measures will be installed within governmentally-run facilities
 climate change awareness training modules be designed in away to facilitate adoption by a national institution to sustain the courses delivery process
we tried to involve other organizations such as universities and research  centers to cooperate with the programmes in some of the activities (demonstration farm).</t>
  </si>
  <si>
    <t>JOR/NIE/Multi/2012/1</t>
  </si>
  <si>
    <t>Ministry Of Planning and International Cooperation</t>
  </si>
  <si>
    <t xml:space="preserve">30 tenders </t>
  </si>
  <si>
    <t xml:space="preserve">50% completed </t>
  </si>
  <si>
    <t xml:space="preserve">finalize workshop reports
Installation of composting units
</t>
  </si>
  <si>
    <t>Compliance with the Law</t>
  </si>
  <si>
    <t>Access to equity</t>
  </si>
  <si>
    <t>Marginalized and vulnerable groups</t>
  </si>
  <si>
    <t xml:space="preserve">Gender Equity and woman's empowerment </t>
  </si>
  <si>
    <t>Core labor rights</t>
  </si>
  <si>
    <t>indigenous people</t>
  </si>
  <si>
    <t>conservation of biological diversity</t>
  </si>
  <si>
    <t>pollution prevention</t>
  </si>
  <si>
    <t>public health</t>
  </si>
  <si>
    <t>physical and cultural heritage</t>
  </si>
  <si>
    <t>lands and soil conservation</t>
  </si>
  <si>
    <t>yes</t>
  </si>
  <si>
    <t>18,022,000 CM/ YR</t>
  </si>
  <si>
    <t>Total quantity of WW  (CM/YR)</t>
  </si>
  <si>
    <t>Subproject (1.1) 1,022,000 CM
Subproject (1.2) 0CM
Subproject (1.3) 0CM
Subproject (1.4) 0CM</t>
  </si>
  <si>
    <t>Subproject (1.1)1,317,200 CM
Subproject (1.2) 20,000,000CM
Subproject (1.3) 438,000CM
Subproject (1.4)438,000CM</t>
  </si>
  <si>
    <t>Subproject (1.1) $806/household
Subproject (1.2) $330/household
Subproject (1.3) $300/household
Subproject (1.4) $300/household</t>
  </si>
  <si>
    <t xml:space="preserve">Subproject (1.1) $398/household/month 
Subproject (1.2) $170/household/month 
Subproject (1.3) $0/household/month 
Subproject (1.4) $0/household/month </t>
  </si>
  <si>
    <r>
      <t>§</t>
    </r>
    <r>
      <rPr>
        <sz val="10"/>
        <color rgb="FF0070C0"/>
        <rFont val="Times New Roman"/>
        <family val="1"/>
      </rPr>
      <t xml:space="preserve"> </t>
    </r>
    <r>
      <rPr>
        <sz val="10"/>
        <color rgb="FF0070C0"/>
        <rFont val="Calibri"/>
        <family val="2"/>
      </rPr>
      <t xml:space="preserve">Total quantity of rain water harvested (m3) </t>
    </r>
  </si>
  <si>
    <t xml:space="preserve">Total quantity of rain water harvested (m3) </t>
  </si>
  <si>
    <t>Subproject (1.5) 0</t>
  </si>
  <si>
    <r>
      <t xml:space="preserve">Subproject (1.5) </t>
    </r>
    <r>
      <rPr>
        <b/>
        <sz val="10"/>
        <rFont val="Calibri"/>
        <family val="2"/>
      </rPr>
      <t xml:space="preserve"> 300,000 m3/year </t>
    </r>
  </si>
  <si>
    <t>Outcomes' indicator not met yet
sheet " Rating" which do make progress towards achieving project indicators</t>
  </si>
  <si>
    <t>Number of beneficiaries/families</t>
  </si>
  <si>
    <t>Subproject (1.1) 40 Families
Subproject (1.2)16 Families
Subproject (1.3) 0 Families
Subproject (1.4) 0 Families</t>
  </si>
  <si>
    <t xml:space="preserve">Subproject (1.5) $1000/farm/year
Subproject (1.6) $2500/farm/year
</t>
  </si>
  <si>
    <t>Subproject (1.5) 0 Families
Subproject (1.6)0 Families</t>
  </si>
  <si>
    <t>Number of targeted population groups aware of climate change risks on natural resources and the ecosystem.</t>
  </si>
  <si>
    <t>(0  )</t>
  </si>
  <si>
    <t>Early Warning Systems installed</t>
  </si>
  <si>
    <t>Number of new micro-enterprises created linked to Agribusiness Industries</t>
  </si>
  <si>
    <t>the designs for the water dam to be implemented is 150,000m3</t>
  </si>
  <si>
    <t>Number of farms applying permaculture as a climate change adaptive capacity.</t>
  </si>
  <si>
    <t>Livestock count</t>
  </si>
  <si>
    <t xml:space="preserve">Number of standards &amp; regulations amended in support of climate change adaptation </t>
  </si>
  <si>
    <t>length of irrigation networks installed or maintained  (KM) or (donums)</t>
  </si>
  <si>
    <t xml:space="preserve">                                                                                                                                                                                                                                                                                                                                                                                                                          </t>
  </si>
  <si>
    <t>(1) Inception Workshop coverage in local newspapers
(a) The Jordan Times: http://jordantimes.com/news/local/92-million-project-launched-tackle-climate-change
(b) Alghad: http://www.alghad.com/articles/1003492-إطلاق-مشروع-التكيف-مع-تأثيرات-التغير-المناخي-في-الأردن
(c) Petra News Agency: http://www.petra.gov.jo/Public_News/Nws_NewsDetails.aspx?lang=1&amp;site_id=2+&amp;NewsID=200661&amp;Type=P
(d) Ammon News: http://www.ammonnews.net/article/274962
(e) Hala News: http://www.hala.jo/2016/07/13/وزير-التخطيط-يطلق-مشروع-التكيف-مع-تأثي/
(2) Contribution of Jordan to the Adaptation Fund 10th Anniversary Celebration’s special web and print publication
https://www.adaptation-fund.org/wp-content/uploads/2017/11/Adaptation-Fund-10-Years-of-Innovation-Action-Learning_WEB.pdf(3) 
(3) Joint Launching Workshop of sub-project 1.2 and sub-project 1.4: Article published on 5-5-2018: http://alrai.com/article/10435568/%D9%85%D8%AD%D9%84%D9%8A%D8%A7%D8%AA/%D8%B3%D9%84%D8%B7%D8%A9-%D9%88%D8%A7%D8%AF%D9%8A-%D8%A7%D9%84%D8%A7%D8%B1%D8%AF%D9%86-%D8%AA%D8%B7%D9%84%D9%82-%D9%85%D8%B4%D8%B1%D9%88%D8%B9-%D8%A7%D9%84%D9%85%D8%B2%D8%B1%D8%B9%D8%A9-%D8%A7%D9%84%D9%86%D9%85%D9%88%D8%B0%D8%AC%D9%8A%D8%A9
(4) Media coverage of the meetings of the Green Agri-business Committee established by the Sub-project 1.6 administered by the newly established Green Agri-business Unit at NARC (Secretary for the Committee).
(a) http://www.petra.gov.jo/Include/InnerPage.jsp?ID=70685&amp;lang=ar&amp;name=news#.W1jd9M3pvvk.whatsapp
(*) Joint Launching Workshop of sub-project 1.6 and sub-project 2.3 Article published on 24-1-2018: 
(a) http://www.petra.gov.jo/Include/InnerPage.jsp?ID=49854&amp;lang=ar&amp;name=news
(*) media coverage on Learning seminars: 4 introductory seminars for the CBOs explaining the science of climate change (CC) and main adverse impacts as well as adaptation measures
http://moenv.gov.jo/AR/OurNews/Pages/NEW982018.aspx
http://www.alkawnnews.com/index.php?page=article&amp;id=157666
http://www.almadenahnews.com/article/
http://www.petra.gov.jo/Include/InnerPage.jsp?ID=77624&amp;lang=ar&amp;name=news#.W7DZwPfpYEY.whatsapp</t>
  </si>
  <si>
    <t>No. of  training sessions implemented adaptation concepts</t>
  </si>
  <si>
    <t>640 donums
35 KM</t>
  </si>
  <si>
    <t>2 Donums
7.5 Km</t>
  </si>
  <si>
    <t xml:space="preserve">Training needs were determined for both farmers and engineers
Implementation of the training  courses  </t>
  </si>
  <si>
    <t>Conduct trainers need analyses
TNA implementation</t>
  </si>
  <si>
    <t>10 farms selected to be converted</t>
  </si>
  <si>
    <t>Conduct an Actuarial study for an insurance of the company of ARMF</t>
  </si>
  <si>
    <t>finished study</t>
  </si>
  <si>
    <t>a consultant has been contracted to do the study</t>
  </si>
  <si>
    <t>s</t>
  </si>
  <si>
    <t>1- Accomplished
2- processing
3- processing</t>
  </si>
  <si>
    <t xml:space="preserve">yes, </t>
  </si>
  <si>
    <t>Protection of natural habitat</t>
  </si>
  <si>
    <t xml:space="preserve">The project activities has not generated any adverse impacts on marginalized and vulnerable groups (women, poverty pockets, farmers, beduins in remote areas of Wadi Mousa, Syrian and Iraqi refugees who are living in project areas, children and youth) </t>
  </si>
  <si>
    <t>we are targeting and monitoring the participation of  poverty pockets, women, vulnerable local groups, and beduins that ensures the benefit of vulnerable groups living in the project areas and to create jobs for the people with disabilities</t>
  </si>
  <si>
    <t>This risk was eliminated, being implemented by governmental organizations and all activities are implemented in compliance with the pertinent Jordanian labor law and Social Security .</t>
  </si>
  <si>
    <t>All initiatives of the programme are identified with no orientation or execution that  disrespects the rights and responsibilities of indigenous groups (the beduins). However, and all cultural issues are respect by EEs and IE</t>
  </si>
  <si>
    <t>The programme activities are focusing on Ecosystems Rejuvenation based Adaptation, including recovery of biodiversity and agroecological practices at the farm level</t>
  </si>
  <si>
    <t xml:space="preserve">implementation process of programme activities avoids the alteration, damage, or removal of any physical cultural resources, cultural sites, and sites with unique natural values recognized as such at the community, national or international level 
</t>
  </si>
  <si>
    <t>although this risk has a low potential of occurrence  all activities are monitored for technical errors that might occur that generates degradation of land and soil</t>
  </si>
  <si>
    <t>there are no activities that have been identified as big consumers of natural resources and therefore would require measures for their efficient use. On the contrary, most of the programme's activity are oriented towards the better use of available resources, especially fresh water</t>
  </si>
  <si>
    <t>Both IE and EE are following safe practices and standard operating procedures, and ensuring that all workers have  basic safety training and  implementing the water reuse activity according to  Jordanian  regulations  on  safe  reuse  and  in  accordance  with JS893/2006</t>
  </si>
  <si>
    <t>6/year, 24 for the whole project duration</t>
  </si>
  <si>
    <t>No. of methods applied</t>
  </si>
  <si>
    <t>615 farmer (444 males, 168 females)</t>
  </si>
  <si>
    <t>a</t>
  </si>
  <si>
    <t xml:space="preserve"> Diversified and strengthened livelihood &amp; sources of income for vulnerable people in targeted areas (and living standards of targeted communities in poverty pockets raised, crops productivity increased)</t>
  </si>
  <si>
    <t xml:space="preserve">Outcome </t>
  </si>
  <si>
    <t>No. of benifeciaries</t>
  </si>
  <si>
    <t>480 female</t>
  </si>
  <si>
    <t>3840 (3187 males, 653 females)</t>
  </si>
  <si>
    <t xml:space="preserve">Strengthend awareness and ownership of adaptation and climate risk reduction processes at local level </t>
  </si>
  <si>
    <t>653 females</t>
  </si>
  <si>
    <t>Increased ecosystem resilience in response to climate change and variability-induced</t>
  </si>
  <si>
    <t>No. of new direct and indirect created jobs</t>
  </si>
  <si>
    <t>5,400 jobs for females</t>
  </si>
  <si>
    <t>Integrated early warning system which includes (Web portal, mobile application, SMS service and IMIS)</t>
  </si>
  <si>
    <t>Output</t>
  </si>
  <si>
    <t xml:space="preserve">No. of registered farmers </t>
  </si>
  <si>
    <t>408 females from 16 WUA</t>
  </si>
  <si>
    <t xml:space="preserve">2400 farmers from 30 WUA
</t>
  </si>
  <si>
    <t>focusing and insuring the involvement of female stakeholders fully and equally, receiving equal social and economic benefits and not suffering from adverse effects after the completion of each activity, by  establishing mechanisms for women's equal participation and equitable representation at all levels like:
* female employees direct participation and consultation are always insured within the process of identifying needs and opportunities 
* in the implementation of programmes activities female presence especially training seminars and workshops  was of a great importance</t>
  </si>
  <si>
    <t>No.</t>
  </si>
  <si>
    <t>2: Physical asset (produced/improved/strenghtened)</t>
  </si>
  <si>
    <t xml:space="preserve">yes, some delays were caused in obtaining the necessary approvals for some  activities due to the nature of the site of implementation and the bureaucratic procedures in communication </t>
  </si>
  <si>
    <t>there was no unanticipated ESP risk encountered while implementing new USPs and the original ESMP was still valid during this reporting period</t>
  </si>
  <si>
    <t xml:space="preserve">yes, complete EIA was performed for this project </t>
  </si>
  <si>
    <t>no</t>
  </si>
  <si>
    <t>all impacts and risks will comply with Jordanian and international governing laws.</t>
  </si>
  <si>
    <t>1-Collect adequate groundwater quality baseline data by EE
2- Encourage sale of TWW to nearby farmers
3- Ensure strict compliance with JS893/2006 wadi discharge standards
4- Begin the water reuse activity only after the WWTP has been deemed to perform satisfactorily and preliminary test results show compliance with JS893/2006.
5- Adjust irrigation scheduling, management as needed based on soil and TWW monitoring results and with changes in cropping patterns requirements</t>
  </si>
  <si>
    <t>Continuous the soil monitoring program</t>
  </si>
  <si>
    <t>(1) removal or uprooting of most of the existing vegetation within the construction site
(2) Constructing Rainwater harvesting dams can be ecologically disruptive, causing water stress in the river downstream, and changing the biodiversity of the region</t>
  </si>
  <si>
    <t xml:space="preserve">conducting EIA for water dam construction in the proposed area </t>
  </si>
  <si>
    <t>1- Give priority to farmers nearest to the WWTP for purchase of TWW  and supporting them to carry out safe reuse
2- Jordan has a National Resilience Plan to address all aspects of refugees impact on the national natural and institutional as well as infrastructure resources</t>
  </si>
  <si>
    <t>1- Inequality of socioeconomic impacts in ww effluent availability
2- Large influxes of refugees from Syria and Iraq increasing the demand for TWW &amp; affecting the farmers water share</t>
  </si>
  <si>
    <t>1- Incorporate various built-in design mitigations
2- Ensure sound plant operation overall
3- providing safety gears and equipment such as hard hats, safety glasses, steel boots, and hearing protection.
4- Follow safe practices and standard operating procedures, including basic providing and requiring protective clothing</t>
  </si>
  <si>
    <t>Compensation for land owners who‘s lands will be taken to build the small earthen dams</t>
  </si>
  <si>
    <t>Resettlement is not allowed or envisaged under this project activities. No initiative has been identified with orientation or execution requiring involuntary resettlement 
most of the lands are owned by the EEs</t>
  </si>
  <si>
    <t>please refer to sheet GP Compliance</t>
  </si>
  <si>
    <t>Finding Historical sites during excavation works for  construction</t>
  </si>
  <si>
    <t xml:space="preserve">(1) Odors
(2) Noise pollution
(3) Health and safety Issues
</t>
  </si>
  <si>
    <t>(1) Contamination of Groundwater from accidental spills, overflows and seepages
(2) Contamination from TWW discharges to the Wadi
(3) Contamination from reuse of TWW in irrigation
(4) Traffic: the number of vehicles is expected to increase during Operation &amp; construction activities</t>
  </si>
  <si>
    <t xml:space="preserve">flooding </t>
  </si>
  <si>
    <t>1- Incorporate various built-in design mitigations
2- Develop emergency response procedures</t>
  </si>
  <si>
    <t>1- Incorporate various built-in design mitigations</t>
  </si>
  <si>
    <t xml:space="preserve"> Protection of natural habitats
Conservation of biological diversity
</t>
  </si>
  <si>
    <t xml:space="preserve"> Physical and cultural heritage</t>
  </si>
  <si>
    <t xml:space="preserve">there is a very low potential of introducing non-indigenous species </t>
  </si>
  <si>
    <t xml:space="preserve">PDTRA is planning to provide training for the employees that will be hired on this activity  </t>
  </si>
  <si>
    <t>the watermill site was identified as a cultural heritage and PDTRA had the necessary permits to work on rehabilitating it</t>
  </si>
  <si>
    <t xml:space="preserve">“Increasing  the resilience of poor and vulnerable communities to climate change
impacts in Jordan through implementing innovative  projects in water and agriculture in support of
adaptation to climate change”
(Supported by UNFCCC’s Adaptation Fund)
</t>
  </si>
  <si>
    <r>
      <t xml:space="preserve">Program's Long-term goal: </t>
    </r>
    <r>
      <rPr>
        <i/>
        <sz val="12"/>
        <rFont val="Tahoma"/>
        <family val="2"/>
      </rPr>
      <t>Reduce the impact of climate change on Jordan.</t>
    </r>
  </si>
  <si>
    <r>
      <t xml:space="preserve">Programs' direct objective: </t>
    </r>
    <r>
      <rPr>
        <i/>
        <sz val="12"/>
        <rFont val="Tahoma"/>
        <family val="2"/>
      </rPr>
      <t>Adapt the agricultural sector in Jordan to climate change induced water shortages and stresses on food security through piloting innovative technology transfer, policy support linked to community livelihoods &amp; resilience.</t>
    </r>
  </si>
  <si>
    <r>
      <t xml:space="preserve">Project/Program Component Number &amp; Title:   1. Climate Change Adaptation of Agricultural &amp; Water Sector through Technology Transfer Project                                                          </t>
    </r>
    <r>
      <rPr>
        <sz val="12"/>
        <rFont val="Tahoma"/>
        <family val="2"/>
      </rPr>
      <t xml:space="preserve"> </t>
    </r>
  </si>
  <si>
    <r>
      <t>Excuting Entity's Name: إسم الجهة المنفذة :</t>
    </r>
    <r>
      <rPr>
        <b/>
        <sz val="12"/>
        <color indexed="10"/>
        <rFont val="Tahoma"/>
        <family val="2"/>
      </rPr>
      <t>PETRA DEVELOPMENT AND TOURISM REGION AUTHORITY</t>
    </r>
    <r>
      <rPr>
        <b/>
        <sz val="12"/>
        <rFont val="Tahoma"/>
        <family val="2"/>
      </rPr>
      <t xml:space="preserve">
</t>
    </r>
  </si>
  <si>
    <t xml:space="preserve">Project/Sub-Project's Number, Name and Duration: 1.1 Wadi musa waste water reuse project 
</t>
  </si>
  <si>
    <t>Instructions: Do not enter data into yellow shaded cells; List costs in JOD الخانات المظللة تتضمن معادلات جاهزة، لا تضبف اي بيانات اليها</t>
  </si>
  <si>
    <t>Categories بنود الميزانية</t>
  </si>
  <si>
    <t>Cost Per Unit
 قيمة الوحدة بالدولار</t>
  </si>
  <si>
    <t>1.1. Adminstrative Cost including Rewards/Salaries</t>
  </si>
  <si>
    <t>W1</t>
  </si>
  <si>
    <t>w2</t>
  </si>
  <si>
    <t>W3</t>
  </si>
  <si>
    <t>W4</t>
  </si>
  <si>
    <t xml:space="preserve">W1 </t>
  </si>
  <si>
    <t>W2</t>
  </si>
  <si>
    <t>4. Project Operation (Activities) Expenses مصاريف المشروع التشغيلية المباشرة</t>
  </si>
  <si>
    <t xml:space="preserve">Activity #1.1.1 Annual maintenance needs of the filtration systems feeding the pilot with treated ww  دعم صيانة لمحطة التنقيه  (will be excuted in 2020 after excution of  drip irrigation + expansion of 350 dunums + new nursury activities) </t>
  </si>
  <si>
    <t xml:space="preserve">Task 1.1.1.1: Annual maintenance needs of the filtration systems feeding the pilot with treated ww  دعم صيانة لمحطة التنقيه  (will be excuted in 2020 after excution of  drip irrigation + expansion of 350 dunums + new nursury activities) </t>
  </si>
  <si>
    <t xml:space="preserve">a. ((will be excuted in 2020 after excution of  drip irrigation + expansion of 350 dunums + new nursury activities) </t>
  </si>
  <si>
    <t>Task 1.1.1.1. sub-total</t>
  </si>
  <si>
    <t>Activity # 1.1.1 Sub-total:</t>
  </si>
  <si>
    <t>Activity#1.1.2: Expansion of the Project Area (new 350 Dunums)</t>
  </si>
  <si>
    <t>Task 1.1.2.1: Contract a contractor to excute the irrigation system facilities and extension</t>
  </si>
  <si>
    <t>a. Prepare a ToR of the contractor</t>
  </si>
  <si>
    <t>b. Send tender documents to PMU, announce tender in newspapers, and complete evaluation and award tender</t>
  </si>
  <si>
    <t>c. Prepare the contract and letter of Commencement to start working</t>
  </si>
  <si>
    <t>d.  Follow up tender execution as per assignment period in ToR/Contract and follow deliverable no. 1</t>
  </si>
  <si>
    <t>e. Form delivery reception committee and approve deliverable no. 1</t>
  </si>
  <si>
    <t>f. Prepare official letter to approve deliverable and tied payment and send to MoPIC to expenditure the payment</t>
  </si>
  <si>
    <t>Task 1.1.2.1. sub-total</t>
  </si>
  <si>
    <t>Activity # 1.1.2 Sub-total:</t>
  </si>
  <si>
    <t>Activity1.1.3: Cultivation of Native Trees along the road to the WWTP and drip irrigation system (5 km)
Activity 1.1.7 : The establishment of 12 km drip irrigation systems on the roadsides انشاء نظام ري بالتنقيط على جوانب الطرق بطول 12كم (total 17 km)</t>
  </si>
  <si>
    <t>Task 1.1.3,7.1. Contract a contractor for Irrigation system installation and land preparation</t>
  </si>
  <si>
    <t>a. Prepare a ToR to contract a contractor to do land prepertion and irrigation system installation</t>
  </si>
  <si>
    <t>tbd</t>
  </si>
  <si>
    <t>e. Form delivery reception committee and approve deliverable no. 1 (do land prepertion)</t>
  </si>
  <si>
    <t>Task 1.1.3,7.1. sub-total</t>
  </si>
  <si>
    <t>Activity # 1.1.3 and Acitivity 1.1.7 Sub-total:</t>
  </si>
  <si>
    <t xml:space="preserve">Activity # 1.1.4:  estableshment new nursary for native plants and herbs based on Plant Varieties Resistant (Adaptive) to Climate Change Technologies </t>
  </si>
  <si>
    <r>
      <t>Task 1.1.4.1:</t>
    </r>
    <r>
      <rPr>
        <i/>
        <sz val="9"/>
        <rFont val="Tahoma"/>
        <family val="2"/>
      </rPr>
      <t xml:space="preserve"> Select the most suitable site for this activity (cost on PETRA)</t>
    </r>
  </si>
  <si>
    <t>a. Select the most suitable site for this activity (cost on PETRA)</t>
  </si>
  <si>
    <t>PDTRA contribution</t>
  </si>
  <si>
    <t>b. PDTRA approvals</t>
  </si>
  <si>
    <t>Task 1.1.4.1. sub-total</t>
  </si>
  <si>
    <r>
      <t>Task 1.1.4.2:</t>
    </r>
    <r>
      <rPr>
        <i/>
        <sz val="9"/>
        <rFont val="Tahoma"/>
        <family val="2"/>
      </rPr>
      <t xml:space="preserve"> Prepate tender documents to establish the new nursary</t>
    </r>
  </si>
  <si>
    <t>a. Prepare a ToR to contract a contractor to establish the new nursary</t>
  </si>
  <si>
    <t>Task 1.1.4.2. sub-total</t>
  </si>
  <si>
    <t>Activity # 1.1.4 Sub-total:</t>
  </si>
  <si>
    <t>Activity #1.1.5:  Development of sustainable eco-friendly water efficient &amp; demonstration picnicking and strolling areas for the jordanian citizens and suppoting the development of a local nature and environmental tourism activity in al-hisha forest تطوير عملية التنزه المستدام في منطقة الهيشة وانشاء متنزه وطني</t>
  </si>
  <si>
    <r>
      <t>Task 1.1.5.1:</t>
    </r>
    <r>
      <rPr>
        <i/>
        <sz val="9"/>
        <rFont val="Tahoma"/>
        <family val="2"/>
      </rPr>
      <t xml:space="preserve"> Design of the eco-friendly water efficient park</t>
    </r>
  </si>
  <si>
    <t>a. determine the project area (276.844 donum)</t>
  </si>
  <si>
    <t xml:space="preserve">b. needed approvals PM Ministry of agriculture </t>
  </si>
  <si>
    <t xml:space="preserve"> c. Prepare a ToR to contract a a consultant to do the studies, implement the technecal and environmental study, and prepare tender documents</t>
  </si>
  <si>
    <t xml:space="preserve"> d. Send tender documents to PMU, announce tender in newspapers, and complete evaluation and award tender</t>
  </si>
  <si>
    <t xml:space="preserve"> e. Prepare the contract and letter of Commencement to start working</t>
  </si>
  <si>
    <t xml:space="preserve"> f. Follow up tender execution as per assignment period in ToR/Contract and follow deliverable no. 1</t>
  </si>
  <si>
    <t xml:space="preserve"> g. Form delivery reception committee and approve deliverable no. 1 and prepare official letter to approve deliverable and tied payment</t>
  </si>
  <si>
    <t>h.  Follow up tender execution as per assignment period in ToR/Contract and follow deliverable no. 2</t>
  </si>
  <si>
    <t>i. Approve no. 2 and prepare official letter to approve deliverable and tied payment</t>
  </si>
  <si>
    <t xml:space="preserve"> j. Follow up tender execution as per assignment period in ToR/Contract and follow deliverable no. 3</t>
  </si>
  <si>
    <t>k. Form delivery reception committee and approve deliverable no. 3 and prepare official letter to approve deliverable and tied payment</t>
  </si>
  <si>
    <t>Task 1.1.5.1. sub-total</t>
  </si>
  <si>
    <r>
      <t>Task 1.1.5.2:</t>
    </r>
    <r>
      <rPr>
        <i/>
        <sz val="9"/>
        <rFont val="Tahoma"/>
        <family val="2"/>
      </rPr>
      <t xml:space="preserve">  Exicution of the designed park</t>
    </r>
  </si>
  <si>
    <t xml:space="preserve"> a. Prepare a ToR to contract a contractor to implement the designed park</t>
  </si>
  <si>
    <t xml:space="preserve"> Send tender documents to PMU, announce tender in newspapers, and complete evaluation and award tender</t>
  </si>
  <si>
    <t xml:space="preserve"> Prepare the contract and letter of Commencement to start working</t>
  </si>
  <si>
    <t xml:space="preserve"> Follow up tender execution as per assignment period in ToR/Contract and follow deliverable no. 1</t>
  </si>
  <si>
    <t>Task 1.1.5.2. sub-total</t>
  </si>
  <si>
    <t>Activity # 1.1.5 Sub-total:</t>
  </si>
  <si>
    <t xml:space="preserve">Activity #1.1.6 : (1) Rehabilitation of 35000 meters  uncovered irrigation canals and (2) establishment of 1000 m ncovered irrigation canals in another area rehabilitating (3) Rehabilitating of the watermill in mousa's spring area </t>
  </si>
  <si>
    <r>
      <t>Task 1.1.6.2:</t>
    </r>
    <r>
      <rPr>
        <i/>
        <sz val="9"/>
        <rFont val="Tahoma"/>
        <family val="2"/>
      </rPr>
      <t xml:space="preserve"> (2) establishment of 1000 m ncovered irrigation canals in another area</t>
    </r>
  </si>
  <si>
    <t xml:space="preserve">excution by PETRA Staff
</t>
  </si>
  <si>
    <t>Task 1.1.6.2. sub-total</t>
  </si>
  <si>
    <r>
      <t>Task 1.1.6.3:</t>
    </r>
    <r>
      <rPr>
        <i/>
        <sz val="9"/>
        <rFont val="Tahoma"/>
        <family val="2"/>
      </rPr>
      <t xml:space="preserve">  (3) Rehabilitating of the watermill in mousa's spring area </t>
    </r>
  </si>
  <si>
    <t>Task 1.1.6.3. sub-total</t>
  </si>
  <si>
    <t>Activity # 1.1.6 Sub-total:</t>
  </si>
  <si>
    <t>Activity #1.1.8 : Maintain and rehabilitate 3 national parks in the Petra region صيانة واعادة تاهيل 3 حدائق في مناطق الاقليم</t>
  </si>
  <si>
    <r>
      <t>Task 1.1.8.1:</t>
    </r>
    <r>
      <rPr>
        <i/>
        <sz val="9"/>
        <rFont val="Tahoma"/>
        <family val="2"/>
      </rPr>
      <t xml:space="preserve"> Maintain and rehabilitate 3 national parks in the Petra region </t>
    </r>
  </si>
  <si>
    <t>a. Determination of project area</t>
  </si>
  <si>
    <t>b. Situation Analysis</t>
  </si>
  <si>
    <t>c. Develop a TOR for the tender for implementing</t>
  </si>
  <si>
    <t>Follow up tender execution as per assignment period in ToR/Contract and follow deliverable TOR</t>
  </si>
  <si>
    <t>Task 1.1.8.1. sub-total</t>
  </si>
  <si>
    <t>Activity # 1.1.8 Sub-total:</t>
  </si>
  <si>
    <t>Activity 1.1.9 buy a new water tanker شراء تنك مياه جديد</t>
  </si>
  <si>
    <t>Task 1.1.9.1. buy a new water tanker شراء تنك مياه جديد</t>
  </si>
  <si>
    <t>a. complete payment process for the supllying company</t>
  </si>
  <si>
    <t>Activity # 1.1.9 Sub-total:</t>
  </si>
  <si>
    <t>Project Operation (Activities) Expenses Sub-total:</t>
  </si>
  <si>
    <t>Adminstrative Cost including Rewards/Salaries</t>
  </si>
  <si>
    <t>Total Cost قيمة الموازنة الكلية</t>
  </si>
  <si>
    <t>Percentage of cost share  نسبة المشاركة في التكاليف</t>
  </si>
  <si>
    <t>Project/Program Component Number &amp; Title: (1) CLIMATE CHANGE ADAPTATION OF THE WATER SECTOR THROUGH TECHNOLOGY TRANSFER PROJECTS</t>
  </si>
  <si>
    <t xml:space="preserve">Excuting Entity's Name: The Hashemite Fund for the Development of Jordan Badia (HFDJB)
</t>
  </si>
  <si>
    <t xml:space="preserve">Project/Sub-Project's Number, Name and Duration:  (1.1) REUSE OF TREATED WASTEWATER FOR ON-FARM AGRICULTURAL ADAPTATION AS A TOOL OF INTEGRATED WATER RESOURCES MANAGEMENT
</t>
  </si>
  <si>
    <t>Cost Per Unit
 قيمة الوحدة بالدينار</t>
  </si>
  <si>
    <t>Unit Type
نوع الوحدة</t>
  </si>
  <si>
    <t># of Units per Activity or Month/percentage of month
 عدد الوحدات ونسبة التغطية على المشروع</t>
  </si>
  <si>
    <t>Unit Cost per project
كلفة الوحدة على المشروع</t>
  </si>
  <si>
    <t>Multiplier Type
نوع التكرار</t>
  </si>
  <si>
    <t>Total # of units (Multiplier) عدد مرات التكرار</t>
  </si>
  <si>
    <t>Total 
التكلفة الكلية</t>
  </si>
  <si>
    <t>Cost Share Contribution
مساهمة الجهة المستفيدة</t>
  </si>
  <si>
    <t>MoPIC's Adaptation Fund Contribution
مساهمة البرنامج (قيمة المنحة)</t>
  </si>
  <si>
    <t>Activity #1.1.4: mainatanace for the existing 50 donums of Barseem (alfalfa) in the project</t>
  </si>
  <si>
    <t>Task 1.1.4.1: Contract a contractor to do purchase Irrigation system facilities and extension</t>
  </si>
  <si>
    <t>a. meeting with Sad al ahmar Association to determine maintenance needs</t>
  </si>
  <si>
    <t>b.Prepare a ToR to contract a contractor to implement the plan</t>
  </si>
  <si>
    <t>c.Send tender documents to PMU, announce tender in newspapers, and complete evaluation and award tender</t>
  </si>
  <si>
    <t>d.Follow up tender execution as per assignment period in ToR/Contract and follow deliverable</t>
  </si>
  <si>
    <t>TBD</t>
  </si>
  <si>
    <t xml:space="preserve">e.Form delivery reception committee and approve deliverable </t>
  </si>
  <si>
    <t>f.Prepare official letter to approve deliverable and tied payment and send to MoPIC to expenditure the payment</t>
  </si>
  <si>
    <t>d. contract value</t>
  </si>
  <si>
    <t>lumpsum</t>
  </si>
  <si>
    <t>number of units</t>
  </si>
  <si>
    <t>Lumpsum</t>
  </si>
  <si>
    <t>Activity 1.1.4 sub total</t>
  </si>
  <si>
    <t>Activity 1.1.5:  Livestock Breeding</t>
  </si>
  <si>
    <t>Task 1.1.5.1: Contract a contractor to do Infrastructure work</t>
  </si>
  <si>
    <t>a. Prepare a ToR to contract contractor to do infrastructure work</t>
  </si>
  <si>
    <t>Task 1.1.5.2: Purchase the heads of animals.</t>
  </si>
  <si>
    <t>a. Prepare a ToR to vendors to submit quotations for heads of animals</t>
  </si>
  <si>
    <t>Activity 1.1.5 sub total</t>
  </si>
  <si>
    <t>Activity 1.1.6:  Beekeeping and Honey production facility</t>
  </si>
  <si>
    <t>Task 1.1.6.1 :Contract a contractor to do Honey production infrastructure</t>
  </si>
  <si>
    <t>a. Prepare a ToR to contractor to do Honey production infrastructure</t>
  </si>
  <si>
    <t>Task 1.1.6.1. sub-total</t>
  </si>
  <si>
    <t>Task 1.1.6.2: Purchase Beehives</t>
  </si>
  <si>
    <t>a. Prepare a ToR to vendors to submit quotations for Beehives</t>
  </si>
  <si>
    <t>Activity 1.1.6 sub total</t>
  </si>
  <si>
    <t>Activity 1.1.7: Irrigation System Rehabilitation</t>
  </si>
  <si>
    <t>Task 1.1.7.1.: Contract a contractor to do the maintainance work</t>
  </si>
  <si>
    <t>a. Prepare a ToR to contractor to do maintainence work</t>
  </si>
  <si>
    <t>Task 1.1.7.1. sub-total</t>
  </si>
  <si>
    <t>Activity 1.1.7 sub total</t>
  </si>
  <si>
    <t>Activity 1.1.8:  Cultivating 100 new donums with alfalfa</t>
  </si>
  <si>
    <t>a. meeting with Sad al ahmar Association to identify the new area</t>
  </si>
  <si>
    <t>b.Determine the agricultural land that needs to be cultivated</t>
  </si>
  <si>
    <t>c.Prepare a ToR to contract a contractor to implement the plan</t>
  </si>
  <si>
    <t>d.Send tender documents to PMU, announce tender in newspapers, and complete evaluation and award tender</t>
  </si>
  <si>
    <t>e.Prepare the contract and letter of Commencement to start working</t>
  </si>
  <si>
    <t>f.Follow up tender execution as per assignment period in ToR/Contract and follow deliverableTOR</t>
  </si>
  <si>
    <t xml:space="preserve">g.Form delivery reception committee and approve deliverable </t>
  </si>
  <si>
    <t>h.Prepare official letter to approve deliverable and tied payment and send to MoPIC to expenditure the payment</t>
  </si>
  <si>
    <t>i. contract value</t>
  </si>
  <si>
    <t>Task 1.1.8.2. sub-total</t>
  </si>
  <si>
    <t>Activity 1.1.8 sub total</t>
  </si>
  <si>
    <t>Activity 1.1.12: Dairy Product Plant Small Sized</t>
  </si>
  <si>
    <t>Task 1.1.12.1. Contract a contractor to do Infrastructure work</t>
  </si>
  <si>
    <t>a. Prepare a ToR to contractor to do Infrastructure work</t>
  </si>
  <si>
    <t>Task 1.1.12.2. Purchase Machines</t>
  </si>
  <si>
    <t>a. Prepare a ToR to vendors to provide required machines</t>
  </si>
  <si>
    <t>d. Follow up tender execution as per assignment period in ToR/Contract and follow deliverable no. 1</t>
  </si>
  <si>
    <t>Task 1.1.12.2. sub-total</t>
  </si>
  <si>
    <t>Activity 1.1.12 sub total</t>
  </si>
  <si>
    <t>Activity 1.1.10 Converting Green Fodder into Silage Plant</t>
  </si>
  <si>
    <t>Activity 1.1.10 sub total</t>
  </si>
  <si>
    <r>
      <t xml:space="preserve">Project/Program Component Number &amp; Title:   Icreasing the Resilience of Poor and Vulnerable Communities to Climate Change Impact in Jordan                                                     </t>
    </r>
    <r>
      <rPr>
        <sz val="12"/>
        <rFont val="Tahoma"/>
        <family val="2"/>
      </rPr>
      <t xml:space="preserve"> </t>
    </r>
  </si>
  <si>
    <t>Excuting Entity's Name: إسم الجهة المنفذة :Jordan Valley Authority (JVA)</t>
  </si>
  <si>
    <t xml:space="preserve">Project/Sub-Project's Number, Name and Duration: 1.2 The Northern Jordan Valley Wastewater Reuse Project
</t>
  </si>
  <si>
    <t>Activity #1.2.1 General Rehabilitation and Upgrading of On-Farm irrigation infrastructure and maintenance of the systems (Survey and design)</t>
  </si>
  <si>
    <t>Task 1.2.1.1. Design the Installation of the Best Available Technology of Water Filtration Systems and Link irrigation systems to storage facilities and Installation of New Irrigation Systems</t>
  </si>
  <si>
    <t xml:space="preserve">Task 1.2.1.1. SubTotal </t>
  </si>
  <si>
    <t>Activity #1.2.2 Installation of the Best Available Technology of Water Filtration Systems and Link irrigation systems to storage facilities and Installation of New Irrigation Systems (Implemention)</t>
  </si>
  <si>
    <t>Task 1.2.2.1. Contract a contractor for Installation of the Best Available Technology of Water Filtration Systems and Link irrigation systems to storage facilities and Installation of New Irrigation Systems (Implemention)</t>
  </si>
  <si>
    <t>a. Prepare a ToR for  a contractor for installation of the Best Available Technology of Water Filtration Systems and Link irrigation systems to storage facilities and Installation of New Irrigation Systems (Implemention)</t>
  </si>
  <si>
    <t xml:space="preserve">Task 1.2.2.1. SubTotal </t>
  </si>
  <si>
    <t>Activity #1.2.3 Implement a comprehensive soil survey in relation to soil quality baseline data and soil salinity AND soil salinity management (Soil Salinity monitoring)
Sub-Activity #1.2.3.A Implement a Comprehensive Soil Survey in Relation to Soil Quality, Baseline Data and Soil Salinity
Sub-Activity #1.2.3.B Soil Salinity Management and According to Climatic Data, Plan for Best Soil Management and Leaching Practices</t>
  </si>
  <si>
    <t xml:space="preserve">a. Study the status quo for the labs capacity </t>
  </si>
  <si>
    <t>b. Deliver action plan to the PMU for the capacity and deliverables of the department</t>
  </si>
  <si>
    <t>c. Prepare the TOR, contract and letter of Commencement to start working</t>
  </si>
  <si>
    <t>Activity 1.2.3 Sub Total Budget</t>
  </si>
  <si>
    <t>Activity #1.2.4 Water Quality Monitoring Enforcement and Support
Sub-Activity #1.2.4.A Review existing conditions, standards and comlpiance issues
Sub-Activity #1.2.3.B TWW monitoring- Real time monitoring system before and after mixing with fresh water at Wadi Arab- North JV</t>
  </si>
  <si>
    <t>d.  Follow up tender execution as per assignment period in ToR/Contract and follow deliverable no. 1 (machines)</t>
  </si>
  <si>
    <t>d.  Follow up tender execution as per assignment period in ToR/Contract and follow deliverable no. 2 (Operting the systems)</t>
  </si>
  <si>
    <t>e. Form delivery reception committee and approve deliverable no. 2</t>
  </si>
  <si>
    <t>Activity 1.2.4 Sub Total Budget</t>
  </si>
  <si>
    <t>Remaining budget for adminstrative cost</t>
  </si>
  <si>
    <t>موازنة وخطة عمل مشروع تاهيل محطة تنقية تل المنطح للعام 2019</t>
  </si>
  <si>
    <t>MoPIC's Adaptation Fund Contribution $
مساهمة البرنامج (قيمة المنحة)</t>
  </si>
  <si>
    <t>المصاريف الادارية 8.5% حسب قرار اللجنة التوجيهية</t>
  </si>
  <si>
    <t>1- مزايا وحوافز فريق العمل</t>
  </si>
  <si>
    <t>المهندس مؤيد البدو (بموجب كتاب رقم 7/2/3050) تاريخ 9-3-2017</t>
  </si>
  <si>
    <t>month</t>
  </si>
  <si>
    <t>number of months</t>
  </si>
  <si>
    <t>تامر المصري (بموجب كتاب رقم 7/2/8622) تاريخ 30-7-2017</t>
  </si>
  <si>
    <t>المهندس يوسف العوفي (بموجب كتاب رقم 7/2/3050) تاريخ 9-3-2017</t>
  </si>
  <si>
    <t>عبد المجيد الديات(بموجب كتاب رقم 7/2/3050) تاريخ 9-3-2017</t>
  </si>
  <si>
    <t>المهندس عدي الخطيب بموجب كتاب رقم (7/2/9202) تاريخ 5/7/2018</t>
  </si>
  <si>
    <t xml:space="preserve">Total </t>
  </si>
  <si>
    <t xml:space="preserve">مجموع المصاريف الادارية </t>
  </si>
  <si>
    <t xml:space="preserve">          4. Project Operation (Activities) Expenses مصاريف المشروع التشغيلية المباشرة</t>
  </si>
  <si>
    <t>Activity #1.3.1: Rehabilitation and maintenance of Tal El Mantah WWT Plant including purchasing of spair parts and devices.بالاضافة الى مواد سلامة عامة)</t>
  </si>
  <si>
    <t>Task 1.3.1.1 purchase of all needed spair parts and devices</t>
  </si>
  <si>
    <t>a. Send tender documents to PMU, announce tender in newspapers, and complete evaluation and award tender</t>
  </si>
  <si>
    <t>task completed</t>
  </si>
  <si>
    <t>Follow up tender excution</t>
  </si>
  <si>
    <t>Form delivery reception Committee and approve deliverable</t>
  </si>
  <si>
    <t>Prepare official letter to approve payment and send to MoPIC</t>
  </si>
  <si>
    <t>Task 1.3.1.1 sub-total</t>
  </si>
  <si>
    <t>Activity # 1.3.1.1 Sub-total:</t>
  </si>
  <si>
    <t>Activity #1.3.2: Upgradining/new construction works of the WWTP (such as instaling aeriation tank, paving the tankers lot, receiving tank,sedimntation tanke, blower room…..  etc) including the purchase of consulting services design / studies&amp;Supervision</t>
  </si>
  <si>
    <t>Task 1.3.2.1  Purchase consultant services for designs the civil works of construction and electromechanical works</t>
  </si>
  <si>
    <t xml:space="preserve"> Interim  payments</t>
  </si>
  <si>
    <t xml:space="preserve">V . O </t>
  </si>
  <si>
    <t>Task 1.3.2.1 sub-total</t>
  </si>
  <si>
    <t>Task 1.3.2.2 Purchase consultant services for supervise the civil works of construction and electromechanical works</t>
  </si>
  <si>
    <t>a. Prepare a ToR to contract consulting company to supervise the civil works by (WAJ)</t>
  </si>
  <si>
    <t>Task 1.3.2.2 sub-total</t>
  </si>
  <si>
    <t>Task 1.3.2.3 Contract a contractor to implement the civil works of construction and electromechanical works</t>
  </si>
  <si>
    <t>Task 1.3.2.3 sub-total</t>
  </si>
  <si>
    <t>Activity 1.3.2. Sub-total</t>
  </si>
  <si>
    <t>Activity # 1.3.4 Technical assistance to WUA and local NGOs (including women based NGOS)</t>
  </si>
  <si>
    <t>Training on use of reclaimed water for agricultureal irrigation to replace fresh water supplies (includes public health, hygiene, management and O&amp;M of irrigation netwrork on farm)</t>
  </si>
  <si>
    <t>a. Prepare a ToR to Contract a trainer to prepare awarness raising course about safe use of treated WW (Hire a consultant to assess training needs, design a tailored training course and conduct training courses on use of reclaimed water for agricultureal irrigation to replace fresh water supplies (includes public health, hygiene, management and O&amp;M of irrigation netwrork on farm))</t>
  </si>
  <si>
    <t xml:space="preserve">b. Send tender documents to PMU, Announce tender, and complete evaluation and award tender </t>
  </si>
  <si>
    <t>c. Prepare a contrcat and letter to start the wrok</t>
  </si>
  <si>
    <t>c. Venue for training courses</t>
  </si>
  <si>
    <t>d. Materials printing</t>
  </si>
  <si>
    <t>Activity 1.3.4 sub-total</t>
  </si>
  <si>
    <t>Total Cost2019  قيمة الموازنة الكلية</t>
  </si>
  <si>
    <t>1. Adminstrative Cost including Rewards/Salaries</t>
  </si>
  <si>
    <t>Activity #1.4.1: Using TWW to irrigate and planting the farm near the WWTP in North Shouneh and carry on off-farm preparations (Install the best avilable technology of water filtration system to assist farmers to switch from fresh water irrigation to TWW irrigation)
&amp; 
Activity #1.4.2 Install on-farm irrigation infrastructure for the farm and other farms  arround the vicinity of the pilot farm (for farmers switching to reclaimed water -purple irrigation pipes-) based on success story and lessons learned from pilot farm</t>
  </si>
  <si>
    <t>Task 1.4.1.1 Hire a consulting company to design and prepare tender documents for a contractor to prepare  both all needed on-farm activities to prepare the land for the most suitable crops to be irrigated by treated wastewater: preparing the land in terms of plowing, soil enhancement, installing the proper  ON FARM irrigation network (linking with results from TNA Project of MoEnv) and on-farm filters (WATER FILTRATION SYSTEM), a fence and installing monitoring sensors for soil and water parameters, etc. as well as to install off-farm preparations needed: irrigation system connection (between farm and WWTP); supply parts and maintenance work needed for the WWTP to deliver the treated water to the land</t>
  </si>
  <si>
    <t>g. Follow deliverable no. 2, invite reception committee and approve deliverable</t>
  </si>
  <si>
    <t>h. Prepare official letter to approve deliverable no. 2 and tied payment and send to MoPIC to expenditure the payment</t>
  </si>
  <si>
    <t>g. Follow deliverable no. 3, invite reception committee and approve deliverable</t>
  </si>
  <si>
    <t>h. Prepare official letter to approve deliverable no. 3 and tied payment and send to MoPIC to expenditure the payment</t>
  </si>
  <si>
    <t>Task # 1.4.1.1 Subtotal</t>
  </si>
  <si>
    <t>Task# 1.4.1.2 Contract a contractor to prepare  both all needed on-farm activities to prepare the land for the most suitable crops to be irrigated by treated wastewater: preparing the land in terms of plowing, soil enhancement, installing the proper  ON FARM irrigation network (linking with results from TNA Project of MoEnv) and on-farm filters (WATER FILTRATION SYSTEM), a fence and installing monitoring sensors for soil and water parameters, etc. as well as to install off-farm preparations needed: irrigation system connection (between farm and WWTP); supply parts and maintenance work needed for the WWTP to deliver the treated water to the land</t>
  </si>
  <si>
    <t xml:space="preserve">a. Prepare a ToR to contract a contrcating company to install and construct </t>
  </si>
  <si>
    <t xml:space="preserve">e. Form delivery reception committee and approve deliverables </t>
  </si>
  <si>
    <t>Task # 1.4.1.2 Subtotal</t>
  </si>
  <si>
    <t>Activity 1.4.1 + 1.4.2 total</t>
  </si>
  <si>
    <t>Activity 1.4.6 buy a new backhoe loader</t>
  </si>
  <si>
    <t>Task 1.4.6.1  Prepare the ToR for the supply tender</t>
  </si>
  <si>
    <t>a. Develop TOR for the tender</t>
  </si>
  <si>
    <t xml:space="preserve"> c. Prepare the contract and letter of Commencement to start working</t>
  </si>
  <si>
    <t>d. Follow up tender execution as per assignment period in ToR/Contract and follow deliverable TOR</t>
  </si>
  <si>
    <t>e. Form delivery reception committee and approve deliverable TOR</t>
  </si>
  <si>
    <t xml:space="preserve"> f. Prepare official letter to approve deliverable and tied payment and send to MoPIC to expenditure the payment</t>
  </si>
  <si>
    <t>Activity # 1.4.6 Sub-total:</t>
  </si>
  <si>
    <t xml:space="preserve"> Total Cost  of Year 2019       ( قيمة الموازنة الكلية للعام 2019)   </t>
  </si>
  <si>
    <r>
      <t xml:space="preserve">Program's Long-term goal: </t>
    </r>
    <r>
      <rPr>
        <i/>
        <sz val="14"/>
        <rFont val="Tahoma"/>
        <family val="2"/>
      </rPr>
      <t>Reduce the impact of climate change on Jordan.</t>
    </r>
  </si>
  <si>
    <r>
      <t xml:space="preserve">Programs' direct objective: </t>
    </r>
    <r>
      <rPr>
        <i/>
        <sz val="14"/>
        <rFont val="Tahoma"/>
        <family val="2"/>
      </rPr>
      <t>Adapt the agricultural sector in Jordan to climate change induced water shortages and stresses on food security through piloting innovative technology transfer, policy support linked to community livelihoods &amp; resilience.</t>
    </r>
  </si>
  <si>
    <r>
      <t xml:space="preserve">Project/Program Component Number &amp; Title:   1. Climate Change Adaptation of Agricultural &amp; Water Sector through Technology Transfer Project                                                          </t>
    </r>
    <r>
      <rPr>
        <sz val="14"/>
        <rFont val="Tahoma"/>
        <family val="2"/>
      </rPr>
      <t xml:space="preserve"> </t>
    </r>
  </si>
  <si>
    <r>
      <t>Excuting Entity's Name: إسم الجهة المنفذة :</t>
    </r>
    <r>
      <rPr>
        <b/>
        <sz val="14"/>
        <color rgb="FFFF0000"/>
        <rFont val="Tahoma"/>
        <family val="2"/>
      </rPr>
      <t>National Center for Agriculture Research and Extension and NGOs</t>
    </r>
  </si>
  <si>
    <t xml:space="preserve">Project/Sub-Project's Number, Name and Duration: 1.6  Extending Permaculture Design and Technologies in Jordan Valley and Beyond  ''  </t>
  </si>
  <si>
    <t>Instructions: Do not enter data into yellow shaded cells; List costs in USD الخانات المظللة تتضمن معادلات جاهزة، لا تضبف اي بيانات اليها</t>
  </si>
  <si>
    <t xml:space="preserve">Total $
  Dollarالتكلفة الكلية </t>
  </si>
  <si>
    <t>Cost Share Contribution $
مساهمة الجهة المستفيدة</t>
  </si>
  <si>
    <t>Activity #1.6.1  Design and Establishment of 2 pilot area of permaculture design one for the middle and North JV (Sharhabeel Stations in the North of JV owned by NCARE) and one for the  Ghor Alsafi/ Alsafi Station or Khnezera-private site  (the same site for project 1.5)</t>
  </si>
  <si>
    <t xml:space="preserve">Task # 1.6.1.1  Prepare the TOR and a contract for a local consultnat (solar system) and international consultant for design and establishment  of 2 pilot permaculture sites </t>
  </si>
  <si>
    <t>On-Going</t>
  </si>
  <si>
    <t>a. Frequent meetings with all stakeholders  national scientists,  and pioneer farmers in organic sector,  to determine target areas are fit to Permaculture Design. targets farmers and  training needs,</t>
  </si>
  <si>
    <t xml:space="preserve">b. Organize two inception workshops for different stakholders in the two target areas </t>
  </si>
  <si>
    <t xml:space="preserve">c. Prepare a TOR and a contrcat for an individual international consultant  to form a team with national consultnats (the later to cover the landscaping and solar energy components)  for designing and preparing tender documnts including all materilas and civil works needed for local contractors to  establish the 2 pilot permaculture sites </t>
  </si>
  <si>
    <t xml:space="preserve">Revise the ToR because the tenders committee decided to re-advertise the tender </t>
  </si>
  <si>
    <t>d.  Follow up tender execution as per assignment period in ToR/Contract and follow deliverable no. 1 (design)</t>
  </si>
  <si>
    <t>Task # 1.6.1.1 sub-total</t>
  </si>
  <si>
    <t xml:space="preserve">Task # 1.6.1.2  contract a contractor to establish 2 pilot permaculture sites </t>
  </si>
  <si>
    <t xml:space="preserve">a. Contract a contractor to implement and install the two sites </t>
  </si>
  <si>
    <t>Task # 1.6.1.2 sub-total</t>
  </si>
  <si>
    <t>Activity # 1.6.1 Sub-total:</t>
  </si>
  <si>
    <t>Activity 1.6.2. Training on permaculture related concepts and subjects (awareness raising) for  20-30 participants: Two courses; one locally and one internationally for selected participants from the locally trained persons and conduct make-up local training for a new group  due to institutional changes at NARC took place on first locally trained group</t>
  </si>
  <si>
    <t>Task # 1.6.2.1 Contrcat a local  permaculture training institution to conduct make-up local training for a new group  due to institutional changes at NARC took place on first locally trained group</t>
  </si>
  <si>
    <t>a. cost of local training of 8 trainee (fees to the institute)</t>
  </si>
  <si>
    <t>contract</t>
  </si>
  <si>
    <t xml:space="preserve">d. local transportation </t>
  </si>
  <si>
    <t>Task 1.6.2.1 sub-total</t>
  </si>
  <si>
    <t>Task # 1.6.2.2 Contrcat an international permaculture training institution</t>
  </si>
  <si>
    <t>a. cost of training aborad</t>
  </si>
  <si>
    <t>b. cost of air tickets</t>
  </si>
  <si>
    <t>c. cost of hotels and accomodation</t>
  </si>
  <si>
    <t>Task 1.6.2.2 sub-total</t>
  </si>
  <si>
    <t>Activity # 1.6.2 Sub-total:</t>
  </si>
  <si>
    <t>Activity #1.6.3. Support transformation of selected (based on Multi Criteria Analyses MCA) of regular farms (8 -10 sites representing all production agri-systems in JV) into permaculture systems through providing design, technical support and capacity building,  field installations, applications and materials for change from mono to polyculture systems for participating farms. (2019/2020)</t>
  </si>
  <si>
    <t>Task# 1.6.3.1  Organize a national workshop to conduct MCA to select the criteria to be used to decide on the 8-10 farms</t>
  </si>
  <si>
    <t xml:space="preserve">a. Cost of workshop for 30 persons (lunch, expert fees, transportation) </t>
  </si>
  <si>
    <t>Task 1.6.3.1 sub-total</t>
  </si>
  <si>
    <t>Task# 1.6.3.2  Receive applications  from farmers, make selection of winning 8-10 farms,  and conduct ground truthing  to finalize the targeted number of farms</t>
  </si>
  <si>
    <t>a. ground truthing cost of NARC Expert (about 50 sites, 5 experts)</t>
  </si>
  <si>
    <t>b. cost of preparing report (about 50 sites, 2 experts)</t>
  </si>
  <si>
    <t>Task 1.6.3.2 sub-total</t>
  </si>
  <si>
    <t>Task# 1.6.3.3  Conduct training on Permaculture for owners of selected farms</t>
  </si>
  <si>
    <t>a. Cost of training/awarness raising session (5 experts from NARC)</t>
  </si>
  <si>
    <t>Task 1.6.3.3 sub-total</t>
  </si>
  <si>
    <t>Task# 1.6.3.4  Prepare the design work by the NARC Team for 10 farms (2019)</t>
  </si>
  <si>
    <t>a. Cost of design experts (5 experts from NARC)</t>
  </si>
  <si>
    <t>Task 1.6.3.4 sub-total</t>
  </si>
  <si>
    <t>Task# 1.6.3.5  Prepare a ToR and Tender document for implementation and installation  works  of the 10 sites (2019/2020)</t>
  </si>
  <si>
    <t>a. Cost of contracting compnay to excute and install the sites</t>
  </si>
  <si>
    <t>Task 1.6.3.5 sub-total</t>
  </si>
  <si>
    <t>Activity # 1.6.3 Sub-total:</t>
  </si>
  <si>
    <t>Activity 1.6.7 Infrastructure at NCARE to support the activities (purchasing needed equipment’s and lab rehabilitation)</t>
  </si>
  <si>
    <t>Task 1.6.7.1  Prepare a supplier ToR for supplying Infrastructure at NARC to support the activities (purchasing needed equipment’s and lab rehabilitation)</t>
  </si>
  <si>
    <t xml:space="preserve">Cold Store @ &amp; 4 °c
Cold store Copeland Include installation&amp; Shipping
</t>
  </si>
  <si>
    <t xml:space="preserve">device </t>
  </si>
  <si>
    <t xml:space="preserve">number of device </t>
  </si>
  <si>
    <t xml:space="preserve">        Door Accessories    </t>
  </si>
  <si>
    <t>number of device</t>
  </si>
  <si>
    <t xml:space="preserve"> Hinged door lock (4)
 Mortise lock ( normal latch)
  Cylinder collar in stainless steel with invisible fastening.
</t>
  </si>
  <si>
    <t>Interlock system for hinged doors with hand operation (3)</t>
  </si>
  <si>
    <t>Interlock system for hinged doors with automatic door drive</t>
  </si>
  <si>
    <t xml:space="preserve">machine </t>
  </si>
  <si>
    <t>number of machine</t>
  </si>
  <si>
    <t>Fail Unlocked Electric Strike for hinged doors 4</t>
  </si>
  <si>
    <t xml:space="preserve">SPS Control
Control and management of 4 interlocking hinged doors.
</t>
  </si>
  <si>
    <t>Additional price for round inspection window, diameter 400 mm in the door. 4</t>
  </si>
  <si>
    <t xml:space="preserve">number of machine </t>
  </si>
  <si>
    <t xml:space="preserve">Metal Ceiling </t>
  </si>
  <si>
    <t xml:space="preserve">unite </t>
  </si>
  <si>
    <t>Substructure for metal coffered ceiling " OT " height of suspension variable from 200 – 1500 mm fastening base is reinforced concrete 42M2</t>
  </si>
  <si>
    <t>Metal coffered ceiling " OT "42M2</t>
  </si>
  <si>
    <t>42 m2</t>
  </si>
  <si>
    <t>Cutout for ceiling light 12</t>
  </si>
  <si>
    <t>Cut out for air conditioning outlets 2</t>
  </si>
  <si>
    <t>Lighting, Clean Room Illuminators</t>
  </si>
  <si>
    <t>Clean room built in illuminator L 1250 with LED lighting unit 12</t>
  </si>
  <si>
    <t>Working – Bench with Drawer at R3 Area</t>
  </si>
  <si>
    <t xml:space="preserve">shipping cost </t>
  </si>
  <si>
    <t>Composting Unit</t>
  </si>
  <si>
    <t>Activity 1.6.7 sub-total</t>
  </si>
  <si>
    <t>Project's Activities cost</t>
  </si>
  <si>
    <t>Admin cost total:</t>
  </si>
  <si>
    <t>Total  Cost</t>
  </si>
  <si>
    <t>On-going</t>
  </si>
  <si>
    <t>USP1.6.7: Supply and equip a National Seed Bank to preserve the seeds of local breeds to be  used in Permaculture</t>
  </si>
  <si>
    <t xml:space="preserve">NARC has provided training for the employees on permaculture </t>
  </si>
  <si>
    <t xml:space="preserve">Excuting Entity's Name: إسم الجهة المنفذة : Jordan Valley Authority (JVA)
</t>
  </si>
  <si>
    <t>Project/Sub-Project's Number, Name and Duration: PROJECT (1.5): Community Resilience and Adaptation to Climate Change Through Water Harvesting Technologies in Poverty Pockets</t>
  </si>
  <si>
    <t>Activity #1.5.1: Prepar a ToR for a consultant for design and supervision for the hafira /diversion weir combination project (to do the engineering design and conducting feasibility studies for the site including obtaining needed data (such as rainfall data, areas of agricultural lands, baseflow, flood flow, or any other needed data) in the Khnizerah site and the supervision during construction phase. The consultant should provide full tender documnets for construction phase</t>
  </si>
  <si>
    <t>Task 1.5.1.1: Prepate the ToR and release the tender</t>
  </si>
  <si>
    <t>b. Follow up tender execution as per assignment period in ToR/Contract and follow deliverable no. 4 (last deliverable)</t>
  </si>
  <si>
    <t>Completed</t>
  </si>
  <si>
    <t>Activity 1.5.1.1 sub-total</t>
  </si>
  <si>
    <t>Activity #1.5.2. The tendering for the construction and supervision of the hafira /diversion weir  which is required for storing base and flood waters during the baseflow/rainy seasons and releasing the water gradually during the winter season when the demand is high (Build reservoirs, called desert dams (water harvesting), to help increase ground water recharge and provide water for pastoral use and assist remote Beduin communities become more resilient to climate change.)</t>
  </si>
  <si>
    <t>Task 1.5.2.1: Prepate the ToR and release the tender for the construction of the Hafira</t>
  </si>
  <si>
    <t>a. Prepare tender letters to be sent to MOPIC</t>
  </si>
  <si>
    <t>Task # 1.5.2.1 Sub-total:</t>
  </si>
  <si>
    <t>Task 1.5.2.2: Prepate the ToR and release the tender for the supervision of the Hafira's construction.</t>
  </si>
  <si>
    <t>Task # 1.5.2.2 Sub-total:</t>
  </si>
  <si>
    <t>Activity # 1.5.2 Sub-total:</t>
  </si>
  <si>
    <t>Activity 1.5.4. Purchase a Mobile lab for water quality monitoring</t>
  </si>
  <si>
    <t>Task # 1.5.4.1 Prepare a specifications documents to purchse the Mobile lab for water quality monitoring</t>
  </si>
  <si>
    <t>a. Prepare a specifications documents to purchse the Mobile lab for water quality monitoring</t>
  </si>
  <si>
    <t>Activity 1.5.4.1 sub-total</t>
  </si>
  <si>
    <t>Adminstrative Cost: Rewards/Salaries, Other Direct Costs and Furniture and Equipment's (if any)</t>
  </si>
  <si>
    <t>“Increasing  the resilience of poor and vulnerable communities to climate change impacts in Jordan through implementing innovative  projects in water and agriculture in support of adaptation to climate change”
(Supported by UNFCCC’s Adaptation Fund)</t>
  </si>
  <si>
    <t>Program's Long-term goal: Reduce the impact of climate change on Jordan.</t>
  </si>
  <si>
    <t>Programs' direct objective: Adapt the agricultural sector in Jordan to climate change induced water shortages and stresses on food security through piloting innovative technology transfer, policy support linked to community livelihoods &amp; resilience.</t>
  </si>
  <si>
    <r>
      <t xml:space="preserve">Project/Program Component Number &amp; Title:  Component 2: Capacity Building , Knowledge Dissemination, Policy and Legislation Mainstreaming   المكون الثاني: بناء القدرة على التكيف مع تغير المناخ، ونشر المعرفة، وتعميم السياسات والتشريعات.                                                        </t>
    </r>
    <r>
      <rPr>
        <sz val="11"/>
        <rFont val="Arial"/>
        <family val="2"/>
      </rPr>
      <t xml:space="preserve"> </t>
    </r>
  </si>
  <si>
    <t xml:space="preserve">Executing Entity's Name: إسم الجهة المنفذة : Royal Scientific Society الجمعية العلمية الملكية
</t>
  </si>
  <si>
    <t xml:space="preserve">Project/Sub-Project's Number, Name and Duration: PROJECT (2.2): Using ICT as an enabling tool for more effective climate change
adaptation and development programmes. مشروع 2.2: استخدام تكنولوجيا المعلومات والاتصالات كأداة تمكينية لبرامج تنموية وتكيف مناخي أكثر فعالية </t>
  </si>
  <si>
    <t>ACTIVITY/TASK</t>
  </si>
  <si>
    <t>Activity TOTAL (USD)</t>
  </si>
  <si>
    <t>Q1</t>
  </si>
  <si>
    <t>Q2</t>
  </si>
  <si>
    <t>Q3</t>
  </si>
  <si>
    <t>Q4</t>
  </si>
  <si>
    <t>M1</t>
  </si>
  <si>
    <t>M2</t>
  </si>
  <si>
    <t>M3</t>
  </si>
  <si>
    <t>M4</t>
  </si>
  <si>
    <t>M5</t>
  </si>
  <si>
    <t>M6</t>
  </si>
  <si>
    <t>M7</t>
  </si>
  <si>
    <t>M8</t>
  </si>
  <si>
    <t>M9</t>
  </si>
  <si>
    <t>M10</t>
  </si>
  <si>
    <t>M11</t>
  </si>
  <si>
    <t>M12</t>
  </si>
  <si>
    <t>Activity 1: Project Inception</t>
  </si>
  <si>
    <t>x</t>
  </si>
  <si>
    <t>T1.1: Desk review for the purpose of selecting of the study Areas -3 in Jordan valley and 1 in wadi Mousa (Review poverty pocket report  as well as reviewing of agriculture annual report to identify farming styles and cropping patterns)</t>
  </si>
  <si>
    <t>T 1.2: Hold a launching workshop for all stakeholders and key beneficiary groups</t>
  </si>
  <si>
    <t>T 1.3: Prepare an inception report with a detailed action plan</t>
  </si>
  <si>
    <t>Activity 2: Situation Analysis and Stakeholder Analysis</t>
  </si>
  <si>
    <t xml:space="preserve">T 2.1: Desk review to assess the situation at the selected areas and Prepare factsheets related to the study areas main parameters </t>
  </si>
  <si>
    <t xml:space="preserve">T 2.2: Identification of key stakeholders and preparation of a brief report that includes stakeholder analysis </t>
  </si>
  <si>
    <t>T 2.3: Field visits for the 4 study areas and selection of potential CBOs</t>
  </si>
  <si>
    <t xml:space="preserve">T 2.4: Prepare MoUs with the key stakeholders to gurantee smooth implimentation </t>
  </si>
  <si>
    <t>Activity 3: Using Information and Communication Technology (ICT) tools to empower farmers of Poor &amp; Remote Communities to Better Adapt to Climate Change Adverse Impacts (ICT TOOLS:  Early warning system (using SMS system, informative database and android mobile application)</t>
  </si>
  <si>
    <t>X</t>
  </si>
  <si>
    <t>Infrastructure preparation phase includes:</t>
  </si>
  <si>
    <t>Task 3.1: Requirement Analysis and Data gathering phase ready</t>
  </si>
  <si>
    <t>Task 3.2: Ready Design including  (Preserved Servers + + Built Database + Screen layout “image mobile layouts”)</t>
  </si>
  <si>
    <t>Task 3.3: Infrastructure for warning SMS and mobile application ready</t>
  </si>
  <si>
    <t>Analysis and Design phase includes:</t>
  </si>
  <si>
    <t xml:space="preserve">Task 3.4: Web portal infrastructure ready including Google play + API for SMS + SMS bulk. </t>
  </si>
  <si>
    <t>Task 3.5: Administrator Developed Portal including  needed screen layout and search screen for result parameters, and managements for users, lookups, news, SMS messaging, and documents</t>
  </si>
  <si>
    <t xml:space="preserve">Task 3.6: Guest and Registered users Developed Portal  including home and main pages
and prepare the mobile application for early warning system 
</t>
  </si>
  <si>
    <t xml:space="preserve">Task 3.7: Prepare the mobile application for early warning system </t>
  </si>
  <si>
    <t>Implementation phase and Mobile Application for early warning system-Android includes</t>
  </si>
  <si>
    <t>Task 3.8: Develop the web portal with all its different components including Admin area</t>
  </si>
  <si>
    <t>Task 3.9: Develop the Native Android Mobile Interface for farmers’ inquiry about certain parameters of concern.</t>
  </si>
  <si>
    <t>Task 3.10: Define Android Plattform</t>
  </si>
  <si>
    <t>Task 3.11: Iinstall Android Studio with needed libraries</t>
  </si>
  <si>
    <t>Task 3.12: Create an official account on "GooglePlay" store</t>
  </si>
  <si>
    <t>Task 3.13: Prepare design requirenments checklist of resized images and templates for store</t>
  </si>
  <si>
    <t xml:space="preserve">Task 3.14: Deployment and launching of all systems </t>
  </si>
  <si>
    <t xml:space="preserve">Task 3.15:Testing of systems </t>
  </si>
  <si>
    <t xml:space="preserve">Task 3.16:Piloting of systems </t>
  </si>
  <si>
    <t>Task 3.17:Going live</t>
  </si>
  <si>
    <t>Activity 4: Learning seminars: 4 introductory seminars for the CBOs and farmers explaining the early warning system</t>
  </si>
  <si>
    <t>T 4.1: Preparation of material for the training of trainers (TOT) on the EWS and how to benefit from it</t>
  </si>
  <si>
    <t>T 4.2: Delivering of the 4 seminars for the CBOs and farmers</t>
  </si>
  <si>
    <t xml:space="preserve">T 4.3: Evaluation survey to assess the impact of the seminars </t>
  </si>
  <si>
    <t>Activity 5: Project Management</t>
  </si>
  <si>
    <t xml:space="preserve">Task 5.1: Monitoring and Evaluation </t>
  </si>
  <si>
    <t>Task 5.2: Admin and Financial follow up</t>
  </si>
  <si>
    <t>Grand Total</t>
  </si>
  <si>
    <t xml:space="preserve">Project/Sub-Project's Number, Name and Duration: 2.3 Jordan Valley Water Sustainability and Agribusiness Competitiveness إستدامة المياه في وادي الأردن والقدرة التنافسية للأعمال التجارية الزراعية </t>
  </si>
  <si>
    <t>Activity  2.3.1.1. Creation of  A unit for handling Green Agribusiness (Green Agribusiness Unit/or Green Economy Division) seated at NCARE Headquarter to work in coordination  with JVWF and establish an Agribusiness Committee run by the established Unit (Secretary for the Committee) and organizing meetings/focus group meetings  for the agribusiness commitee and meetings for Green Agribusiness Unit.</t>
  </si>
  <si>
    <t>Task # 2.3.1.1.1 Find the room to host the new Agribuisness unit</t>
  </si>
  <si>
    <t>DONE</t>
  </si>
  <si>
    <t>a. Setting the room (decoration, paint)</t>
  </si>
  <si>
    <t>b. Buy door sign and busniess cards</t>
  </si>
  <si>
    <t>Task #2.3.1.1.1 Subtotal</t>
  </si>
  <si>
    <t xml:space="preserve">Task# 2.3.1.1.2- Resume Developing the Mandate for and supporting the Agribuiness Committee and disccuss with memebrs and Setup Regular  Meeting Platform </t>
  </si>
  <si>
    <t>DONE/ON-GOING</t>
  </si>
  <si>
    <t>a. Revise the Mandate for the Agribuiness Committee, if needed, in light of on-ground results</t>
  </si>
  <si>
    <t>b. Perdiam/Incentives or Transportation cost to members of committee (6 meetings @ 833.3  per meeting for transportation refund for each memebr (12 member @ 65.5 per memer + hospitality)</t>
  </si>
  <si>
    <t>Task #2.3.1.1.2 Subtotal</t>
  </si>
  <si>
    <r>
      <rPr>
        <b/>
        <sz val="14"/>
        <color rgb="FF000000"/>
        <rFont val="Arial"/>
        <family val="2"/>
      </rPr>
      <t>T</t>
    </r>
    <r>
      <rPr>
        <b/>
        <sz val="14"/>
        <color rgb="FF000000"/>
        <rFont val="Tahoma"/>
        <family val="2"/>
      </rPr>
      <t>ask#2.3.1.1.3: Organize a dedicated workshop for  b</t>
    </r>
    <r>
      <rPr>
        <b/>
        <sz val="14"/>
        <rFont val="Tahoma"/>
        <family val="2"/>
      </rPr>
      <t>rainstorming and  identifying the bottlenecks of Amman central market trading and food &amp; produce supply chain analysis; Define the main obstacles &amp; difficulties; determine the priorities; targeting groups &amp; setup the way of working; (including commission agents)</t>
    </r>
  </si>
  <si>
    <t>ON-GOING</t>
  </si>
  <si>
    <t>a. Organising the workshop (contacting the attendees, inviting the speakers)</t>
  </si>
  <si>
    <t xml:space="preserve">b .Cost of hotel venue and lunch  </t>
  </si>
  <si>
    <t>c. Cost of NARC experts to prepare the workshop reoport (4 staff)</t>
  </si>
  <si>
    <t>Task #2.3.1.1.3. Subtotal</t>
  </si>
  <si>
    <r>
      <rPr>
        <b/>
        <sz val="14"/>
        <color rgb="FF000000"/>
        <rFont val="Tahoma"/>
        <family val="2"/>
      </rPr>
      <t>Task #2.3.1.1.4</t>
    </r>
    <r>
      <rPr>
        <b/>
        <sz val="14"/>
        <color rgb="FF000000"/>
        <rFont val="Tahoma"/>
        <family val="2"/>
      </rPr>
      <t xml:space="preserve"> Conducting a Workshop to study and analyze farmers' opinion regarding Amman Central Market</t>
    </r>
    <r>
      <rPr>
        <b/>
        <sz val="12"/>
        <color rgb="FF000000"/>
        <rFont val="Tahoma"/>
        <family val="2"/>
      </rPr>
      <t xml:space="preserve">
   </t>
    </r>
    <r>
      <rPr>
        <sz val="11"/>
        <rFont val="Tahoma"/>
        <family val="2"/>
      </rPr>
      <t xml:space="preserve">
  </t>
    </r>
  </si>
  <si>
    <t xml:space="preserve">b .Cost of venue and lunch  </t>
  </si>
  <si>
    <t>Task #2.3.1.1.4 Subtotal</t>
  </si>
  <si>
    <r>
      <t xml:space="preserve"> </t>
    </r>
    <r>
      <rPr>
        <b/>
        <sz val="14"/>
        <color rgb="FF000000"/>
        <rFont val="Tahoma"/>
        <family val="2"/>
      </rPr>
      <t xml:space="preserve">Task#2.3.1.1.5 Conducting a Survey to study and analyze Food &amp; Produce value chain: 
</t>
    </r>
  </si>
  <si>
    <t>a. Purchasing the tablets for surveys</t>
  </si>
  <si>
    <t>b. Cost of a  team for designing the survey (4 experts from NARC) + (designing the questionnaire)</t>
  </si>
  <si>
    <t xml:space="preserve">c. Conducting the field survey </t>
  </si>
  <si>
    <t>d. Data cleaning and entry (5 staff for 150 quesionnares)</t>
  </si>
  <si>
    <t>e. Data analyses and reporting and recommendations</t>
  </si>
  <si>
    <t>Task#2.3.1.1.5. Subtotal</t>
  </si>
  <si>
    <t xml:space="preserve"> Task#2.3.1.1.6. Organizning a descussion/consultation workshop with exporters
</t>
  </si>
  <si>
    <t xml:space="preserve">a. Cost of hotel venue and lunch   </t>
  </si>
  <si>
    <t>b. Perdiam/ Incentives for preparing workshop's report (4 staff)</t>
  </si>
  <si>
    <t>Task #2.3.1.1.6. Subtotal</t>
  </si>
  <si>
    <r>
      <t xml:space="preserve"> </t>
    </r>
    <r>
      <rPr>
        <b/>
        <sz val="14"/>
        <rFont val="Tahoma"/>
        <family val="2"/>
      </rPr>
      <t xml:space="preserve">Task  #2.3.1.1.7.Organize national workshops to present the </t>
    </r>
    <r>
      <rPr>
        <b/>
        <sz val="14"/>
        <color rgb="FF000000"/>
        <rFont val="Tahoma"/>
        <family val="2"/>
      </rPr>
      <t>surveys' outcomes and</t>
    </r>
    <r>
      <rPr>
        <b/>
        <sz val="14"/>
        <rFont val="Tahoma"/>
        <family val="2"/>
      </rPr>
      <t xml:space="preserve"> recommendations</t>
    </r>
    <r>
      <rPr>
        <sz val="14"/>
        <rFont val="Tahoma"/>
        <family val="2"/>
      </rPr>
      <t xml:space="preserve">
   </t>
    </r>
  </si>
  <si>
    <t>Task #2.3.1.1.7.Subtotal</t>
  </si>
  <si>
    <t>Activity # 2.3.1.1.  Sub-total:</t>
  </si>
  <si>
    <t>Activity# 2.3.1.2. Developing a government guarantee mechanism of Airfreight space for produce exports through conducting three studies on (1) Farmer's situation analysis, (2) Airfreight involved workforce, (3) Operator for airports (2019)</t>
  </si>
  <si>
    <r>
      <rPr>
        <b/>
        <sz val="14"/>
        <color rgb="FF000000"/>
        <rFont val="Tahoma"/>
        <family val="2"/>
      </rPr>
      <t xml:space="preserve">  Task # 2.3.1.2</t>
    </r>
    <r>
      <rPr>
        <b/>
        <sz val="14"/>
        <color rgb="FF000000"/>
        <rFont val="Tahoma"/>
        <family val="2"/>
      </rPr>
      <t>.1 Conduct the  Farmer's situation analysis survey</t>
    </r>
  </si>
  <si>
    <t>a. Cost of a  team for designing the survey (4 experts from NARC) + (designing the questionnaire)</t>
  </si>
  <si>
    <t xml:space="preserve">b. Conducting the field survey </t>
  </si>
  <si>
    <t>c. Data cleaning and entry (5 staff for 150 quesionnares)</t>
  </si>
  <si>
    <t>d. Data analyses and reporting and recommendations</t>
  </si>
  <si>
    <t>Task #2.3.1.2.1 Subtotal</t>
  </si>
  <si>
    <t xml:space="preserve">  Task# 2.3.1.2.2. Conduct the Airfreight involved workforce,  survey</t>
  </si>
  <si>
    <t>Task2.3.1.2.4 Subtotal</t>
  </si>
  <si>
    <t xml:space="preserve">Activity 2.3.1.3. Provide Technical assistance through  NCARE- Extension Services with emphasis on  the addressed needs of Agribusiness in JV;  the Good Agricultural Practices (GAP) including harvesting activities, transportation, cold chain management, and socio-economics activities.  </t>
  </si>
  <si>
    <t>a. consultant/Trainer/Mentor (NAME/ TOPIC)/مستشار، مدرب</t>
  </si>
  <si>
    <t>day</t>
  </si>
  <si>
    <t>Topic</t>
  </si>
  <si>
    <t>b. Transportation /مواصلات</t>
  </si>
  <si>
    <t>Task #2.3.1.2.2 Subtotal</t>
  </si>
  <si>
    <r>
      <rPr>
        <b/>
        <sz val="14"/>
        <color rgb="FF000000"/>
        <rFont val="Tahoma"/>
        <family val="2"/>
      </rPr>
      <t>Task#2.3.1.2</t>
    </r>
    <r>
      <rPr>
        <b/>
        <sz val="14"/>
        <color rgb="FF000000"/>
        <rFont val="Tahoma"/>
        <family val="2"/>
      </rPr>
      <t>.3 Conduct the Operator for airports  survey</t>
    </r>
  </si>
  <si>
    <t>Task #2.3.1.2.3 Subtotal</t>
  </si>
  <si>
    <t>Activity # 2.3.1.2.  Sub-total:</t>
  </si>
  <si>
    <t xml:space="preserve">Activity #2.3.1.3 The expansion and support of an "Agricultural Risk Management Fund" </t>
  </si>
  <si>
    <t xml:space="preserve">Task #2.3.1.3.1. Conduct an Actuarial study for an insurance of the company of ARMF </t>
  </si>
  <si>
    <t xml:space="preserve">a. Hire a consultnat to conduct the Actuarial study for an insurance of the company of ARMF </t>
  </si>
  <si>
    <t>c. stationary &amp; materials/مواد وقرطاسية</t>
  </si>
  <si>
    <t>Task 2.3.1.3.1 Subtotal</t>
  </si>
  <si>
    <t xml:space="preserve"> Task 2.3.1.3.2. Conduct situation analyses and baseline study of the status of the fund  and Develop the funcioning mechansim of the fund (buisnes model and buisness plan) based on early warning systems for risks in coordination with sub-projects 2.1 &amp; 2.2 excuted by RSS/MoEnv.  Propose a variety of formal and informal techniques to manage and mitigate risk, 
 </t>
  </si>
  <si>
    <t>a. Hire a consultant to Conduct situation analyses and baseline study of the status of the fund  and Develop the funcioning mechansim of the fund (buisnes model and buisness plan)</t>
  </si>
  <si>
    <t>number of days</t>
  </si>
  <si>
    <t>List the daily rate of the trainer based on their salary history.</t>
  </si>
  <si>
    <t>Task 2.3.1.3.2 Subtotal</t>
  </si>
  <si>
    <t xml:space="preserve">  Task 2.3.1.3.3- Build Overall Awareness  Program: 
    General Awareness session on The Agricultural Risk Management Fund in Jordan/ focus on JV:
1- Current Risks classification in Jordan (JV) &amp; define the top market forces/ Risks 
 2- Discussion on the benefits of introduction of such  solution into the market/ or sector of agricultural </t>
  </si>
  <si>
    <t>a.Conduct agroup of a warness raisning meetings at JV</t>
  </si>
  <si>
    <t>number of meeting</t>
  </si>
  <si>
    <t>number of meetings</t>
  </si>
  <si>
    <t>b. take a group of farmers in a study tour to a regional country with successs stories in agricultural insurance</t>
  </si>
  <si>
    <t>c. Prepare a brochur and rollups</t>
  </si>
  <si>
    <t>number of times</t>
  </si>
  <si>
    <t>Task 2.3.1.3.3 Subtotal</t>
  </si>
  <si>
    <t>Task Task2.3.1.3.4. Subtotal</t>
  </si>
  <si>
    <t>Activity 2.3.1.3. sub-total</t>
  </si>
  <si>
    <t>Activity.2.3.1.5. Implement protection measures along the king Abdullah Canal at JV to prevent pollution from local activities.</t>
  </si>
  <si>
    <t>Task 2.3.1.5.1 -Endorsement the governate body from all stakeholder ( Agriculture Policy Makers and Official National decision makers , technical partners): 
      Proposed contact stakeholders: NCARE; MOA- JV;  Jordan Valley Authority (JVA); Represent Jordan Valley Farmers Union (JVFU);) Key WUA; The private sector includes farmers, industry leaders, small and medium sized businesses, associations, chambers and non-government organizations
  1.2 -  Communicate them by Send official invitation  for key partners to get their approval on participation/ Engagement</t>
  </si>
  <si>
    <t xml:space="preserve">a. Logistic Communication </t>
  </si>
  <si>
    <t>covering letter</t>
  </si>
  <si>
    <t>number of official letter</t>
  </si>
  <si>
    <t>b.Meeting F2F</t>
  </si>
  <si>
    <t>meeting</t>
  </si>
  <si>
    <t>number of event</t>
  </si>
  <si>
    <t xml:space="preserve">c Perdiam/ Incentives or Transportation </t>
  </si>
  <si>
    <t>Task2.3.1.5.1 Subtotal</t>
  </si>
  <si>
    <r>
      <rPr>
        <b/>
        <sz val="8"/>
        <color rgb="FF000000"/>
        <rFont val="Calibri"/>
        <family val="2"/>
      </rPr>
      <t xml:space="preserve">Task2.3.1.5.2. STRENGTHEN INFORMATION FOR DECISION-MAKING: </t>
    </r>
    <r>
      <rPr>
        <sz val="8"/>
        <rFont val="Arial"/>
        <family val="2"/>
      </rPr>
      <t xml:space="preserve">
2.1- Compiling the available data from all sources/ Early studies around king Abdullah Canal at JV:
   all available studies and information have to be reviewed in order to summarize the existing knowledge 
2.2 Analysis the studies outcome; define the outputs; review the recommendations over last 20 years
2.2.1- Review on All possible or several source of Water pollution in JV  to address the water issues around channel
2.3- Review all the implemented actions &amp; it is efficiency
2.4- present / show the Significance of the problem taken the key  parameters  into consideration</t>
    </r>
  </si>
  <si>
    <t xml:space="preserve">a. Data compiling &amp; collection </t>
  </si>
  <si>
    <t>visits</t>
  </si>
  <si>
    <t>b. Reporting</t>
  </si>
  <si>
    <t>Doc</t>
  </si>
  <si>
    <t>c. meeting to Review</t>
  </si>
  <si>
    <t>Task 2.3.1.5.2 Subtotal</t>
  </si>
  <si>
    <r>
      <rPr>
        <b/>
        <sz val="8"/>
        <color rgb="FF000000"/>
        <rFont val="Calibri"/>
        <family val="2"/>
      </rPr>
      <t>Task2.3.1.5.3- Deep Dive Studies &amp; Survies:</t>
    </r>
    <r>
      <rPr>
        <sz val="8"/>
        <rFont val="Arial"/>
        <family val="2"/>
      </rPr>
      <t xml:space="preserve">
3.1- Based on above revision, In case of lack of information further field surveys have to be carried out.
3.2- Develop/ or use an analysis of water quality and pollution using all available techniques &amp; information or sources
3.3- sincere effort is required  to understand and join collectively  to address the water issues/ king Abdullah Canal at JV</t>
    </r>
  </si>
  <si>
    <t>a. Deep Analysis- Survey Building</t>
  </si>
  <si>
    <t>visit</t>
  </si>
  <si>
    <t>b. Consultant Evaluation</t>
  </si>
  <si>
    <t xml:space="preserve"> C.Reporting</t>
  </si>
  <si>
    <t>Task2.3.1.5.3 Subtotal</t>
  </si>
  <si>
    <t xml:space="preserve">Task2.3.1.5. 4.1- Check/ or Identified  on the current levels of knowledge &amp; awareness for all stakeholders king Abdullah Canal/ JV
4.2- Raising awareness of the Partners; Jordanian public and decision makers on the water condition JV/ King Abdulla channel. Targeting all partners to include public and private sectors and the general public. </t>
  </si>
  <si>
    <t>a. Campaign for Awareness</t>
  </si>
  <si>
    <t>Media</t>
  </si>
  <si>
    <t>a. Printed materials for awareness</t>
  </si>
  <si>
    <t>Task 2.3.1.5.4 Subtotal</t>
  </si>
  <si>
    <t xml:space="preserve"> Task 2.3.1.5.5.1 Enforce strong regulations to conserve and protect our surface water resources &amp; define the Protection Zones; Regulations and programs need to reduce pollutants entering all surface waters naturally open to the atmosphere
 5.2- Establishes an actions plan required to achieve the  goals &amp; recommendation
 5.3- Introduce Water Awareness programs in the form of events at all levels 
 5.4- Disseminate messages ( technical and non-technical) at multiple levels. (Delivery of messages can be through many avenues including mass media, associations, chambers, schools, universities and water delivery utilities).</t>
  </si>
  <si>
    <t>Task 2.3.1.6..4. Establishing on ground- demo plot
 4.1- Setup technical trials for check on their performance &amp; comparison
 4.2 -Build Awareness Program for new System :Values; benefits; 
 4.3- Organization of general workshop for Identification &amp; Promoting
  4.4-Adoption of Pilot Project/ or Demo sites implementation  
 4.5 -On- Farm Technical training for all beneficiaries</t>
  </si>
  <si>
    <t xml:space="preserve">a. Trial setup </t>
  </si>
  <si>
    <t>locations</t>
  </si>
  <si>
    <t xml:space="preserve">b.Trial report </t>
  </si>
  <si>
    <t>office work</t>
  </si>
  <si>
    <t xml:space="preserve">c.Dissementation of results  </t>
  </si>
  <si>
    <t>venue</t>
  </si>
  <si>
    <t>Task2.3.1.6.4 Subtotal</t>
  </si>
  <si>
    <t xml:space="preserve"> Task 2.3.1.6.5- Review on the mechanism ( Fund; Support; ...) of Adoption &amp; implementation</t>
  </si>
  <si>
    <t>Task2.3.1.6.5 Subtotal</t>
  </si>
  <si>
    <t>Task 2.3.1.6.6- Adoption of the new concept &amp; technology!</t>
  </si>
  <si>
    <t>Task2.3.1.6.6 Subtotal</t>
  </si>
  <si>
    <r>
      <t>Activity.2.3.2.1.</t>
    </r>
    <r>
      <rPr>
        <sz val="11"/>
        <color rgb="FF000000"/>
        <rFont val="Times New Roman"/>
        <family val="1"/>
      </rPr>
      <t>Sustaining the participatory process</t>
    </r>
  </si>
  <si>
    <t>Task 2.3.2.1.sub-total</t>
  </si>
  <si>
    <t xml:space="preserve"> Activity. 2.3.2.3.Establishment consensus around policy reform proposals</t>
  </si>
  <si>
    <t>Task 2.3.2.3.sub-total</t>
  </si>
  <si>
    <t>Activity 2.3.2 Sub-total:</t>
  </si>
  <si>
    <t>2.3.3. Phase 3: Support to reform implementation and monitoring implementation support</t>
  </si>
  <si>
    <t xml:space="preserve"> Activity.2.3.3.1. Support implementation (programmed management )</t>
  </si>
  <si>
    <t>Task 2.3.3.1.sub-total</t>
  </si>
  <si>
    <t xml:space="preserve"> Activity.2.3.3.2.Establish monitoring systems and feedback loops</t>
  </si>
  <si>
    <t>Task 2.3.3.2.sub-total</t>
  </si>
  <si>
    <t>Activity. 2.3.3.3. Monitor progress against action plans</t>
  </si>
  <si>
    <t>Task 2.3.3.3.sub-total</t>
  </si>
  <si>
    <t>Activity. 2.3.3.4.Provide technical inputs across the reform program</t>
  </si>
  <si>
    <t>Task 2.3.3.4. sub-total</t>
  </si>
  <si>
    <t xml:space="preserve"> Activity. 2.3.3.5.The process will involve workshops to build understanding of the issues and promotion of reforms.</t>
  </si>
  <si>
    <t>Activity # 2.3.1.3.  Sub-total:</t>
  </si>
  <si>
    <t>Activity #2.3.1.4. Increase technical assistance and capacity building through  NARC- with emphasis on  the addressed needs of Agribusiness in JV;  the Good Agricultural Practices (GAP) including harvesting activities, transportation, cold chain management, and socio-economics activities.</t>
  </si>
  <si>
    <t xml:space="preserve">Task # 2.3.1.4.1- contract an expert to conduct  training need assessment (TNA) mainly on Agribusiness and the Good Agricultural Practices (GAP) including harvesting activities, transportation, cold chain management, and socio-economics activities.  </t>
  </si>
  <si>
    <t xml:space="preserve">a.  Contract an expert to conduct  training need assessment (TNA) study to determine training needs </t>
  </si>
  <si>
    <t>Task #2.3.1.4.1 Subtotal</t>
  </si>
  <si>
    <t>Task #2.3.1.4. 2. Implementation of findings of the TNA Study (training action plan for  Agribusiness )</t>
  </si>
  <si>
    <t xml:space="preserve">a. Develop ToRs for the consultnats/trainers and  develop manuals and deliver the traning </t>
  </si>
  <si>
    <t>b. Cost of logistices, venue at NARC, accomodation, etc</t>
  </si>
  <si>
    <t>c. Pier deim for trainees (expected 10 training workshops each minimum 20 persons for 5 days each workshop)</t>
  </si>
  <si>
    <t>d.Printing materials (expected 10 training workshops each minimum 20 persons for 5 days each workshop)</t>
  </si>
  <si>
    <t>Task #2.3.1.4.2. Subtotal</t>
  </si>
  <si>
    <t>Activity # 2.3.1.4.  Sub-total:</t>
  </si>
  <si>
    <t>Activity#   2.3.1.5. Deployment of advanced innovative irrigation methods (such as such Drip or Subsurface Irrigation--linking with TNA Project's ready actions and activities)</t>
  </si>
  <si>
    <t>Task #2.3.1.5.1 Organize a small workshop to conduct a MCA to select farms for deploying innovative irrigation methods</t>
  </si>
  <si>
    <t>a. Cost of the workshop</t>
  </si>
  <si>
    <t>Task #2.3.1.5.1 Subtotal</t>
  </si>
  <si>
    <t>Task #2.3.1.5.2 Supply materials for upgrading irrigation systems at selected farms (10-12 farms)</t>
  </si>
  <si>
    <t>a. prepare a ToR for a contrcator to supply materials for upgrading irrigation systems at selected farms</t>
  </si>
  <si>
    <t>Task #2.3.1.5.2 Subtotal</t>
  </si>
  <si>
    <t>Task #2.3.1.5.3 Conduct awarness campagin for raising awarness on fertigation methods</t>
  </si>
  <si>
    <t>a. Cost of the workshops</t>
  </si>
  <si>
    <t>Task #2.3.1.5.3 Subtotal</t>
  </si>
  <si>
    <t>Task #2.3.1.5.4 Supply fertigation units to new selected number of farms not using fertigation</t>
  </si>
  <si>
    <t>a. Develop a ToR for a contrcator to supply fertigation units to new selected number of farms not using fertigation</t>
  </si>
  <si>
    <t>Task #2.3.1.5.4 Subtotal</t>
  </si>
  <si>
    <t>Task #2.3.1.5.5   Install a demo high-tech farm to demosnatre all above technologies (البيت الزجاجي المبرد)</t>
  </si>
  <si>
    <t xml:space="preserve">a. develop a ToR for a contrcator to install a demo high-tech farm to demosnatre all above technologies (drip irrigation, fertigatuon, renewable energy, hyrdoponic </t>
  </si>
  <si>
    <t>Task #2.3.1.5.5 Subtotal</t>
  </si>
  <si>
    <t>Activity # 2.3.1.5.  Sub-total:</t>
  </si>
  <si>
    <t xml:space="preserve">Activity   2.3.1.6. Manage the process of conducting projects needs assessments, setting proposal selection criteria /manage the process of proposal prioretizing (design the multi criteria analyses MCA template) and perform feasibilities studies for top priority reform proposals resulting from involvment and descusions of Agribusiness Comittee and JVWF (outcomes of 4 sub-committees' proposals) max 10 proposals covering all regions. (Depends on activating the JVWF) (including in particular  study the feasibility of  establishing regional grading, packing and cold storage facilities) </t>
  </si>
  <si>
    <r>
      <t>Task 2.3.1.6.1 Coordinate with JVA to re-activate the  JVWF to start the process of policy reform utilizing the JVWF</t>
    </r>
    <r>
      <rPr>
        <sz val="14"/>
        <rFont val="Tahoma"/>
        <family val="2"/>
      </rPr>
      <t xml:space="preserve">
</t>
    </r>
  </si>
  <si>
    <t>a. Organize a meeting for the newly re-activated JVWF to present the project and its goals and relation between the project and JVWF</t>
  </si>
  <si>
    <t>b.Organize a meeting for the newly re-activated JVWF to present the long list of projects to obtain feedback and buy-in.</t>
  </si>
  <si>
    <t>Task 2.3.1.6.1 Subtotal</t>
  </si>
  <si>
    <t>Task 2.3.1.6.2: Support the first set of priority project needs of WUAs in the four regions: 1. Reclamation of a land in Ghour Safi  &amp; Introducing new tropical crop varieties in the Northern Ghor</t>
  </si>
  <si>
    <t>a. Cost of Reclamation of a land in Ghour Safi  &amp; Introducing new tropical crop varieties in the Northern Ghor</t>
  </si>
  <si>
    <t>Task #2.3.1.6.2 Subtotal</t>
  </si>
  <si>
    <t>Task # 2.3.1.6.3:  Conduct a feasibility study and Establishing of a Packing &amp; Grading Center for fruits in Gour Safi</t>
  </si>
  <si>
    <t>a. Cost of a feasibility study and Establishing of a Packing &amp; Grading Center for fruits in Gour Safi</t>
  </si>
  <si>
    <t>Task #2.3.1.6.3 Subtotal</t>
  </si>
  <si>
    <t>Task #2.3.1.6.4: Introducing new tropical crop varieties in the Northern Ghor</t>
  </si>
  <si>
    <t>Task #2.3.1.6.4 Subtotal</t>
  </si>
  <si>
    <t>Task #2.3.1.6.5:  Installation of composting units in Southern Ghour region</t>
  </si>
  <si>
    <t>a. Cost of installation of composting units in Southern Ghour region</t>
  </si>
  <si>
    <t>Task #2.3.1.6.5 Subtotal</t>
  </si>
  <si>
    <t>Task #2.3.1.6.6:  Feasibility Study for Agribuisiness and Services Company including Cold Storage (Middle Ghour)</t>
  </si>
  <si>
    <t>a. Cost of NARC experts to prepare a Feasibility Study for Agribuisiness and Services Company including Cold Storage (Middle Ghour) (10 staff @ 300)</t>
  </si>
  <si>
    <t>b. cost of a reviewer to review the study</t>
  </si>
  <si>
    <t>Task #2.3.1.6.6 Subtotal</t>
  </si>
  <si>
    <t xml:space="preserve">Task #2.3.1.6.7:  Hire a consultant to perform feasibilities studies for top priority reform proposals resulting from involvment and descusions of Agribusiness Comittee and JVWF (outcomes of 4 sub-committees' proposals) max 10 proposals covering all regions. </t>
  </si>
  <si>
    <t xml:space="preserve">a. ToR for a consultnat perform feasibilities studies for top priority reform proposals resulting from involvment and descusions of Agribusiness Comittee and JVWF (outcomes of 4 sub-committees' proposals) max 10 proposals covering all regions. </t>
  </si>
  <si>
    <t>Task #2.3.1.6.7 Subtotal</t>
  </si>
  <si>
    <t>Activity # 2.3.1.6. Sub-total:</t>
  </si>
  <si>
    <t>Activity#2.3.2.1. Establish the Agribuisiness and Services Company including Cold Storage (Middle Ghour)</t>
  </si>
  <si>
    <t>Task 2.3.2.1.1 :  Prepare ToR and Tender Document for a Consulting Firm to do the Studies, Design of the Company's premises and Tender Documents for Contrcators</t>
  </si>
  <si>
    <t>a. Prepare ToR and Tender Document for a Consulting Firm to do the Studies, Design of the Company's premises and Tender Documents for Contrcators</t>
  </si>
  <si>
    <t>Task 2.3.2.1.1 Subtotal</t>
  </si>
  <si>
    <t>Task 2.3.2.1.2  Tender the Contrcators Tender to build the company</t>
  </si>
  <si>
    <t>a. Prepare ToR and Tender Document for a a contrcator to build the company</t>
  </si>
  <si>
    <t>Task 2.3.2.1.2 Subtotal</t>
  </si>
  <si>
    <t>Activity # 2.3.2.1 Sub-total:</t>
  </si>
  <si>
    <t>Sub-Project Operation (Activities) Expenses Sub-total:</t>
  </si>
  <si>
    <t>Total  Cost 2018</t>
  </si>
  <si>
    <t>The Government of Jordan received a grant totaling US Dollars 9,266,00 (9.226  million US$) from the Adaptation Fund to implement a programme of "Increasing the Resilience of Poor and Vulnerable Communities to Climate Change Impacts in Jordan through Implementing Innovative Projects in Water and Agriculture in Support of Adaptation to Climate Change". The National Implementing Entity (NIE) is Ministry of Planning and International Cooperation (MoPIC). The overall objective of the proposed programme is to adapt the agricultural sector in Jordan to climate change induced water shortages and stresses on food security through piloting innovative technology transfer, policy support linked to community livelihoods and resilience.
The programme presents six sub-projects divided under two main components, with component 1 presenting four sub-projects related to concrete adaptation solutions to address water scarcity and agriculture in vulnerable regions in Jordan, and component 2 presenting three sub-projects related to policy reforms, training and knowledge management.
The programme objective will be achieved through the following two components:
- Component 1: Climate Change Adaptation of Agricultural and Water Sector through Technology Transfer (The use of non-conventional water resources – reuse of wastewater, rainwater harvesting and permaculture),
- Component 2: Climate Change Adaptation Capacity Building, Knowledge Dissemination, Policy and Legislation Mainstreaming.
Main outcomes of Jordan's Program are:
Outcome : Increased water availability and  efficient use through wastewater reuse (thus releasing more fresh water amounts supplied to other municipal needs)
Outcome : Diversified and strengthened livelihood and sources of income for vulnerable people in targeted areas (and living standards of targeted communities in poverty pockets raised, crops productivity increased)
Outcome : Increased water availability and efficient use through rainwater harvesting
Outcome : Increased adaptive capacity within relevant development and natural resource sectors
Outcome: Diversified and strengthened livelihoods and sources of income for vulnerable people in targeted areas
Outcome : Strengthen awareness and ownership of adaptation and climate risk reduction processes at local level 
Outcome :  Increased ecosystem resilience in response to climate change and variability-induced</t>
  </si>
  <si>
    <t xml:space="preserve">(5) المركز الوطني للبحوث الزراعية يعزز نشر الزراعات الإستوائية بين مزارعي الأغوار (National Agricultural Research Center promotes tropical agriculture among Jordan Valley farmers) 
(a)  http://bit.ly/2EmpfXI 
(b) https://www.addustour.com/m/articles/1060273 
(c) http://www.rowadalaamal.com/%D8%AF%D8%B9%D9%88%D8%A9-%D9%84%D9%84%D9%85%D8%B9%D8%B1%D9%81%D8%A9-%D9%88-%D8%A7%D9%84%D9%81%D9%87%D9%85-20-%D9%82%D8%B5%D8%A9-%D8%A7%D9%84%D8%A7%D9%82%D8%AA%D8%B5%D8%A7%D8%AF-%D8%A7/amp 
(d) https://noorjonews.com/102987/
(e) http://www.alkawnnews.com/mobile/index.php?page=article&amp;id=179112 
(f) https://m.facebook.com/story.php?story_fbid=2004986149805219&amp;id=1684523588518145 
(g) http://almrfanews.com/2019/02/27/البحوث-الزراعية-يعزز-نشر-الزراعات-الإ/ 
(h) http://www.alraqeb.net/Rqnews.aspx?Id=41219 
(i)  https://www.malfnews.com/33918 
(j) http://petra.gov.jo/Include/InnerPage.jsp?ID=93191&amp;lang=ar&amp;name=news 
(k) https://www.google.com/url?sa=t&amp;source=web&amp;rct=j&amp;url=https://www.ammonnews.net/article/440286&amp;ved=2ahUKEwi35Krq6tzgAhWFZVAKHTxABxwQFjABegQIBBAB&amp;usg=AOvVaw2tLJWGIsf4f-CiYfV2_4qt
(7)البحوث الزراعية يخرج دورة تدريبية في الإتصال (National Agricultural Research Center conducts a communication skills training course)
(a) http://www.jawharatarabnews.net/2019/04/14/البحوث-الزراعية-يخرج-دورة-تدريبية-في-ا/ 
(b) http://www.alkawnnews.com/mobile/index.php?page=article&amp;id=185059 
(c) http://www.nbnjo.com/post.php?id=43920 
(d) http://www.nbnjo.com/post.php?id=43920 
(e) https://almejharnews.com/archives/167776 
(f) http://nayrouz.com/2019/04/%d8%a7%d9%84%d8%a8%d8%ad%d9%88%d8%ab-%d8%a7%d9%84%d8%b2%d8%b1%d8%a7%d8%b9%d9%8a%d8%a9-%d9%8a%d8%ae%d8%b1%d8%ac-%d8%af%d9%88%d8%b1%d8%a9-%d8%aa%d8%af%d8%b1%d9%8a%d8%a8%d9%8a%d8%a9-%d9%81%d9%8a-%d8%a7/ 
(g) http://www.jebalalbalqa.com/page.aspx?pg=7&amp;si=1&amp;ni=16129&amp;md=newsdetail 
(h) https://www.google.com/url?sa=t&amp;source=web&amp;rct=j&amp;url=http://alrai.com/article/10479128/%25D9%2585%25D8%25AD%25D9%2584%25D9%258A%25D8%25A7%25D8%25AA/%25D8%25A7%25D9%2584%25D8%25A8%25D8%25AD%25D9%2588%25D8%25AB-%25D8%25A7%25D9%2584%25D8%25B2%25D8%25B1%25D8%25A7%25D8%25B9%25D9%258A%25D8%25A9-%25D9%258A%25D8%25AE%25D8%25B1%25D8%25AC-%25D8%25AF%25D9%2588%25D8%25B1%25D8%25A9-%25D8%25AA%25D8%25AF%25D8%25B1%25D9%258A%25D8%25A8%25D9%258A%25D8%25A9-%25D9%2581%25D9%258A-%25D8%25A7%25D9%2584%25D8%25A7%25D8%25AA%25D8%25B5%25D8%25A7%25D9%2584&amp;ved=2ahUKEwiAhZzX2c_hAhXCYlAKHbjvBLcQxfQBMAF6BAgBEAQ&amp;usg=AOvVaw3Gx2w8SH-pIRSzvWKcVOuz 
(i)   https://m.facebook.com/story.php?story_fbid=2029027527401081&amp;id=1684523588518145 
(j)  https://m.facebook.com/story.php?story_fbid=434740797101119&amp;id=388290895079443 
(k)  https://www.malfnews.com/37300الاستدامة المائية”.. مشروع يدرس  مشاكل وتحديات تواجه المزارعين - </t>
  </si>
  <si>
    <r>
      <rPr>
        <sz val="14"/>
        <color indexed="8"/>
        <rFont val="Times New Roman"/>
        <family val="1"/>
      </rPr>
      <t>Brochures:</t>
    </r>
    <r>
      <rPr>
        <sz val="11"/>
        <color indexed="8"/>
        <rFont val="Times New Roman"/>
        <family val="1"/>
      </rPr>
      <t xml:space="preserve">
sub projects (2.1 and 2.2)
1- fact sheet : Best Agricultural Practices to adapt to climate change 
2- fact sheet JV and Northern Ghour 
3- fact sheet Agriculture in Wadi Mousa</t>
    </r>
  </si>
  <si>
    <t>CONDUCTING MID-TERM EVALUATION of the Program</t>
  </si>
  <si>
    <t>All activities are oriented towards poverty pockets and vulnerable socioeconomic groups of farmers and beduins. All EEs are trying to access these groups with the cooperation of WUAs</t>
  </si>
  <si>
    <t>all activities and funding initiatives are/ will be published in local media 
all communication channels are open with the farmers for their input on the activities or their interest in receiving support from the programme's EEs</t>
  </si>
  <si>
    <t xml:space="preserve">Both EEs and IE are working on fair and equal implementation of activities between men and women. Some initiatives oriented to promote the active involvement of women groups in order to achieve enhanced empowerment. </t>
  </si>
  <si>
    <t xml:space="preserve">The program fully abide with provisions of the Jordan’s Environmental Protection Law (EPL) No. 6 of the Year 2017 (to which the Program Manager was one of the main national experts participated in its development and enactment when he was serving at Ministry of Environment 2011-2015) with particular abidance with the Environmental Impact Assessment (EIA) By-Law of 2005. Some of the activities of the Programme are classified as Category A under the mandate of By-Law thus they require conducting full EIA prior to execution. Other activities are classified as Category B under the By-Law thus require conducting Initial EIA prior to execution. We have requested  studies and designs consultants we contracted to conduct such studies accordingly per each activity fall under any of the two categories. For examples: the activity under Sub-Project 1.1 to install drip irrigation networks along the roadsides of Petra Region to utilize treated waste water for irrigation of ornamental trees was subjected to such Full EIA requirement compared to the activity to construct a livestock barn in the area to foster local consumption of berseem clover (alfalfa) grown locally on treated wastewater, to be tendered soon, will follow a preliminary EIA procedure requirement. Moreover, the activity of the Sub-project 1.5 for the design and construction of the earthen dam (pool) to capture rainwater harvesting at Southern Jordan Valley for irrigation was subjected to the full EIA requirement 
This is all on top of following the provision pf the master ESIA pre-conducted for the program prior to obtaining the fund from AF (at the blueprint phase).
</t>
  </si>
  <si>
    <t>Full or Preliminary EIAs will be conducted accordingly on the due date of execution of design activities for relevant tasks elaborated in each sub-project’s action plan (enclosed Excel Sheets for all Sub-projects)</t>
  </si>
  <si>
    <t>satisfactory</t>
  </si>
  <si>
    <t>poor (Outcomes' indicator not met yet)</t>
  </si>
  <si>
    <t xml:space="preserve">satisfactory (Outcomes' indicator not fully met yet) </t>
  </si>
  <si>
    <t xml:space="preserve">poor (Outcomes' indicator not met yet) </t>
  </si>
  <si>
    <t>Making compost training</t>
  </si>
  <si>
    <t>farming products export problems analysis</t>
  </si>
  <si>
    <t>Outcome 1: Increased water availability and  efficient use through wastewater reuse (thus releasing more fresh water amounts supplied to other municipal needs)</t>
  </si>
  <si>
    <t>Outcome 2: Diversified and strengthened livelihood &amp; sources of income for vulnerable people in targeted areas (and living standards of targeted communities in poverty pockets raised, crops productivity increased)</t>
  </si>
  <si>
    <t>Outcome 3: Increased adaptive capacity within relevant development and natural resource sectors</t>
  </si>
  <si>
    <t xml:space="preserve">Outcome 4: Strengthen awareness and ownership of adaptation and climate risk reduction processes at local level </t>
  </si>
  <si>
    <t>Outcome 5: Increased ecosystem resilience in response to climate change and variability-induced</t>
  </si>
  <si>
    <t xml:space="preserve">Output 1.1: Treated wastewater complying with national standards used in irrigated agriculture to augment available fresh water resources available as a means for CC resilience in agriculture (Securing good quantity and quality of treated wastewater for irrigation purposes in Wadi Musa &amp; in Northern Jordan Valley) </t>
  </si>
  <si>
    <t>Output 1.2: Increased water availability and efficient use through rainwater harvesting</t>
  </si>
  <si>
    <t xml:space="preserve">Output 3.2: Improved Irrigation infrastructure </t>
  </si>
  <si>
    <t xml:space="preserve">Output 4.1: WUAs  enhanced knowledge and well trained on water/ agricultural sectors </t>
  </si>
  <si>
    <t>Output 2.2: Increased application of permaculture as a climate change adaptive capacity.</t>
  </si>
  <si>
    <t xml:space="preserve"> Output 3.3: CBOs can provide workshops for farmers about Climate change adaptation</t>
  </si>
  <si>
    <t>Output 5.1: Integrated early warning system which includes (Web portal, mobile application, SMS service and IMIS)</t>
  </si>
  <si>
    <t>Change in yearly income for household/person</t>
  </si>
  <si>
    <t>Subproject (1.1) 70 Families
Subproject (1.2) 30 Families
Subproject (1.3) 70 Families
Subproject (1.4) 70 Families</t>
  </si>
  <si>
    <t>No. of farms applying permaculture and other adaptive concepts</t>
  </si>
  <si>
    <t>49 WUAs</t>
  </si>
  <si>
    <t>Number of new direct&amp; indirect jobs related to agribusiness in Jordan Valley</t>
  </si>
  <si>
    <t>No. of farmers trained</t>
  </si>
  <si>
    <t xml:space="preserve">Output 3.1: Awareness of new advanced innovative climate change adaptive agricultural methods applied </t>
  </si>
  <si>
    <t>No. of CBOs which can provide workshops for local farmers in CCA</t>
  </si>
  <si>
    <t>Advanced payment for sub-project 2.3's executing entity (NARC)</t>
  </si>
  <si>
    <t>T.Gargour &amp; Fills Co. payment for water tanker (sub-project 1.1)</t>
  </si>
  <si>
    <t>T.Gargour &amp; Fills Co. payment for water tanker tax and customs  (sub-project 1.1)</t>
  </si>
  <si>
    <t>Supply and Installation of Real time monitoring system before and after mixing with fresh water at Wadi Arab- North JV-Horizons Engineering Switchgear Manufacturing Co. (1.2)</t>
  </si>
  <si>
    <t>Studies and design and developed TOR for implentation of a Demonstration farm for using unmixed treated waste water in northern shouneh- Madi &amp; Partners Consulting Engineers Co. (1.4)</t>
  </si>
  <si>
    <t>Conducting studies and design and develop TOR for sustainable eco-friendly water efficient picnicking and strolling areas to support the development of a local nature and environmental tourism activity in Al-Hisha Forest - Ruqn Al Handasa Consulting Engineers (1.1)</t>
  </si>
  <si>
    <t>Conduct an actuarial study for an insurance company owned by Agricultural Risks Management Fund ARMF (2.3)</t>
  </si>
  <si>
    <t>Construction of  demonstration farm for using unmixed treated waste water in Northern Shouneh</t>
  </si>
  <si>
    <t xml:space="preserve">The Co-financing pledged by MoPIC is In-kind contribution, such as:   
 In-kind contribution to  cover the PMU office running costs (electricity, water and heating) which is hard to estimate as cost is imbedded in the total corporate's overall bills, As well as fuel and vehicle costs for the first two years.
Moreover, Sub-Project 1.1 of PDTRA has pledged around 0.5M JOD to finish phase 1 of the environmental park being designed by Ruqn Al Handasa Consulting Engineers and to hire new workers as the work on the sub-projects' activities demand
</t>
  </si>
  <si>
    <t>Bureaucratic procedures at the executing entities’ side might cause an overall delay in the execution of planned activities, such as  Projects’ coordinators nomination and serving period stability (i.e., the long time it takes to nominate a sub-project ‘s coordinator and the re-naming of the coordinator at a later stage during the lifespan of implementation, which forcing us to re-train the new coordinator on the project’s implementation mechanism and re-provide fresh orientation to help prepare the work plan).</t>
  </si>
  <si>
    <t xml:space="preserve">7.wrong estimation due to lack of preliminary studies of the land size, topography, soil properties which an intervention will take place on 
</t>
  </si>
  <si>
    <t>we are continuously monitoring the involvement of women  fully and equally, receiving equal social and economic benefits and not suffering from adverse effects after the completion of each activity</t>
  </si>
  <si>
    <t>we are continuously ensuring that all activities' implementation is in  compliance with Labor law compliance for worker safety, health and rights supervised by
the national , international human rights organization</t>
  </si>
  <si>
    <t>The fact that project beneficiaries are either farmer owners in JV or members of the WUA Sad Al Ahmar in Wadi Mousa will ensure governance, stakeholder participation and that nobody is disrespected and that fair and equitable treatment when it comes to profits is allocated this will be ensured through the supervision of MOPIC/PU, JVA and PTDRA..</t>
  </si>
  <si>
    <t>we are closely monitoring initiatives taking place on a natural habitat and closely monitoring the designs to be implemented on these lands as well as taking the necessary approvals for these initiatives and designs</t>
  </si>
  <si>
    <t>Sub-project 1.1 implemented in Wadi Musa will be continuously monitored with regards of this issue because the lands are considered as environmental  reserves and some of the activities will be transferred to another areas</t>
  </si>
  <si>
    <t>we are ensuring that implementation avoids any significant or unjustified reduction or loss of biological diversity or the introduction of known invasive species</t>
  </si>
  <si>
    <t>The implementation of the small dairy plant might be of a concern because there will be some waste streams discharged, this issue will be tackled in the design phase of the plant as the PMU  and the executing entity have prepared the TOR for a consultant to design the dairy plant</t>
  </si>
  <si>
    <t>non of the activities has caused a problem regarding public health</t>
  </si>
  <si>
    <t>sub-project 1.1 PDTRA acquired a watermill that is a cultural heritage and will be rehabilitated and maintained while implementing the activity
sub-project 1.5 JVA had to change the water dam location due to the presence of an archaeological site</t>
  </si>
  <si>
    <t>all activities  in the programme are oriented towards the conservation and use of soil however there exists a risk that during the application of good practices technical errors might occur that generate degradation of land and soil.</t>
  </si>
  <si>
    <t xml:space="preserve">Request Executing Entities to secure respective permits, cadastral plans and related legal approvals on implemented activities.
the PMU is regularly monitoring for compliance with the pertinent national laws and standards </t>
  </si>
  <si>
    <t>6 – Core labor rights</t>
  </si>
  <si>
    <t xml:space="preserve">1- Conducting EIA prior to construction initiation
2- Involving department of Antiquities in every stage of implementation and acquiring the necessary approvals </t>
  </si>
  <si>
    <t>Is the categorization according to ESP standards still relevant?</t>
  </si>
  <si>
    <t>(1) all activities, tenders, procurement procedures has to be performed in compliance with the applicable laws and regulations of Jordan
(2) for most of the subprojects' activities an ESIA or site analysis was required from EE to perform the activity</t>
  </si>
  <si>
    <t>yes, these arrangements helped solve and to some extent eliminate environmental and social risks</t>
  </si>
  <si>
    <t xml:space="preserve">(1) reporting frequently and as early as possible on environmental and social issues
(2) ensuring effective communication with the responsible regulatory authorities to obtain necessary approvals and correction measures </t>
  </si>
  <si>
    <t>yes,  there was no ESMP committee established at the beginning of the project implementation but all EE are well aware and informed of the environmental and social risks they might encounter as well as complying with the Jordanian law with regard to safe handling of TWW, EIA regulations.....etc.</t>
  </si>
  <si>
    <t>USP 1.1.4 Establishment new nursery for native plants and herbs  \</t>
  </si>
  <si>
    <t>1- technical training on breeding of native plants</t>
  </si>
  <si>
    <t xml:space="preserve">USP 1.1.5 Development of sustainable eco-friendly water efficient &amp; demonstration picnicking and strolling areas for the Jordanian citizens and supporting the development of a local nature and environmental tourism activity in al-hisha forest </t>
  </si>
  <si>
    <t xml:space="preserve">1- cutting trees for the new construction components was reduced to the minimum
2- the size of the service roads were changed for less than the required by civil defense regulations due to the nature of the project </t>
  </si>
  <si>
    <r>
      <t xml:space="preserve">USP </t>
    </r>
    <r>
      <rPr>
        <i/>
        <sz val="11"/>
        <color theme="1"/>
        <rFont val="Times New Roman"/>
        <family val="1"/>
      </rPr>
      <t xml:space="preserve">1.1.6 : (1) Rehabilitation of 35000 meters  uncovered irrigation canals and (2) establishment of 1000 m covered irrigation canals in another area rehabilitating (3) Rehabilitating of the watermill in mousa's spring area </t>
    </r>
  </si>
  <si>
    <t>yes, by obtaining the necessary approvals from the department of antiquities all studies and requirements were delivered</t>
  </si>
  <si>
    <t>1- technical training on Permaculture concepts</t>
  </si>
  <si>
    <t>During the inception phase of the programme WUAs' representatives complained about access to resources and sub-projects information</t>
  </si>
  <si>
    <t>(1)WUA representative were invited to the regularly held steering committee meetings to be informed on the projects components and progress
(2) Inception workshops were held for each sub-project to ensure solid cooperation with the involved stakeholders</t>
  </si>
  <si>
    <t>yes,  performance reviews and activity reports using gender-disaggregated data where all showing appropriate effectiveness level of these implementation arrangements</t>
  </si>
  <si>
    <t>All EEs had the same values and arrangements with regard to this issue the all ensured that :
(1)all female beneficiaries had access to resources
(2) Eliminating all practices that discriminate against women; assisting women participation in the planned activities
(3) they all supported female workers in decision making s and ability to take a stand</t>
  </si>
  <si>
    <t>to some extent yes, there are some issues with women CBOs farmers as they might not accept being present mixed gender meetings nor accept to be photographed due to social and religious reasons</t>
  </si>
  <si>
    <t>Please Provide the Name and Contact information of person(s) responsible for completing the Rating section</t>
  </si>
  <si>
    <t>Implementing Entity Milestones according to Executing Entities annu action plans</t>
  </si>
  <si>
    <t>2. Executing Entity</t>
  </si>
  <si>
    <r>
      <rPr>
        <b/>
        <sz val="11"/>
        <color rgb="FFFF0000"/>
        <rFont val="Times New Roman"/>
        <family val="1"/>
      </rPr>
      <t>Key Milestones</t>
    </r>
    <r>
      <rPr>
        <b/>
        <sz val="11"/>
        <color indexed="8"/>
        <rFont val="Times New Roman"/>
        <family val="1"/>
      </rPr>
      <t xml:space="preserve"> of achievements/ Activities for (July 2018-July 2019)</t>
    </r>
  </si>
  <si>
    <t xml:space="preserve">A hired consultant to do the land survey and design the irrigation system </t>
  </si>
  <si>
    <t>Designs for sustainable eco-friendly water efficient &amp; demonstration picnicking and strolling areas for the Jordanian citizens and supporting the development of a local nature and environmental tourism activity in al-hisha forest</t>
  </si>
  <si>
    <t xml:space="preserve"> initiated first phase supply and application</t>
  </si>
  <si>
    <t>EE are finalizing the Tender documents to implement the Activity</t>
  </si>
  <si>
    <t xml:space="preserve"> maintenance for the existing 50 donums and  cultivation of new 100 donums of Barseem (alfalfa) in the project</t>
  </si>
  <si>
    <t xml:space="preserve">Horizons Engineering Switchgear Manufacturing Co. was contracted to supply install and operate the monitoring devices </t>
  </si>
  <si>
    <t>The EE and the contracted company have not yet started on this activity due to delays in acquiring treated waste water from the three WWTPs in the north to supply mixed water for irrigation</t>
  </si>
  <si>
    <t>conduct soil surveys to establish baseline</t>
  </si>
  <si>
    <t>Spare parts and devices for Tal Al Mantah WWTP</t>
  </si>
  <si>
    <t>Delivered Spare parts and devices</t>
  </si>
  <si>
    <t>Designs for new construction works of the WWTP</t>
  </si>
  <si>
    <t xml:space="preserve">Delivered designs and TOR for the contractor </t>
  </si>
  <si>
    <t>the consultant is still working on the deliverables due to the delay in acquiring the necessary approvals for a variation order on the designs and tender documents</t>
  </si>
  <si>
    <t>this activity has not yet started because of the delay in acquiring the new designs for the treatment plant</t>
  </si>
  <si>
    <t>Designs and tender documents for Khnizerah earthen water dam</t>
  </si>
  <si>
    <t>completed and finalized designs and tender documents</t>
  </si>
  <si>
    <t>Contractor to initiate the work on Khnizerah dam</t>
  </si>
  <si>
    <t>finalized designs and tender documents</t>
  </si>
  <si>
    <t>still in the process of finalizing final designs and tender documents</t>
  </si>
  <si>
    <t>32 trainees were trained on permaculture concepts for four weeks</t>
  </si>
  <si>
    <t xml:space="preserve">MoUs with the key stakeholders to guarantee smooth implementation </t>
  </si>
  <si>
    <t>Situation Analysis and Stakeholder Analysis report deliverd to IE and EE</t>
  </si>
  <si>
    <t xml:space="preserve">sponsoring two farms to adopt to climate change </t>
  </si>
  <si>
    <t>Situation Analysis and Stakeholder Analysis report delivered to IE and EE</t>
  </si>
  <si>
    <t>System Data base and web portal</t>
  </si>
  <si>
    <t>Developed mandate for the Agribusiness Committee/ workshop for  brainstorming and  identifying the bottlenecks</t>
  </si>
  <si>
    <t>Training on Agribusiness concepts</t>
  </si>
  <si>
    <t>1- Farmer's situation analysis survey
2- analysis of the airfreight involved
3- workforce survey</t>
  </si>
  <si>
    <r>
      <t xml:space="preserve">Project actions/activities planned for current reporting period are progressing on track or exceeding expectations to achieve </t>
    </r>
    <r>
      <rPr>
        <b/>
        <sz val="11"/>
        <rFont val="Times New Roman"/>
        <family val="1"/>
      </rPr>
      <t>all</t>
    </r>
    <r>
      <rPr>
        <sz val="11"/>
        <rFont val="Times New Roman"/>
        <family val="1"/>
      </rPr>
      <t xml:space="preserve">  major outcomes/outputs for given reporting period, without major shortcomings. The project can be presented as “good practice”.</t>
    </r>
  </si>
  <si>
    <t>Type of Indicator (indicators towards Objectives, Outcomes, etc.…)</t>
  </si>
  <si>
    <t>Output 2.1: Increased and enhanced livestock feeding on locally produced berseem clover (alfalfa) grown locally on treated wastewater</t>
  </si>
  <si>
    <t xml:space="preserve">No. of stakeholders trained on permaculture concepts </t>
  </si>
  <si>
    <t xml:space="preserve">no. of farmers registered in the early warning system database </t>
  </si>
  <si>
    <t>Output 5.2: Standards and policies reviewed and amended in support of climate change adaptation</t>
  </si>
  <si>
    <t xml:space="preserve">Subproject (1.5) $2000/farm/year
Subproject (1.6) $5000/farm/year
</t>
  </si>
  <si>
    <t>Subproject (1.5) 410 Families
Subproject (1.6) 380 Families</t>
  </si>
  <si>
    <t>Mid term evaluation has not yet been conducted for the programme due to some delays in the tendering process, but based on our observation of positive reaction of targeted beneficiary communities, installations of climate resilience interventions such as rainwater harvesting structures, pilot permaculture sites, introduction of tropical crops and producing organic compost undertaken by the project/programme will have high potential to be replicated and scaled up.</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</si>
  <si>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</si>
  <si>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 implementation of component 2 sub-projects ensures direct personal contribution of local communities in the implementation of adaptation measures .
*Local communities are aware of the strengths and opportunities in the implementation of a particular adaptation measures
* Achieved results of this project can be used as a model for buildings relationships with the local community, development of plans and jointly their implementation as will be presented in the programme's demonstration sites and other sites of the beneficiaries.</t>
  </si>
  <si>
    <t>we have selected to implement some activities that can be replicable and sustainable over time through governmental organizations that are   responsible for providing direct technical assistance to the farmers and that are permanent institutions so there will be a great potential in witnessing these activities by other donors or other beneficiaries</t>
  </si>
  <si>
    <t>because the implementation the program is still effected by the delay and unexpected circumstances are still  coming to the surface we still need to update baseline data based on existing information and data as well as recent knowledge bases. We have concluded that setting the baseline value of sub-projects’ indicators should be based on opinions and experience of more on-ground involved experts and technical staff form the potential executing entities rather than just the opinion of the individual consultant/team of consultants who prepared the project proposal thus there is still more intervention in the field to improve the reality of the beneficiaries</t>
  </si>
  <si>
    <t>N/A (as the progress in this reporting period is not noticeable enough to respond to this question) However, it is strongly believed that the programs’ learning objectives articulated above will help achieve outcomes of the projects mainly the ones related to community briefs on vulnerable regions to climate change and potential impacts, integrated water resources management, use of reclaimed water for irrigation according to national standards, conservation agriculture, drought-resilient cropping patterns, climate-resilient post-harvest practices; etc.; preparing and delivering training workshops and short courses on climate change and sustainable land management for non-governmental community leaders and local government institutions; implementation of concrete adaptation actions through pilot programs to foster learning experience, which will feed into all awareness, training and knowledge management actions facilitated and conducted by the project.</t>
  </si>
  <si>
    <t>• The implementation of the activities and tasks for each sub project has slowed down and most of the executing entities showed delay in the execution of their action plans and this delay was for the following reasons:
1- Submitting the tender documents past their due date 
2- Re-tendering some of the advertised tenders due to the poor technicality or inaccuracy of the TORs. 
3- Not taking into consideration the pre-status of the land on which an intervention to take place whether it's a natural reserve or an archeological site, or the geography will not serve the project as proposed etc., before starting to implement the new activities, which caused execution delays.
4- cost escalation problems was also a main cause of delay and has caused a substantial change in some of the action plans of some of the sub-projects 
5- very slow and lengthy tendering process that is administrated by MOPIC itself and other related entities from tender announcements to awarding the tenders
• The PMU is still continuously monitoring and following up with the implementing entities and other stakeholders to try and minimize the effect of the delay caused from external organizations and external procedures</t>
  </si>
  <si>
    <r>
      <t xml:space="preserve">This Reporting period: 
</t>
    </r>
    <r>
      <rPr>
        <b/>
        <sz val="11"/>
        <color rgb="FF000000"/>
        <rFont val="Times New Roman"/>
        <family val="1"/>
      </rPr>
      <t>1-</t>
    </r>
    <r>
      <rPr>
        <sz val="11"/>
        <color rgb="FF000000"/>
        <rFont val="Times New Roman"/>
        <family val="1"/>
      </rPr>
      <t xml:space="preserve"> Sub-project 1.1 :Reuse of Treated Wastewater for On-farm Agricultural Adaptation as a Tool for Integrated Water Resources Management at Wadi Mousa, the beneficiary WUA Sad Al Ahmar  had an inadequate financial and administrative status, thus the expected inability of the NGO to manage the execution and maintain suitability of the actions and activities proposed for the association and allocated sub-budget.  Sad Al Ahmar was replaced with another indigenous association named “Green Petra Association” with regard to the activities related to utilization of treated waste water in  irrigation in Wadi Mousa/Petra Region, also the number of NGOs  to benefit from the activities of the sub-project 1.1 after removal of Sad Al Ahmar Association was increased to maximize the adaptation benefits expected form the program to Wadi Mousa/Petra area and nearby regions. 
</t>
    </r>
    <r>
      <rPr>
        <b/>
        <sz val="11"/>
        <color rgb="FF000000"/>
        <rFont val="Times New Roman"/>
        <family val="1"/>
      </rPr>
      <t>2-</t>
    </r>
    <r>
      <rPr>
        <sz val="11"/>
        <color rgb="FF000000"/>
        <rFont val="Times New Roman"/>
        <family val="1"/>
      </rPr>
      <t xml:space="preserve"> Sub-project 1.2,1.4,1.5 Implemented by Jordan valley authority:  transfers between budgets of sub-projects to cover a deficit in tenders awarding
</t>
    </r>
    <r>
      <rPr>
        <b/>
        <i/>
        <sz val="11"/>
        <color rgb="FF000000"/>
        <rFont val="Times New Roman"/>
        <family val="1"/>
      </rPr>
      <t xml:space="preserve">I. Transferring an amount  </t>
    </r>
    <r>
      <rPr>
        <b/>
        <sz val="11"/>
        <color rgb="FF000000"/>
        <rFont val="Times New Roman"/>
        <family val="1"/>
      </rPr>
      <t xml:space="preserve">of 130,815.639 USD from their sub-project 1.2: “The Northern Jordan Valley Wastewater Reuse Project” [allocated master budget 1,170,000 USD ++ Administrate budget], as follows: </t>
    </r>
    <r>
      <rPr>
        <sz val="11"/>
        <color rgb="FF000000"/>
        <rFont val="Times New Roman"/>
        <family val="1"/>
      </rPr>
      <t xml:space="preserve">
</t>
    </r>
    <r>
      <rPr>
        <b/>
        <sz val="11"/>
        <color rgb="FF000000"/>
        <rFont val="Times New Roman"/>
        <family val="1"/>
      </rPr>
      <t>a.</t>
    </r>
    <r>
      <rPr>
        <sz val="11"/>
        <color rgb="FF000000"/>
        <rFont val="Times New Roman"/>
        <family val="1"/>
      </rPr>
      <t xml:space="preserve"> An amount of 112,994.350 USD from the amount allocated for the Activity “Technical Assistance Support [of 120,000 USD] since another activity on sub-project 2.1 is taking care of this activity at the level of the whole geographical areas of the program 
</t>
    </r>
    <r>
      <rPr>
        <b/>
        <sz val="11"/>
        <color rgb="FF000000"/>
        <rFont val="Times New Roman"/>
        <family val="1"/>
      </rPr>
      <t>b.</t>
    </r>
    <r>
      <rPr>
        <sz val="11"/>
        <color rgb="FF000000"/>
        <rFont val="Times New Roman"/>
        <family val="1"/>
      </rPr>
      <t xml:space="preserve"> An amount of (17,821.289) USD from the total administrative cost budget allocated for this sub-project on Project Field Execution Costs/Administrative Cost (Master Table 31 : “Breakdown of Project Field Execution Costs” on Jordan’s project proposal) 
</t>
    </r>
    <r>
      <rPr>
        <b/>
        <i/>
        <sz val="11"/>
        <color rgb="FF000000"/>
        <rFont val="Times New Roman"/>
        <family val="1"/>
      </rPr>
      <t>II. Transferring an amount  of 240,112.994 USD from their sub-project 1.4: “Wastewater Reuse at North Shouneh WWTP” [allocated master budget 530,000 USD ++ Administrate budget], as follows:</t>
    </r>
    <r>
      <rPr>
        <sz val="11"/>
        <color rgb="FF000000"/>
        <rFont val="Times New Roman"/>
        <family val="1"/>
      </rPr>
      <t xml:space="preserve">
</t>
    </r>
    <r>
      <rPr>
        <b/>
        <sz val="11"/>
        <color rgb="FF000000"/>
        <rFont val="Times New Roman"/>
        <family val="1"/>
      </rPr>
      <t>a.</t>
    </r>
    <r>
      <rPr>
        <sz val="11"/>
        <color rgb="FF000000"/>
        <rFont val="Times New Roman"/>
        <family val="1"/>
      </rPr>
      <t xml:space="preserve">  An amount of 150,112.994 USD leftover after successful awarding of design contract and put aside allocated budget for construction activity for their pilot-size reuse of treated waste water-adaptation structures of this sub-project (by this, this sup-project is in the way to finalize all contractual activities toward putting the sub-project on the track of planned final execution toward fulfilling the objectives of this sub-project).
</t>
    </r>
    <r>
      <rPr>
        <b/>
        <sz val="11"/>
        <color rgb="FF000000"/>
        <rFont val="Times New Roman"/>
        <family val="1"/>
      </rPr>
      <t>b.</t>
    </r>
    <r>
      <rPr>
        <sz val="11"/>
        <color rgb="FF000000"/>
        <rFont val="Times New Roman"/>
        <family val="1"/>
      </rPr>
      <t xml:space="preserve"> the whole amount allocated for the Activity “Technical Assistance Support [70,000 USD] since another activity on Component 2: sub-project 2.1 is successfully taking care of this at the level of the whole geographical areas of the program 
</t>
    </r>
    <r>
      <rPr>
        <b/>
        <sz val="11"/>
        <color rgb="FF000000"/>
        <rFont val="Times New Roman"/>
        <family val="1"/>
      </rPr>
      <t>c</t>
    </r>
    <r>
      <rPr>
        <sz val="11"/>
        <color rgb="FF000000"/>
        <rFont val="Times New Roman"/>
        <family val="1"/>
      </rPr>
      <t xml:space="preserve">. the whole amount allocated for the Activity “Water Quality Monitoring  [20,000 USD] as their sub-project 1.2 is taking care of this activity at the entire geographic area of all JVA’s sub-projects level (monitoring stations implementation contract successfully awarded and field installation works underway) 
</t>
    </r>
  </si>
  <si>
    <t xml:space="preserve">•for the nine sub-projects four focal points of the executing entities are females as well as other female administrative and financial officers
• Special Tendering Committee of the program has 3 female members versus 3 males, as well as the technical evaluation committees of the tenders have at least 1 female member and some of them were all female engineers. 
• Training component in the prepared work plans is targeted to farmers and field workers who will be employed on the farms that will be irrigated with reclaimed water or mixed water quality on the safety and hygiene issues, health risks, gender integration and welfare issues.
Lessons learned from this inclusion of gender consideration that a balanced implementation, capacity building and benefiting from results will prevail during the lifespan of the program. This will ensure engagement of vulnerable groups and women and will foster a gender-sensitive approach. The development and implementation of programs’ plans is being undertaken in a participatory manner, encouraging input from all targeted groups including women community members
</t>
  </si>
  <si>
    <t xml:space="preserve">National Center for Agricultural Research NARC </t>
  </si>
  <si>
    <t>director@narc.gov.jo'</t>
  </si>
  <si>
    <t>ali_subah@mwi.gov.jo'</t>
  </si>
  <si>
    <t>Water Authority of Jordan (No longer exist, merged with MWI)</t>
  </si>
  <si>
    <r>
      <t>Estimated cumulative total disbursement as of [</t>
    </r>
    <r>
      <rPr>
        <b/>
        <sz val="11"/>
        <color rgb="FFFF0000"/>
        <rFont val="Times New Roman"/>
        <family val="1"/>
      </rPr>
      <t>July 2019</t>
    </r>
    <r>
      <rPr>
        <b/>
        <sz val="11"/>
        <rFont val="Times New Roman"/>
        <family val="1"/>
      </rPr>
      <t>]</t>
    </r>
  </si>
  <si>
    <t>Dar Al Omran Consultant's payment (Sub-project 1.1)</t>
  </si>
  <si>
    <t>Nabil Ayoub Wakileh &amp; Co. Contractor's first payment (sub-project 1.3)</t>
  </si>
  <si>
    <t>Nabil Ayoub Wakileh &amp; Co. Contractor's Second payment (sub-project 1.3)</t>
  </si>
  <si>
    <t>Mostaqbal Engineering and Environmental Contracting second payment (sub-project 1.3)</t>
  </si>
  <si>
    <t>Giuseppe Tallarico+IBIS+ECO CONS.'s Consortium's First payment (sub-project 1.6)</t>
  </si>
  <si>
    <t>Final Payment and the variation order for the design civil and electromechanical works for Tal Al Mantah WWTP -Al Mostaqbal Engineering and Environmental consultation Eng. (1.3)</t>
  </si>
  <si>
    <t>Mid-term review tender was delayed due to berucratic procedures and is now in the final stage of signing contract with a consultant. Mission expected to start in Dec 2019.</t>
  </si>
  <si>
    <t>So far, the overall implementation progress has improved noticeably during this reporting period and is expected to be much better in the next reporting period since involved entities in the implementation process became accustomed to the implementations’ procedures particularly the lengthy tendering process.  Due to inevitable governmental bureaucratic procedures and slow communication process, which caused the delay to the start of the program against planed start-up date, the overall implementation progress will continue to be slow but will only affect overall achievement speed mainly in terms of quantity of achievement but not the quality, which is expected to be only slightly impacted. All in all, it can be said that there has been much improvement in performance of involved implementation entities and growing commitment of all involved staff, administrative committees, and stakeholders of the program to achieve results and transformational change at the end of the day.</t>
  </si>
  <si>
    <t xml:space="preserve">The EE has not yet started with this activity due to delays in acquiring necessary approvals to change the benificiary Water User Association due to the inclusion of 4 new NGO benefitting from the subproject 1.1  (see No Objection email from Martina Dorigo dated Thu 7/11/2019) </t>
  </si>
  <si>
    <t>the contractor has started</t>
  </si>
  <si>
    <t xml:space="preserve">The overall progress of these activities was delayed due to the fact that Sad Al Ahmar water user association had an inadequate financial and administrative status, thus the expected inability of the NGO to manage the execution and maintain suitability of the actions and activities proposed for the association and allocated sub-budget.  Sad Al Ahmar was replaced with another indigenous association named “Green Petra Association” with regard to the activities related to utilization of treated waste water in  irrigation in Wadi Mousa/Petra Region.
 the number of NGOs  to benefit from the activities of the sub-project 1.1 after removal of Sad Al Ahmar Association was increased to maximize the adaptation benefits expected form the program to Wadi Mousa/Petra area and nearby regions (see No Objection email from Martina Dorigo dated Thu 7/11/2019) </t>
  </si>
  <si>
    <t>Both IE and EEs are working on achieving major outcomes but lead time was necessarily required for preliminary planning, approvals, consultations, procurement and tendering activities. While we are half way through tendering activities, execution of construction works and on ground implementation of physical support to stakeholders for component 1 will commence the next reporting period, thus the overall rating of the program is MS. Critical risks, even though their current status is between low to medium, they are still affecting the progress of the programme. The cost escalation of activities received from service providers/contractors due to poor accuracy in real cost estimation and the poor quality of developed documents also have escalated the delay in the execution of the sub-projects' activities and hindered the process of awarding tenders. The PMU is continuously supporting and following up with both EEs and Special Tendering Committee in MOPIC to overcome obstacles.</t>
  </si>
  <si>
    <t>The capacity building component (sub-projects 2.1 &amp; 2.2) and other sub-projects’ awareness activities will ensure engagement of vulnerable groups (mainly members of Water Users Associations (WUAs) at Jordan Valley (JV) with emphasis on poor farmers) and women and will adopt a gender-sensitive approach, as followed-up by the M&amp;E specialist.   The project will adopt a two-way communication approach to create community ownership and buy-in of the project intervention. 
PMU in coordination with sub-projects’ PCs are conducting site visits to premises of WUAs at JV to meet with its top management and active members to break the ice, raise awareness of projects’ activities and guarantee buy-in.  
The execution of sub-projects’ action plans will be undertaken in a participatory manner, encouraging input from all directly involved beneficiaries such as members of WUAs.</t>
  </si>
  <si>
    <t>- Conduct awareness campaigns and sessions to spread the awareness towards climate change adaptation and the impact of climate change on local communities. 
- Support local community associations and engage them in the implementation of the projects within the climate change adaptation program.</t>
  </si>
  <si>
    <t>- Clear work plans and monitoring plans will be developed after revising pervious and historical progress reports.
- Develop a clear monitoring and evaluation plan that includes specification of data, information, reporting frequency, and responsibilities in order to keep track of the progress of activities and clearly highlights delays in progress to notify decision makers for obstacles facing implementation.
- Revision of previous projects plans and updating of the plans for the upcoming implementation period will be in coordination with focal points if the executing institutions in order to set realistic targets and applicable actions to avoid delays.</t>
  </si>
  <si>
    <t>- Development of realistic targets and action plans for projects shall assure the data and information gathering in a timely and systematic manner avoiding delays.
- Clear M&amp;E procedures are developed and shared amongst stakeholders clarifying deadlines, reporting frequency and responsibility for reporting. 
- Assure continuous and on-going tracking of activities and periodic reporting on progress including daily, monthly, semi-annual , and annual reporting.</t>
  </si>
  <si>
    <t xml:space="preserve">- Early engagement of stakeholders on all levels will be taken into consideration during the next implementation period and awareness shall be provided to set expectations in a realistic manner.
- Different level of achievements shall be considered. Direct and indirect beneficiaries shall be identified and communicated.
- Specification of outputs, outcomes, and Impacts shall be clear. Long-term results are measured after the implementation of the projects, however outputs and outcomes can be measured in the short and medium term. Those expectations will be clarified to stakeholders.
- Incentives shall be linked to performance and achievements, for example, in order to provide technical and financial assistance to community-based organizations or local community association, financial and legal eligibility shall be verified and approved. </t>
  </si>
  <si>
    <t xml:space="preserve">- Coordinate with MoPIC HR department to fasten the recruitment process. 
- Development of clear procedures for implementing the activities will facilitate a smooth continuation in case of turnover. 
- Sharing information amongst all team members will anticipate missing information needed to continue implementation without delays. 
- Continuous follow-up with stakeholders and executing institutions to assure any updated recruitments and changes in the focal points nominations. </t>
  </si>
  <si>
    <t xml:space="preserve">- The projects steering committee is continuously monitoring and supervising the implantation of the sub-projects' components and is facilitating the needed actions and solving retarding issues.
- The PMU is implementing a M&amp;E plan that allow it to capture any issues related to project delays and underperformance, in turn, the PMU reports to upper management of those issues to facilitate solving them and coordinate between executing institutions top management for immediate actions. </t>
  </si>
  <si>
    <t>Assessment studies will be conducted and field visits to actual locations will be performed in order to validate the possibility and feasibility of executing projects in the targeted areas.</t>
  </si>
  <si>
    <t>- Continuous monitoring of financial data and expenditures will be performed. 
- PMU shall encourage the executing entities to look for other sources of funds in order to cover deficits in budget (if forseen).
- Some activities in the original document were cancelled/ changed, and a budget transfers between sub-projects of the same executing entity may be considered to cover a deficit in executing main activities by ceasing the execution of supportive activities</t>
  </si>
  <si>
    <t>- As  an implementing entity, MOPIC is coordinating efforts performed with all national and donor parties. 
- Although the program PMU is working independently, it is administratively and technically reports to the Director of local developemnt and productivity enhancement programs directorate who is coordinating and linking the results of the CCAP with other programs, projects, and activities performed by other stakeholders (internally and externally).</t>
  </si>
  <si>
    <t>- Continuous changes of government and ministries may affect the policy priorities on the national level and on institutional level like the regulatory issues and internal procedures implications, etc. 
- These challenges could be mitigated through the engagement of steering committee members in all stages of implemntation through the periodic reports submitted, discussed, and approved.</t>
  </si>
  <si>
    <t>The  GOJ  institutional and  financial  systems  have  shown  admirable  resilience to various political stalemates; however such risk will be monitored continuously.</t>
  </si>
  <si>
    <t>Regional political instability may impact implementation or cause delay.</t>
  </si>
  <si>
    <t>Dedicated archaeological surveys will be conducted and will be directly reporting any findings of archaeological nature during construction activities to the DOA/ Department of Antiquities</t>
  </si>
  <si>
    <t>- Top management support and high-level coordination will enhance the commitment of the executing institutions to continuously commit to the execution of projects.
- Ongoing monitoring and communication between program management team and executing institutions and focal points to anticipate any potential changes in the projects managment framework.
- Assuring that all data, information, and progress is documented and that lessons learned are reported to assure the smooth hand-over in case of the change of projects coordinators.</t>
  </si>
  <si>
    <t>- Conduct capacity-building activities to enhance the knowledge of the focal points and unify the way all projects coordinators respond and communicate with PMU team.
- Development of project document to unify the process of reporting, monitoirng and evaluation of the projects progress.
-  Communicate face-to-face and hold individual meetings with focal points to illustrate any queries and assure that all things are clear.</t>
  </si>
  <si>
    <r>
      <t xml:space="preserve">1.3 Poor cooperation and slow response by </t>
    </r>
    <r>
      <rPr>
        <b/>
        <u/>
        <sz val="9"/>
        <rFont val="Calibri"/>
        <family val="2"/>
        <scheme val="minor"/>
      </rPr>
      <t>few</t>
    </r>
    <r>
      <rPr>
        <b/>
        <sz val="9"/>
        <rFont val="Calibri"/>
        <family val="2"/>
        <scheme val="minor"/>
      </rPr>
      <t xml:space="preserve"> sub-project’s coordinators with the PMU</t>
    </r>
    <r>
      <rPr>
        <sz val="9"/>
        <rFont val="Calibri"/>
        <family val="2"/>
        <scheme val="minor"/>
      </rPr>
      <t>, which contributed to further delays in delivery.</t>
    </r>
  </si>
  <si>
    <t>- Enhance the monitoring framework such that deadlines are clear and shared amongs stakeholders, and roles and responsibilities are identified in order to ease the M&amp;E process and facilitate coordination.
- Coninuous collaboration and communication with projects coordinators to work together on any potential challenges and to assure that projects are executed on time.</t>
  </si>
  <si>
    <t>- Administrative procedures for the recruitment and tendering process require that all government tenders go through special tendering committee in order to avoid any bias when executing activities through contractors. It is mandated by MoPIC and all government entities to follow those procedures that are out of our control.
- Before submitting the tender documents tot he special tendering committee, the PMU team in coordination witht the executing institution shall revise the technical requirements of the ToRs and tenders and to make sure all related documents are clear, complete, and technically correct, in order to avoiod any chances for retendering (anticipate the risk).</t>
  </si>
  <si>
    <t>- The PMU is revising the TOR  before sending them to the Special Tender Committee which initiate the tendering process.
- The tender committee has taken a further step in revising the TOR by an Expert on the subject from MOPIC</t>
  </si>
  <si>
    <t xml:space="preserve">The PMU is still facing external challenges to attract the attention towards the importance of the Climate Changes Adaptation efforts in Jordan, and the cooberation on an institutional level between other entities and organizations working in the same field. PMU is continutously seeking oportunties for collaboration towards greater positive impacts in the Climate Change sector. </t>
  </si>
  <si>
    <t>- Assure conducting Environemntal and Social Impact Assessments for projects prior to to launching and execution.
- Collecting adequate soil and groundwater and treated waste water quality baseline data.
- Carrying out regular inspections and routine tests and monitoring water quality using the nearby monitoring wells. A new tender is being awarded for installation of state-of-the-art wastewater re-use monitoring systems</t>
  </si>
  <si>
    <t>- Conduct assessments to the TWW prior using it and during in terms of water quality, its impact on soil and plants, and crops.
- Ensure that TWW use by nearby farmers.
-  Raise awarness towards the use of TWW benefits amongs farmers to assure usability of TWW.
- Ensure strict compliance with JS893/2006 wadi discharge standards.</t>
  </si>
  <si>
    <t>- Begin the water reuse activity only after the WWTP has been deemed to perform satisfactorily and preliminary test results show compliance with JS893/2006 standards.
- Designing and putting in place appropriate irrigation (and Nitrates in groundwater) management systems and scheduling along with soil and TWW quality monitoring.
- Designing and putting in place appropriate irrigation (and Nitrates in groundwater) management systems and scheduling along with soil and TWW quality monitoring.
- Adjusting irrigation scheduling management as needed based on soil and TWW monitoring results and with changes in cropping patterns.
- Monitoring soil salinity levels to determine leaching requirements and sodium hazards. A new tender has been awarded for the installation of wastewater re-use monitoring systems</t>
  </si>
  <si>
    <t>Inequality of socio-economic impacts in ww effluent availability</t>
  </si>
  <si>
    <t>- sludge handling and reuse is not in the concern of this program, however, it is anticipated to treating sludge at utilized WWTPs  to first or second level in accordance with JS 1145/1996: 
(1) 1st level: dry wet sludge on sludge drying beds followed by storage in piles.
(2) 2nd level: treat sludge by composting (temperature of at least 55°C for 15 days)
- Carry out sampling and analysis in accordance with 1145/1996 Plan and obtain approval for reuse.
- In   case  of  sludge   disposal,   identify   nearest   suitable  disposal site/landfill.
- There is big potential to use sludge in making compost in some WWTPs through activities of permaculture</t>
  </si>
  <si>
    <t>- Continue the soil monitoring program though installation of soil monitoring system at targeted areas where waste water (mixed or raw) will be deployed.
- Following-up the implementation of the projects' EMP and conducting ad-hoc ESIA studies as needed.
- A new tender has been awarded for the installation of state-of-the-art wastewater re-use monitoring systems</t>
  </si>
  <si>
    <t>- Following-up the implementation of the projects' EMP and conducting ad-hoc ESIA studies as needed..
- Incorporate various built-in design mitigations.
- Planting  windbreaks  around  site  perimeter  (about  2km)  to  minimize wind/odors.
- Installing covers on anaerobic basins and denitrification reactors (as part of plant maintenance)</t>
  </si>
  <si>
    <t>- Providing protective masks for worker in the event of sudden odor surges.
- Providing  safety  gears  and  equipment  such  as  hard  hats,  safety glasses, steel boots, and hearing protection.
- Scheduling  work  tasks  so  that  exposure  durations  for  workers  are within the acceptable limits.</t>
  </si>
  <si>
    <t>During construction of the proposed dam(s), most  of  the  existing vegetation within the construction site will probably be removed and uprooted</t>
  </si>
  <si>
    <t>- The tartgeted areas for construction of the proposed for the water harvesting earth dam/pool by the design consultant has nearly no vegetation cover.</t>
  </si>
  <si>
    <t>- The rainwater will be collected prior to it being evaporated or flowing to the Dead Sea which has extremely salty water. So no harm will be impacting ecological systems where the rainwater harvesting and impoundments will take place
- EIA has been conducted for the project by a specialized engineering firm and an environmental and social management and monitoring plan has been prepared and its summary of results is in Table 43 of the ESMP.</t>
  </si>
  <si>
    <t>- Give priority to farmers nearest to the WWTP for purchase of TWW and supporting them to carry out safe reuse.
- Tanker  charges  should  be  openly  discussed  and  revisited  on  a regular basis to ensure fair tanker charging systems.</t>
  </si>
  <si>
    <t>- Following-up the implementation of the projects' EMP and conducting ad-hoc ESIA studies as needed..
- Following safe practices and standard operating procedures, including basic providing and requiring protective clothing
- Providing basic safety training to all workers and managers
- Fencing off the entire WWTP site, and rainwater harvesting earthen dams; provide protective railings and appropriate signs were needed for ww reuse: Properly implementing the water reuse activity according to  Jordanian  regulations  on  safe  reuse  and  in  accordance  with JS893/2006
- Providing regular medical checkups for all employees
- Using anti-coagulants to control black rats and house mice
- Providing on-site capability to treat affected individuals (first-aid, anti- venom, medical kits)
- Investigate nearest hospital/clinic for treatment of snake and scorpion bites
- Ensure advance warning of all workers of upcoming maintenance works and ensure proper maintenance signage is put up.
- Providing tanker access from different directions, minimizing the need for all tankers to pass through any single residential area.
- Routes need to be designated and committed to appropriate use by the tanker drivers.
- Imposing speed restrictions</t>
  </si>
  <si>
    <t>- Hiring local workers to the extent possible and inspect worker health prior to plant and earthen dams operation.
- Coordinating with the MoH and municipality.</t>
  </si>
  <si>
    <t>- Macro level solutions for the national governance of water resources and institutional design of integral decision making in the refugee planning field. However, this risk seems has intangible impact, if exist.</t>
  </si>
  <si>
    <t>- Lands where the earthen dams will be built are owned by the government (Jordan Valley Authority-JVA) so there will be minimum disputes and acquisitions
- The locals will be informed of the proposed project's activities before construction works starts. In case resettlement is found to be necessary, nomadic families must be assisted to find another area with accessibility to water and grazing lands.</t>
  </si>
  <si>
    <t>The execution region is far from the resedintal areas of Jordan. However, disruptions in traffic flows shall be reported directly with the project PMU to facilitate any proposed solutions.</t>
  </si>
  <si>
    <t>- Public awareness raising to help regulate pumping (provide more balanced discharges)
Carrying out routine maintenance and ensure immediate access to spare parts
- Implementing emergency response and contingency plans</t>
  </si>
  <si>
    <t>- Carrying out routine inspection
- Implementing emergency response and contingency plans.
- Investigating emergency power needs and incorporate into design as needed
- Develop emergency response procedures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</si>
</sst>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dd\-mmm\-yyyy"/>
    <numFmt numFmtId="165" formatCode="[$-409]d\-mmm\-yy;@"/>
    <numFmt numFmtId="166" formatCode="#,##0.000"/>
    <numFmt numFmtId="167" formatCode="_(&quot;$&quot;* #,##0_);_(&quot;$&quot;* \(#,##0\);_(&quot;$&quot;* &quot;-&quot;??_);_(@_)"/>
    <numFmt numFmtId="168" formatCode="_-[$$-409]* #,##0.00_ ;_-[$$-409]* \-#,##0.00\ ;_-[$$-409]* &quot;-&quot;??_ ;_-@_ "/>
  </numFmts>
  <fonts count="184"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sz val="12"/>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b/>
      <sz val="11"/>
      <color theme="1"/>
      <name val="Calibri"/>
      <family val="2"/>
      <scheme val="minor"/>
    </font>
    <font>
      <sz val="8"/>
      <color rgb="FF000000"/>
      <name val="Segoe UI"/>
      <family val="2"/>
    </font>
    <font>
      <b/>
      <sz val="16"/>
      <color theme="1"/>
      <name val="Times New Roman"/>
      <family val="1"/>
    </font>
    <font>
      <b/>
      <i/>
      <sz val="11"/>
      <color theme="1"/>
      <name val="Times New Roman"/>
      <family val="1"/>
    </font>
    <font>
      <sz val="10"/>
      <name val="Arial"/>
      <family val="2"/>
    </font>
    <font>
      <sz val="14"/>
      <color indexed="8"/>
      <name val="Times New Roman"/>
      <family val="1"/>
    </font>
    <font>
      <b/>
      <sz val="9"/>
      <name val="Calibri"/>
      <family val="2"/>
      <scheme val="minor"/>
    </font>
    <font>
      <sz val="9"/>
      <name val="Calibri"/>
      <family val="2"/>
      <scheme val="minor"/>
    </font>
    <font>
      <b/>
      <sz val="9"/>
      <color theme="1"/>
      <name val="Arial"/>
      <family val="2"/>
    </font>
    <font>
      <b/>
      <u/>
      <sz val="11"/>
      <name val="Times New Roman"/>
      <family val="1"/>
    </font>
    <font>
      <b/>
      <sz val="9"/>
      <color indexed="8"/>
      <name val="Times New Roman"/>
      <family val="1"/>
    </font>
    <font>
      <sz val="9"/>
      <color indexed="8"/>
      <name val="Times New Roman"/>
      <family val="1"/>
    </font>
    <font>
      <sz val="9"/>
      <color theme="1"/>
      <name val="Calibri"/>
      <family val="2"/>
      <scheme val="minor"/>
    </font>
    <font>
      <b/>
      <sz val="10"/>
      <color indexed="8"/>
      <name val="Times New Roman"/>
      <family val="1"/>
    </font>
    <font>
      <sz val="10"/>
      <color indexed="8"/>
      <name val="Times New Roman"/>
      <family val="1"/>
    </font>
    <font>
      <b/>
      <i/>
      <sz val="11"/>
      <color rgb="FF000000"/>
      <name val="Times New Roman"/>
      <family val="1"/>
    </font>
    <font>
      <sz val="9"/>
      <color indexed="81"/>
      <name val="Tahoma"/>
      <family val="2"/>
    </font>
    <font>
      <b/>
      <sz val="9"/>
      <color indexed="81"/>
      <name val="Tahoma"/>
      <family val="2"/>
    </font>
    <font>
      <sz val="10"/>
      <color theme="1"/>
      <name val="Calibri"/>
      <family val="2"/>
      <scheme val="minor"/>
    </font>
    <font>
      <sz val="10"/>
      <color rgb="FF0070C0"/>
      <name val="Times New Roman"/>
      <family val="1"/>
    </font>
    <font>
      <sz val="10"/>
      <color rgb="FF0070C0"/>
      <name val="Calibri"/>
      <family val="2"/>
    </font>
    <font>
      <b/>
      <sz val="10"/>
      <name val="Calibri"/>
      <family val="2"/>
    </font>
    <font>
      <sz val="14"/>
      <color theme="1"/>
      <name val="Courier New"/>
      <family val="3"/>
    </font>
    <font>
      <sz val="14"/>
      <color theme="1"/>
      <name val="Cambria"/>
      <family val="1"/>
    </font>
    <font>
      <sz val="11"/>
      <color rgb="FF000000"/>
      <name val="Courier New"/>
      <family val="3"/>
    </font>
    <font>
      <b/>
      <sz val="14"/>
      <color rgb="FF9C6500"/>
      <name val="Calibri"/>
      <family val="2"/>
      <scheme val="minor"/>
    </font>
    <font>
      <b/>
      <sz val="14"/>
      <color rgb="FFFF0000"/>
      <name val="Tahoma"/>
      <family val="2"/>
    </font>
    <font>
      <sz val="14"/>
      <color rgb="FFFF0000"/>
      <name val="Tahoma"/>
      <family val="2"/>
      <charset val="178"/>
    </font>
    <font>
      <b/>
      <sz val="12"/>
      <name val="Tahoma"/>
      <family val="2"/>
    </font>
    <font>
      <i/>
      <sz val="12"/>
      <name val="Tahoma"/>
      <family val="2"/>
    </font>
    <font>
      <sz val="12"/>
      <name val="Tahoma"/>
      <family val="2"/>
    </font>
    <font>
      <b/>
      <sz val="12"/>
      <color indexed="10"/>
      <name val="Tahoma"/>
      <family val="2"/>
    </font>
    <font>
      <b/>
      <sz val="11"/>
      <name val="Tahoma"/>
      <family val="2"/>
    </font>
    <font>
      <sz val="9"/>
      <name val="Tahoma"/>
      <family val="2"/>
    </font>
    <font>
      <b/>
      <sz val="14"/>
      <name val="Arial"/>
      <family val="2"/>
    </font>
    <font>
      <b/>
      <sz val="10"/>
      <name val="Tahoma"/>
      <family val="2"/>
      <charset val="178"/>
    </font>
    <font>
      <b/>
      <sz val="9"/>
      <name val="Arial"/>
      <family val="2"/>
    </font>
    <font>
      <b/>
      <i/>
      <sz val="12"/>
      <name val="Tahoma"/>
      <family val="2"/>
      <charset val="178"/>
    </font>
    <font>
      <sz val="12"/>
      <name val="Trebuchet MS"/>
      <family val="2"/>
    </font>
    <font>
      <sz val="12"/>
      <name val="Arial"/>
      <family val="2"/>
    </font>
    <font>
      <b/>
      <i/>
      <sz val="9"/>
      <name val="Tahoma"/>
      <family val="2"/>
      <charset val="178"/>
    </font>
    <font>
      <sz val="9"/>
      <name val="Trebuchet MS"/>
      <family val="2"/>
    </font>
    <font>
      <b/>
      <i/>
      <sz val="10"/>
      <name val="Arial"/>
      <family val="2"/>
    </font>
    <font>
      <b/>
      <i/>
      <sz val="9"/>
      <name val="Arial"/>
      <family val="2"/>
    </font>
    <font>
      <sz val="10"/>
      <name val="Tahoma"/>
      <family val="2"/>
      <charset val="178"/>
    </font>
    <font>
      <sz val="10"/>
      <name val="Trebuchet MS"/>
      <family val="2"/>
    </font>
    <font>
      <b/>
      <i/>
      <sz val="8"/>
      <name val="Tahoma"/>
      <family val="2"/>
      <charset val="178"/>
    </font>
    <font>
      <b/>
      <i/>
      <sz val="10"/>
      <name val="Tahoma"/>
      <family val="2"/>
      <charset val="178"/>
    </font>
    <font>
      <sz val="10"/>
      <color rgb="FFFFC000"/>
      <name val="Arial"/>
      <family val="2"/>
    </font>
    <font>
      <i/>
      <sz val="9"/>
      <name val="Tahoma"/>
      <family val="2"/>
    </font>
    <font>
      <b/>
      <i/>
      <sz val="9"/>
      <color rgb="FFFF0000"/>
      <name val="Tahoma"/>
      <family val="2"/>
      <charset val="178"/>
    </font>
    <font>
      <b/>
      <i/>
      <sz val="10"/>
      <color theme="0" tint="-4.9989318521683403E-2"/>
      <name val="Tahoma"/>
      <family val="2"/>
      <charset val="178"/>
    </font>
    <font>
      <b/>
      <sz val="12"/>
      <name val="Tahoma"/>
      <family val="2"/>
      <charset val="178"/>
    </font>
    <font>
      <b/>
      <i/>
      <sz val="11"/>
      <name val="Tahoma"/>
      <family val="2"/>
      <charset val="178"/>
    </font>
    <font>
      <i/>
      <sz val="11"/>
      <name val="Tahoma"/>
      <family val="2"/>
      <charset val="178"/>
    </font>
    <font>
      <sz val="11"/>
      <name val="Trebuchet MS"/>
      <family val="2"/>
    </font>
    <font>
      <i/>
      <sz val="9"/>
      <name val="Tahoma"/>
      <family val="2"/>
      <charset val="178"/>
    </font>
    <font>
      <sz val="10"/>
      <name val="Tahoma"/>
      <family val="2"/>
    </font>
    <font>
      <b/>
      <sz val="9"/>
      <name val="Tahoma"/>
      <family val="2"/>
      <charset val="178"/>
    </font>
    <font>
      <b/>
      <sz val="11"/>
      <name val="Tahoma"/>
      <family val="2"/>
      <charset val="178"/>
    </font>
    <font>
      <b/>
      <sz val="9"/>
      <name val="Trebuchet MS"/>
      <family val="2"/>
    </font>
    <font>
      <i/>
      <sz val="10"/>
      <name val="Tahoma"/>
      <family val="2"/>
      <charset val="178"/>
    </font>
    <font>
      <sz val="12"/>
      <name val="Tahoma"/>
      <family val="2"/>
      <charset val="178"/>
    </font>
    <font>
      <sz val="11"/>
      <color theme="1"/>
      <name val="Calibri"/>
      <family val="2"/>
    </font>
    <font>
      <b/>
      <sz val="14"/>
      <name val="Tahoma"/>
      <family val="2"/>
    </font>
    <font>
      <sz val="10"/>
      <name val="Arial"/>
      <family val="2"/>
    </font>
    <font>
      <b/>
      <sz val="10"/>
      <name val="Tahoma"/>
      <family val="2"/>
    </font>
    <font>
      <b/>
      <i/>
      <sz val="8"/>
      <name val="Tahoma"/>
      <family val="2"/>
    </font>
    <font>
      <b/>
      <sz val="9"/>
      <name val="Tahoma"/>
      <family val="2"/>
    </font>
    <font>
      <b/>
      <sz val="10"/>
      <color rgb="FFFF0000"/>
      <name val="Tahoma"/>
      <family val="2"/>
      <charset val="178"/>
    </font>
    <font>
      <sz val="10"/>
      <color rgb="FFFF0000"/>
      <name val="Tahoma"/>
      <family val="2"/>
      <charset val="178"/>
    </font>
    <font>
      <b/>
      <sz val="10"/>
      <color rgb="FFFF0000"/>
      <name val="Trebuchet MS"/>
      <family val="2"/>
    </font>
    <font>
      <sz val="10"/>
      <color rgb="FFFF0000"/>
      <name val="Arial"/>
      <family val="2"/>
    </font>
    <font>
      <sz val="11"/>
      <color theme="1"/>
      <name val="Calibri"/>
      <family val="2"/>
      <scheme val="minor"/>
    </font>
    <font>
      <b/>
      <sz val="14"/>
      <name val="Cambria"/>
      <family val="1"/>
    </font>
    <font>
      <b/>
      <sz val="12"/>
      <name val="Cambria"/>
      <family val="1"/>
    </font>
    <font>
      <sz val="12"/>
      <name val="Cambria"/>
      <family val="1"/>
    </font>
    <font>
      <b/>
      <i/>
      <sz val="12"/>
      <name val="Cambria"/>
      <family val="1"/>
    </font>
    <font>
      <i/>
      <sz val="12"/>
      <name val="Cambria"/>
      <family val="1"/>
    </font>
    <font>
      <sz val="18"/>
      <color rgb="FFFF0000"/>
      <name val="Cambria"/>
      <family val="1"/>
    </font>
    <font>
      <b/>
      <sz val="20"/>
      <name val="Cambria"/>
      <family val="1"/>
    </font>
    <font>
      <sz val="20"/>
      <name val="Cambria"/>
      <family val="1"/>
    </font>
    <font>
      <b/>
      <sz val="12"/>
      <color rgb="FFFFC000"/>
      <name val="Arial"/>
      <family val="2"/>
    </font>
    <font>
      <b/>
      <sz val="12"/>
      <name val="Arial"/>
      <family val="2"/>
    </font>
    <font>
      <b/>
      <i/>
      <sz val="12"/>
      <name val="Tahoma"/>
      <family val="2"/>
    </font>
    <font>
      <sz val="14"/>
      <name val="Arial"/>
      <family val="2"/>
    </font>
    <font>
      <i/>
      <sz val="14"/>
      <name val="Tahoma"/>
      <family val="2"/>
    </font>
    <font>
      <sz val="14"/>
      <name val="Tahoma"/>
      <family val="2"/>
    </font>
    <font>
      <sz val="14"/>
      <color rgb="FFFF0000"/>
      <name val="Tahoma"/>
      <family val="2"/>
    </font>
    <font>
      <sz val="14"/>
      <color rgb="FFFF0000"/>
      <name val="Arial"/>
      <family val="2"/>
    </font>
    <font>
      <sz val="14"/>
      <name val="Tahoma"/>
      <family val="2"/>
      <charset val="178"/>
    </font>
    <font>
      <b/>
      <sz val="14"/>
      <name val="Tahoma"/>
      <family val="2"/>
      <charset val="178"/>
    </font>
    <font>
      <b/>
      <sz val="14"/>
      <color rgb="FFFF0000"/>
      <name val="Arial"/>
      <family val="2"/>
    </font>
    <font>
      <b/>
      <i/>
      <sz val="14"/>
      <name val="Tahoma"/>
      <family val="2"/>
    </font>
    <font>
      <b/>
      <i/>
      <sz val="14"/>
      <name val="Tahoma"/>
      <family val="2"/>
      <charset val="178"/>
    </font>
    <font>
      <sz val="14"/>
      <color rgb="FFFF0000"/>
      <name val="Trebuchet MS"/>
      <family val="2"/>
    </font>
    <font>
      <b/>
      <i/>
      <sz val="14"/>
      <color rgb="FFFF0000"/>
      <name val="Tahoma"/>
      <family val="2"/>
      <charset val="178"/>
    </font>
    <font>
      <i/>
      <sz val="14"/>
      <name val="Tahoma"/>
      <family val="2"/>
      <charset val="178"/>
    </font>
    <font>
      <b/>
      <i/>
      <sz val="14"/>
      <name val="Arial"/>
      <family val="2"/>
    </font>
    <font>
      <i/>
      <sz val="14"/>
      <color rgb="FFFF0000"/>
      <name val="Tahoma"/>
      <family val="2"/>
      <charset val="178"/>
    </font>
    <font>
      <sz val="12"/>
      <color rgb="FF000000"/>
      <name val="Arial"/>
      <family val="2"/>
    </font>
    <font>
      <b/>
      <sz val="12"/>
      <color rgb="FF000000"/>
      <name val="Arial"/>
      <family val="2"/>
    </font>
    <font>
      <b/>
      <sz val="14"/>
      <color rgb="FFFF0000"/>
      <name val="Tahoma"/>
      <family val="2"/>
      <charset val="178"/>
    </font>
    <font>
      <b/>
      <sz val="11"/>
      <name val="Arial"/>
      <family val="2"/>
    </font>
    <font>
      <sz val="11"/>
      <name val="Arial"/>
      <family val="2"/>
    </font>
    <font>
      <b/>
      <sz val="11"/>
      <color rgb="FF000000"/>
      <name val="Arial"/>
      <family val="2"/>
    </font>
    <font>
      <sz val="11"/>
      <color rgb="FF000000"/>
      <name val="Arial"/>
      <family val="2"/>
    </font>
    <font>
      <b/>
      <sz val="12"/>
      <name val="Calibri"/>
      <family val="2"/>
    </font>
    <font>
      <b/>
      <sz val="12"/>
      <color rgb="FF000000"/>
      <name val="Calibri"/>
      <family val="2"/>
    </font>
    <font>
      <sz val="11"/>
      <color rgb="FFFF0000"/>
      <name val="Arial"/>
      <family val="2"/>
    </font>
    <font>
      <b/>
      <i/>
      <sz val="12"/>
      <color rgb="FFFF0000"/>
      <name val="Tahoma"/>
      <family val="2"/>
    </font>
    <font>
      <b/>
      <sz val="14"/>
      <color rgb="FF000000"/>
      <name val="Arial"/>
      <family val="2"/>
    </font>
    <font>
      <b/>
      <sz val="14"/>
      <color rgb="FF000000"/>
      <name val="Tahoma"/>
      <family val="2"/>
    </font>
    <font>
      <b/>
      <sz val="12"/>
      <color rgb="FF000000"/>
      <name val="Tahoma"/>
      <family val="2"/>
    </font>
    <font>
      <sz val="11"/>
      <name val="Tahoma"/>
      <family val="2"/>
    </font>
    <font>
      <b/>
      <i/>
      <sz val="12"/>
      <name val="Arial"/>
      <family val="2"/>
    </font>
    <font>
      <b/>
      <i/>
      <sz val="14"/>
      <color rgb="FFFF0000"/>
      <name val="Tahoma"/>
      <family val="2"/>
    </font>
    <font>
      <b/>
      <sz val="10"/>
      <color rgb="FF000000"/>
      <name val="Tahoma"/>
      <family val="2"/>
    </font>
    <font>
      <sz val="12"/>
      <name val="Times New Roman"/>
      <family val="1"/>
    </font>
    <font>
      <b/>
      <sz val="10"/>
      <color rgb="FFFF0000"/>
      <name val="Times New Roman"/>
      <family val="1"/>
    </font>
    <font>
      <sz val="10"/>
      <color rgb="FFFF0000"/>
      <name val="Trebuchet MS"/>
      <family val="2"/>
    </font>
    <font>
      <sz val="14"/>
      <name val="Trebuchet MS"/>
      <family val="2"/>
    </font>
    <font>
      <b/>
      <i/>
      <sz val="14"/>
      <color rgb="FF95B3D7"/>
      <name val="Tahoma"/>
      <family val="2"/>
      <charset val="178"/>
    </font>
    <font>
      <sz val="8"/>
      <name val="Arial"/>
      <family val="2"/>
    </font>
    <font>
      <sz val="8"/>
      <name val="Tahoma"/>
      <family val="2"/>
      <charset val="178"/>
    </font>
    <font>
      <sz val="9"/>
      <name val="Tahoma"/>
      <family val="2"/>
      <charset val="178"/>
    </font>
    <font>
      <b/>
      <sz val="8"/>
      <color rgb="FF000000"/>
      <name val="Calibri"/>
      <family val="2"/>
    </font>
    <font>
      <i/>
      <sz val="10"/>
      <name val="Tahoma"/>
      <family val="2"/>
    </font>
    <font>
      <sz val="10"/>
      <color rgb="FF000000"/>
      <name val="Times New Roman"/>
      <family val="1"/>
    </font>
    <font>
      <b/>
      <sz val="14"/>
      <color rgb="FF7030A0"/>
      <name val="Arial"/>
      <family val="2"/>
    </font>
    <font>
      <b/>
      <sz val="9"/>
      <color rgb="FF000000"/>
      <name val="Tahoma"/>
      <family val="2"/>
    </font>
    <font>
      <sz val="9"/>
      <color rgb="FF000000"/>
      <name val="Tahoma"/>
      <family val="2"/>
    </font>
    <font>
      <b/>
      <u/>
      <sz val="9"/>
      <name val="Calibri"/>
      <family val="2"/>
      <scheme val="minor"/>
    </font>
  </fonts>
  <fills count="68">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rgb="FFFFFF00"/>
        <bgColor indexed="64"/>
      </patternFill>
    </fill>
    <fill>
      <patternFill patternType="solid">
        <fgColor theme="6" tint="0.59996337778862885"/>
        <bgColor indexed="64"/>
      </patternFill>
    </fill>
    <fill>
      <patternFill patternType="solid">
        <fgColor rgb="FF92D050"/>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rgb="FFFFFF99"/>
        <bgColor indexed="64"/>
      </patternFill>
    </fill>
    <fill>
      <patternFill patternType="solid">
        <fgColor theme="3" tint="0.79998168889431442"/>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rgb="FF00B050"/>
        <bgColor indexed="64"/>
      </patternFill>
    </fill>
    <fill>
      <patternFill patternType="solid">
        <fgColor theme="9" tint="0.59999389629810485"/>
        <bgColor indexed="64"/>
      </patternFill>
    </fill>
    <fill>
      <patternFill patternType="solid">
        <fgColor rgb="FFFFC000"/>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theme="2" tint="-0.749992370372631"/>
        <bgColor indexed="64"/>
      </patternFill>
    </fill>
    <fill>
      <patternFill patternType="solid">
        <fgColor theme="8" tint="0.39997558519241921"/>
        <bgColor indexed="64"/>
      </patternFill>
    </fill>
    <fill>
      <patternFill patternType="solid">
        <fgColor rgb="FFE2EFDA"/>
        <bgColor rgb="FF000000"/>
      </patternFill>
    </fill>
    <fill>
      <patternFill patternType="solid">
        <fgColor rgb="FF92D050"/>
        <bgColor rgb="FF000000"/>
      </patternFill>
    </fill>
    <fill>
      <patternFill patternType="solid">
        <fgColor rgb="FFFFFF99"/>
        <bgColor rgb="FF000000"/>
      </patternFill>
    </fill>
    <fill>
      <patternFill patternType="solid">
        <fgColor rgb="FFD6DCE4"/>
        <bgColor rgb="FF000000"/>
      </patternFill>
    </fill>
    <fill>
      <patternFill patternType="solid">
        <fgColor rgb="FFA9D08E"/>
        <bgColor rgb="FF000000"/>
      </patternFill>
    </fill>
    <fill>
      <patternFill patternType="solid">
        <fgColor rgb="FFB4C6E7"/>
        <bgColor rgb="FF000000"/>
      </patternFill>
    </fill>
    <fill>
      <patternFill patternType="solid">
        <fgColor rgb="FF548235"/>
        <bgColor rgb="FF000000"/>
      </patternFill>
    </fill>
    <fill>
      <patternFill patternType="solid">
        <fgColor rgb="FFFFFFFF"/>
        <bgColor rgb="FF000000"/>
      </patternFill>
    </fill>
    <fill>
      <patternFill patternType="solid">
        <fgColor rgb="FFC6E0B4"/>
        <bgColor rgb="FF000000"/>
      </patternFill>
    </fill>
    <fill>
      <patternFill patternType="solid">
        <fgColor rgb="FFFFFFCC"/>
        <bgColor rgb="FF000000"/>
      </patternFill>
    </fill>
    <fill>
      <patternFill patternType="solid">
        <fgColor rgb="FFFFC000"/>
        <bgColor rgb="FF000000"/>
      </patternFill>
    </fill>
    <fill>
      <patternFill patternType="solid">
        <fgColor rgb="FFFDE9D9"/>
        <bgColor rgb="FF000000"/>
      </patternFill>
    </fill>
    <fill>
      <patternFill patternType="solid">
        <fgColor rgb="FFC5D9F1"/>
        <bgColor rgb="FF000000"/>
      </patternFill>
    </fill>
    <fill>
      <patternFill patternType="solid">
        <fgColor rgb="FFFABF8F"/>
        <bgColor rgb="FF000000"/>
      </patternFill>
    </fill>
    <fill>
      <patternFill patternType="solid">
        <fgColor rgb="FFB7DEE8"/>
        <bgColor rgb="FF000000"/>
      </patternFill>
    </fill>
    <fill>
      <patternFill patternType="solid">
        <fgColor rgb="FFDA9694"/>
        <bgColor rgb="FF000000"/>
      </patternFill>
    </fill>
    <fill>
      <patternFill patternType="solid">
        <fgColor rgb="FFBFBFBF"/>
        <bgColor rgb="FF000000"/>
      </patternFill>
    </fill>
    <fill>
      <patternFill patternType="solid">
        <fgColor rgb="FFF2DCDB"/>
        <bgColor rgb="FF000000"/>
      </patternFill>
    </fill>
    <fill>
      <patternFill patternType="solid">
        <fgColor rgb="FFA6A6A6"/>
        <bgColor rgb="FF000000"/>
      </patternFill>
    </fill>
    <fill>
      <patternFill patternType="solid">
        <fgColor rgb="FFC4BD97"/>
        <bgColor rgb="FF000000"/>
      </patternFill>
    </fill>
    <fill>
      <patternFill patternType="solid">
        <fgColor rgb="FF29FF8A"/>
        <bgColor rgb="FF000000"/>
      </patternFill>
    </fill>
    <fill>
      <patternFill patternType="solid">
        <fgColor rgb="FFE26B0A"/>
        <bgColor rgb="FF000000"/>
      </patternFill>
    </fill>
    <fill>
      <patternFill patternType="solid">
        <fgColor rgb="FFF2F2F2"/>
        <bgColor rgb="FF000000"/>
      </patternFill>
    </fill>
    <fill>
      <patternFill patternType="solid">
        <fgColor rgb="FFFCD5B4"/>
        <bgColor rgb="FF000000"/>
      </patternFill>
    </fill>
    <fill>
      <patternFill patternType="solid">
        <fgColor rgb="FFD9D9D9"/>
        <bgColor rgb="FF000000"/>
      </patternFill>
    </fill>
    <fill>
      <patternFill patternType="solid">
        <fgColor rgb="FFFF0000"/>
        <bgColor rgb="FF000000"/>
      </patternFill>
    </fill>
    <fill>
      <patternFill patternType="solid">
        <fgColor rgb="FF00B050"/>
        <bgColor rgb="FF000000"/>
      </patternFill>
    </fill>
    <fill>
      <patternFill patternType="solid">
        <fgColor rgb="FFF68222"/>
        <bgColor rgb="FF000000"/>
      </patternFill>
    </fill>
    <fill>
      <patternFill patternType="solid">
        <fgColor rgb="FFFF6600"/>
        <bgColor rgb="FF000000"/>
      </patternFill>
    </fill>
    <fill>
      <patternFill patternType="solid">
        <fgColor rgb="FF808080"/>
        <bgColor rgb="FF000000"/>
      </patternFill>
    </fill>
    <fill>
      <patternFill patternType="solid">
        <fgColor rgb="FF2F75B5"/>
        <bgColor rgb="FF000000"/>
      </patternFill>
    </fill>
    <fill>
      <patternFill patternType="solid">
        <fgColor rgb="FFFFFFCC"/>
        <bgColor indexed="64"/>
      </patternFill>
    </fill>
    <fill>
      <patternFill patternType="solid">
        <fgColor rgb="FFFF0000"/>
        <bgColor indexed="64"/>
      </patternFill>
    </fill>
    <fill>
      <patternFill patternType="solid">
        <fgColor rgb="FF538DD5"/>
        <bgColor rgb="FF000000"/>
      </patternFill>
    </fill>
    <fill>
      <patternFill patternType="solid">
        <fgColor rgb="FFDCE6F1"/>
        <bgColor rgb="FF000000"/>
      </patternFill>
    </fill>
    <fill>
      <patternFill patternType="solid">
        <fgColor rgb="FF963634"/>
        <bgColor rgb="FF000000"/>
      </patternFill>
    </fill>
    <fill>
      <patternFill patternType="solid">
        <fgColor rgb="FF4F81BD"/>
        <bgColor rgb="FF000000"/>
      </patternFill>
    </fill>
    <fill>
      <patternFill patternType="solid">
        <fgColor rgb="FFC4D79B"/>
        <bgColor rgb="FF000000"/>
      </patternFill>
    </fill>
    <fill>
      <patternFill patternType="solid">
        <fgColor rgb="FF366092"/>
        <bgColor rgb="FF000000"/>
      </patternFill>
    </fill>
  </fills>
  <borders count="115">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top/>
      <bottom style="thin">
        <color indexed="64"/>
      </bottom>
      <diagonal/>
    </border>
    <border>
      <left style="thin">
        <color auto="1"/>
      </left>
      <right style="medium">
        <color auto="1"/>
      </right>
      <top/>
      <bottom style="medium">
        <color indexed="64"/>
      </bottom>
      <diagonal/>
    </border>
    <border>
      <left/>
      <right style="medium">
        <color indexed="64"/>
      </right>
      <top style="thin">
        <color indexed="64"/>
      </top>
      <bottom/>
      <diagonal/>
    </border>
    <border>
      <left/>
      <right style="thin">
        <color indexed="64"/>
      </right>
      <top/>
      <bottom style="medium">
        <color indexed="64"/>
      </bottom>
      <diagonal/>
    </border>
    <border>
      <left/>
      <right style="medium">
        <color indexed="64"/>
      </right>
      <top/>
      <bottom style="thin">
        <color indexed="64"/>
      </bottom>
      <diagonal/>
    </border>
    <border>
      <left style="medium">
        <color auto="1"/>
      </left>
      <right/>
      <top style="medium">
        <color auto="1"/>
      </top>
      <bottom style="mediumDashed">
        <color indexed="64"/>
      </bottom>
      <diagonal/>
    </border>
    <border>
      <left/>
      <right style="medium">
        <color auto="1"/>
      </right>
      <top style="medium">
        <color auto="1"/>
      </top>
      <bottom style="mediumDashed">
        <color indexed="64"/>
      </bottom>
      <diagonal/>
    </border>
    <border>
      <left style="medium">
        <color auto="1"/>
      </left>
      <right style="medium">
        <color auto="1"/>
      </right>
      <top style="medium">
        <color auto="1"/>
      </top>
      <bottom style="mediumDashed">
        <color indexed="64"/>
      </bottom>
      <diagonal/>
    </border>
    <border>
      <left style="medium">
        <color auto="1"/>
      </left>
      <right style="medium">
        <color auto="1"/>
      </right>
      <top style="mediumDashed">
        <color indexed="64"/>
      </top>
      <bottom/>
      <diagonal/>
    </border>
    <border>
      <left/>
      <right/>
      <top/>
      <bottom style="thin">
        <color indexed="64"/>
      </bottom>
      <diagonal/>
    </border>
    <border>
      <left/>
      <right/>
      <top style="thin">
        <color indexed="64"/>
      </top>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otted">
        <color indexed="64"/>
      </left>
      <right style="medium">
        <color indexed="64"/>
      </right>
      <top style="dotted">
        <color indexed="64"/>
      </top>
      <bottom/>
      <diagonal/>
    </border>
    <border>
      <left style="dotted">
        <color indexed="64"/>
      </left>
      <right style="medium">
        <color indexed="64"/>
      </right>
      <top/>
      <bottom/>
      <diagonal/>
    </border>
    <border>
      <left style="dotted">
        <color indexed="64"/>
      </left>
      <right style="medium">
        <color indexed="64"/>
      </right>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ck">
        <color indexed="64"/>
      </top>
      <bottom/>
      <diagonal/>
    </border>
    <border>
      <left style="medium">
        <color indexed="64"/>
      </left>
      <right/>
      <top style="thick">
        <color indexed="64"/>
      </top>
      <bottom/>
      <diagonal/>
    </border>
    <border>
      <left/>
      <right style="thick">
        <color indexed="64"/>
      </right>
      <top/>
      <bottom style="thin">
        <color indexed="64"/>
      </bottom>
      <diagonal/>
    </border>
    <border>
      <left style="thin">
        <color indexed="64"/>
      </left>
      <right/>
      <top/>
      <bottom style="thick">
        <color indexed="64"/>
      </bottom>
      <diagonal/>
    </border>
    <border>
      <left style="thin">
        <color indexed="64"/>
      </left>
      <right/>
      <top style="thick">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right style="thin">
        <color indexed="64"/>
      </right>
      <top/>
      <bottom style="thick">
        <color indexed="64"/>
      </bottom>
      <diagonal/>
    </border>
    <border>
      <left/>
      <right style="thick">
        <color indexed="64"/>
      </right>
      <top/>
      <bottom style="thick">
        <color indexed="64"/>
      </bottom>
      <diagonal/>
    </border>
  </borders>
  <cellStyleXfs count="9">
    <xf numFmtId="0" fontId="0" fillId="0" borderId="0"/>
    <xf numFmtId="0" fontId="22" fillId="0" borderId="0" applyNumberFormat="0" applyFill="0" applyBorder="0" applyAlignment="0" applyProtection="0">
      <alignment vertical="top"/>
      <protection locked="0"/>
    </xf>
    <xf numFmtId="0" fontId="37" fillId="6" borderId="0" applyNumberFormat="0" applyBorder="0" applyAlignment="0" applyProtection="0"/>
    <xf numFmtId="0" fontId="38" fillId="7" borderId="0" applyNumberFormat="0" applyBorder="0" applyAlignment="0" applyProtection="0"/>
    <xf numFmtId="0" fontId="39" fillId="8" borderId="0" applyNumberFormat="0" applyBorder="0" applyAlignment="0" applyProtection="0"/>
    <xf numFmtId="0" fontId="55" fillId="0" borderId="0"/>
    <xf numFmtId="0" fontId="55" fillId="0" borderId="0"/>
    <xf numFmtId="0" fontId="55" fillId="0" borderId="0"/>
    <xf numFmtId="44" fontId="124" fillId="0" borderId="0" applyFont="0" applyFill="0" applyBorder="0" applyAlignment="0" applyProtection="0"/>
  </cellStyleXfs>
  <cellXfs count="2092">
    <xf numFmtId="0" fontId="0" fillId="0" borderId="0" xfId="0"/>
    <xf numFmtId="0" fontId="23" fillId="0" borderId="0" xfId="0" applyFont="1" applyFill="1" applyProtection="1"/>
    <xf numFmtId="0" fontId="23"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0" fillId="0" borderId="0" xfId="0" applyFill="1" applyBorder="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1" fontId="1" fillId="2" borderId="2" xfId="0" applyNumberFormat="1" applyFont="1" applyFill="1" applyBorder="1" applyAlignment="1" applyProtection="1">
      <alignment horizontal="left"/>
      <protection locked="0"/>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23" fillId="0" borderId="0" xfId="0" applyFont="1" applyAlignment="1">
      <alignment horizontal="left" vertical="center"/>
    </xf>
    <xf numFmtId="0" fontId="23" fillId="0" borderId="0" xfId="0" applyFont="1"/>
    <xf numFmtId="0" fontId="23" fillId="0" borderId="0" xfId="0" applyFont="1" applyFill="1"/>
    <xf numFmtId="0" fontId="2" fillId="0" borderId="0" xfId="0" applyFont="1" applyFill="1" applyBorder="1" applyAlignment="1" applyProtection="1">
      <alignment horizontal="center" vertical="top" wrapText="1"/>
    </xf>
    <xf numFmtId="0" fontId="2" fillId="0" borderId="0" xfId="0" applyFont="1" applyFill="1" applyBorder="1" applyAlignment="1" applyProtection="1">
      <alignment vertical="top" wrapText="1"/>
    </xf>
    <xf numFmtId="0" fontId="1" fillId="2" borderId="6"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23" fillId="0" borderId="0" xfId="0" applyFont="1" applyAlignment="1">
      <alignment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3" fillId="0" borderId="0" xfId="0" applyFont="1" applyAlignment="1"/>
    <xf numFmtId="0" fontId="26" fillId="4" borderId="17" xfId="0" applyFont="1" applyFill="1" applyBorder="1" applyAlignment="1">
      <alignment horizontal="center" vertical="center" wrapText="1"/>
    </xf>
    <xf numFmtId="0" fontId="14" fillId="3" borderId="14" xfId="0" applyFont="1" applyFill="1" applyBorder="1" applyAlignment="1" applyProtection="1">
      <alignment horizontal="left" vertical="top" wrapText="1"/>
    </xf>
    <xf numFmtId="0" fontId="25" fillId="3" borderId="18" xfId="0" applyFont="1" applyFill="1" applyBorder="1" applyAlignment="1" applyProtection="1">
      <alignment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0" fillId="3" borderId="0" xfId="0" applyFont="1" applyFill="1" applyBorder="1" applyAlignment="1" applyProtection="1">
      <alignment horizontal="left" vertical="center"/>
    </xf>
    <xf numFmtId="0" fontId="8" fillId="3" borderId="0" xfId="0" applyFont="1" applyFill="1" applyBorder="1" applyAlignment="1" applyProtection="1">
      <alignment vertical="top" wrapText="1"/>
    </xf>
    <xf numFmtId="0" fontId="1" fillId="3" borderId="24" xfId="0" applyFont="1" applyFill="1" applyBorder="1" applyProtection="1"/>
    <xf numFmtId="0" fontId="1" fillId="3" borderId="25" xfId="0" applyFont="1" applyFill="1" applyBorder="1" applyAlignment="1" applyProtection="1">
      <alignment horizontal="left" vertical="center" wrapText="1"/>
    </xf>
    <xf numFmtId="0" fontId="1" fillId="3" borderId="25" xfId="0" applyFont="1" applyFill="1" applyBorder="1" applyAlignment="1" applyProtection="1">
      <alignment vertical="top" wrapText="1"/>
    </xf>
    <xf numFmtId="0" fontId="1" fillId="3" borderId="26" xfId="0" applyFont="1" applyFill="1" applyBorder="1" applyProtection="1"/>
    <xf numFmtId="0" fontId="23" fillId="3" borderId="19" xfId="0" applyFont="1" applyFill="1" applyBorder="1" applyAlignment="1">
      <alignment horizontal="left" vertical="center"/>
    </xf>
    <xf numFmtId="0" fontId="23" fillId="3" borderId="20" xfId="0" applyFont="1" applyFill="1" applyBorder="1" applyAlignment="1">
      <alignment horizontal="left" vertical="center"/>
    </xf>
    <xf numFmtId="0" fontId="23" fillId="3" borderId="20" xfId="0" applyFont="1" applyFill="1" applyBorder="1"/>
    <xf numFmtId="0" fontId="23" fillId="3" borderId="21" xfId="0" applyFont="1" applyFill="1" applyBorder="1"/>
    <xf numFmtId="0" fontId="23" fillId="3" borderId="22" xfId="0" applyFont="1" applyFill="1" applyBorder="1" applyAlignment="1">
      <alignment horizontal="left" vertical="center"/>
    </xf>
    <xf numFmtId="0" fontId="1" fillId="3" borderId="23"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4" xfId="0" applyFont="1" applyFill="1" applyBorder="1" applyAlignment="1" applyProtection="1">
      <alignment horizontal="left" vertical="center" wrapText="1"/>
    </xf>
    <xf numFmtId="0" fontId="2" fillId="3" borderId="25" xfId="0" applyFont="1" applyFill="1" applyBorder="1" applyAlignment="1" applyProtection="1">
      <alignment vertical="top" wrapText="1"/>
    </xf>
    <xf numFmtId="0" fontId="1" fillId="3" borderId="26" xfId="0" applyFont="1" applyFill="1" applyBorder="1" applyAlignment="1" applyProtection="1">
      <alignment vertical="top" wrapText="1"/>
    </xf>
    <xf numFmtId="0" fontId="23" fillId="3" borderId="20" xfId="0" applyFont="1" applyFill="1" applyBorder="1" applyProtection="1"/>
    <xf numFmtId="0" fontId="23" fillId="3" borderId="21" xfId="0" applyFont="1" applyFill="1" applyBorder="1" applyProtection="1"/>
    <xf numFmtId="0" fontId="23" fillId="3" borderId="0" xfId="0" applyFont="1" applyFill="1" applyBorder="1" applyProtection="1"/>
    <xf numFmtId="0" fontId="23" fillId="3" borderId="23"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3"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5" xfId="0" applyFont="1" applyFill="1" applyBorder="1" applyProtection="1"/>
    <xf numFmtId="0" fontId="27" fillId="0" borderId="1" xfId="0" applyFont="1" applyBorder="1" applyAlignment="1">
      <alignment horizontal="center" readingOrder="1"/>
    </xf>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1" fillId="3" borderId="23" xfId="0" applyFont="1" applyFill="1" applyBorder="1" applyAlignment="1" applyProtection="1"/>
    <xf numFmtId="0" fontId="0" fillId="3" borderId="23" xfId="0" applyFill="1" applyBorder="1"/>
    <xf numFmtId="0" fontId="28" fillId="3" borderId="19" xfId="0" applyFont="1" applyFill="1" applyBorder="1" applyAlignment="1">
      <alignment vertical="center"/>
    </xf>
    <xf numFmtId="0" fontId="28" fillId="3" borderId="22" xfId="0" applyFont="1" applyFill="1" applyBorder="1" applyAlignment="1">
      <alignment vertical="center"/>
    </xf>
    <xf numFmtId="0" fontId="28" fillId="3" borderId="0" xfId="0" applyFont="1" applyFill="1" applyBorder="1" applyAlignment="1">
      <alignment vertical="center"/>
    </xf>
    <xf numFmtId="0" fontId="0" fillId="0" borderId="0" xfId="0" applyAlignment="1"/>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15"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1" fillId="3" borderId="26" xfId="0" applyFont="1" applyFill="1" applyBorder="1" applyAlignment="1" applyProtection="1">
      <alignment vertical="center"/>
    </xf>
    <xf numFmtId="0" fontId="2" fillId="3" borderId="23"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25" xfId="0" applyFill="1" applyBorder="1" applyAlignment="1"/>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23" fillId="3" borderId="19" xfId="0" applyFont="1" applyFill="1" applyBorder="1"/>
    <xf numFmtId="0" fontId="23" fillId="3" borderId="22" xfId="0" applyFont="1" applyFill="1" applyBorder="1"/>
    <xf numFmtId="0" fontId="23" fillId="3" borderId="23" xfId="0" applyFont="1" applyFill="1" applyBorder="1"/>
    <xf numFmtId="0" fontId="29" fillId="3" borderId="0" xfId="0" applyFont="1" applyFill="1" applyBorder="1"/>
    <xf numFmtId="0" fontId="30" fillId="3" borderId="0" xfId="0" applyFont="1" applyFill="1" applyBorder="1"/>
    <xf numFmtId="0" fontId="29" fillId="0" borderId="28" xfId="0" applyFont="1" applyFill="1" applyBorder="1" applyAlignment="1">
      <alignment vertical="top" wrapText="1"/>
    </xf>
    <xf numFmtId="0" fontId="29" fillId="0" borderId="26" xfId="0" applyFont="1" applyFill="1" applyBorder="1" applyAlignment="1">
      <alignment vertical="top" wrapText="1"/>
    </xf>
    <xf numFmtId="0" fontId="29" fillId="0" borderId="27" xfId="0" applyFont="1" applyFill="1" applyBorder="1" applyAlignment="1">
      <alignment vertical="top" wrapText="1"/>
    </xf>
    <xf numFmtId="0" fontId="29" fillId="0" borderId="23" xfId="0" applyFont="1" applyFill="1" applyBorder="1" applyAlignment="1">
      <alignment vertical="top" wrapText="1"/>
    </xf>
    <xf numFmtId="0" fontId="29" fillId="0" borderId="1" xfId="0" applyFont="1" applyFill="1" applyBorder="1" applyAlignment="1">
      <alignment vertical="top" wrapText="1"/>
    </xf>
    <xf numFmtId="0" fontId="29" fillId="0" borderId="31" xfId="0" applyFont="1" applyFill="1" applyBorder="1" applyAlignment="1">
      <alignment vertical="top" wrapText="1"/>
    </xf>
    <xf numFmtId="0" fontId="23" fillId="0" borderId="1" xfId="0" applyFont="1" applyFill="1" applyBorder="1" applyAlignment="1">
      <alignment vertical="top" wrapText="1"/>
    </xf>
    <xf numFmtId="0" fontId="23" fillId="3" borderId="25" xfId="0" applyFont="1" applyFill="1" applyBorder="1"/>
    <xf numFmtId="0" fontId="31" fillId="0" borderId="1" xfId="0" applyFont="1" applyFill="1" applyBorder="1" applyAlignment="1">
      <alignment horizontal="center" vertical="top" wrapText="1"/>
    </xf>
    <xf numFmtId="0" fontId="31" fillId="0" borderId="31" xfId="0" applyFont="1" applyFill="1" applyBorder="1" applyAlignment="1">
      <alignment horizontal="center" vertical="top" wrapText="1"/>
    </xf>
    <xf numFmtId="0" fontId="31" fillId="0" borderId="1" xfId="0" applyFont="1" applyFill="1" applyBorder="1" applyAlignment="1">
      <alignment horizontal="center" vertical="top"/>
    </xf>
    <xf numFmtId="0" fontId="2" fillId="2" borderId="32" xfId="0" applyFont="1" applyFill="1" applyBorder="1" applyAlignment="1" applyProtection="1">
      <alignment horizontal="center" vertical="center" wrapText="1"/>
    </xf>
    <xf numFmtId="0" fontId="1" fillId="2" borderId="3" xfId="0" applyFont="1" applyFill="1" applyBorder="1" applyAlignment="1" applyProtection="1">
      <alignment vertical="top" wrapText="1"/>
    </xf>
    <xf numFmtId="1" fontId="1" fillId="2" borderId="33" xfId="0" applyNumberFormat="1" applyFont="1" applyFill="1" applyBorder="1" applyAlignment="1" applyProtection="1">
      <alignment horizontal="left"/>
      <protection locked="0"/>
    </xf>
    <xf numFmtId="0" fontId="23" fillId="0" borderId="0" xfId="0" applyFont="1" applyFill="1" applyAlignment="1" applyProtection="1">
      <alignment horizontal="right"/>
    </xf>
    <xf numFmtId="0" fontId="23" fillId="3" borderId="19" xfId="0" applyFont="1" applyFill="1" applyBorder="1" applyAlignment="1" applyProtection="1">
      <alignment horizontal="right"/>
    </xf>
    <xf numFmtId="0" fontId="23" fillId="3" borderId="20" xfId="0" applyFont="1" applyFill="1" applyBorder="1" applyAlignment="1" applyProtection="1">
      <alignment horizontal="right"/>
    </xf>
    <xf numFmtId="0" fontId="23" fillId="3" borderId="22" xfId="0" applyFont="1" applyFill="1" applyBorder="1" applyAlignment="1" applyProtection="1">
      <alignment horizontal="right"/>
    </xf>
    <xf numFmtId="0" fontId="23"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2" xfId="0" applyFont="1" applyFill="1" applyBorder="1" applyAlignment="1" applyProtection="1">
      <alignment horizontal="right" vertical="top" wrapText="1"/>
    </xf>
    <xf numFmtId="0" fontId="32"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2" borderId="34" xfId="0" applyFont="1" applyFill="1" applyBorder="1" applyAlignment="1" applyProtection="1">
      <alignment vertical="top" wrapText="1"/>
    </xf>
    <xf numFmtId="0" fontId="1" fillId="2" borderId="1" xfId="0" applyFont="1" applyFill="1" applyBorder="1" applyAlignment="1" applyProtection="1">
      <alignment vertical="top" wrapText="1"/>
    </xf>
    <xf numFmtId="0" fontId="1" fillId="2" borderId="18" xfId="0" applyFont="1" applyFill="1" applyBorder="1" applyAlignment="1" applyProtection="1">
      <alignment vertical="top" wrapText="1"/>
    </xf>
    <xf numFmtId="0" fontId="2" fillId="2" borderId="32" xfId="0" applyFont="1" applyFill="1" applyBorder="1" applyAlignment="1" applyProtection="1">
      <alignment horizontal="right" vertical="center" wrapText="1"/>
    </xf>
    <xf numFmtId="0" fontId="2" fillId="2" borderId="18" xfId="0" applyFont="1" applyFill="1" applyBorder="1" applyAlignment="1" applyProtection="1">
      <alignment horizontal="center" vertical="center" wrapText="1"/>
    </xf>
    <xf numFmtId="0" fontId="4" fillId="3" borderId="0" xfId="0" applyFont="1" applyFill="1" applyBorder="1" applyAlignment="1" applyProtection="1"/>
    <xf numFmtId="0" fontId="12" fillId="2" borderId="6" xfId="0" applyFont="1" applyFill="1" applyBorder="1" applyAlignment="1" applyProtection="1">
      <alignment vertical="top" wrapText="1"/>
    </xf>
    <xf numFmtId="0" fontId="12" fillId="2" borderId="12" xfId="0" applyFont="1" applyFill="1" applyBorder="1" applyAlignment="1" applyProtection="1">
      <alignment vertical="top" wrapText="1"/>
    </xf>
    <xf numFmtId="0" fontId="1" fillId="3" borderId="0" xfId="0" applyFont="1" applyFill="1" applyBorder="1" applyAlignment="1" applyProtection="1">
      <alignment horizontal="left" vertical="top" wrapText="1"/>
    </xf>
    <xf numFmtId="0" fontId="0" fillId="3" borderId="0" xfId="0" applyFill="1"/>
    <xf numFmtId="0" fontId="23" fillId="3" borderId="24" xfId="0" applyFont="1" applyFill="1" applyBorder="1"/>
    <xf numFmtId="0" fontId="23" fillId="3" borderId="26" xfId="0" applyFont="1" applyFill="1" applyBorder="1"/>
    <xf numFmtId="0" fontId="4" fillId="3" borderId="0" xfId="0" applyFont="1" applyFill="1" applyBorder="1" applyAlignment="1" applyProtection="1">
      <alignment horizontal="center" vertical="center" wrapText="1"/>
    </xf>
    <xf numFmtId="0" fontId="0" fillId="0" borderId="0" xfId="0" applyProtection="1"/>
    <xf numFmtId="0" fontId="0" fillId="9" borderId="1" xfId="0" applyFill="1" applyBorder="1" applyProtection="1">
      <protection locked="0"/>
    </xf>
    <xf numFmtId="0" fontId="0" fillId="0" borderId="18" xfId="0" applyBorder="1" applyProtection="1"/>
    <xf numFmtId="0" fontId="42" fillId="11" borderId="59" xfId="0" applyFont="1" applyFill="1" applyBorder="1" applyAlignment="1" applyProtection="1">
      <alignment horizontal="left" vertical="center" wrapText="1"/>
    </xf>
    <xf numFmtId="0" fontId="42" fillId="11" borderId="11" xfId="0" applyFont="1" applyFill="1" applyBorder="1" applyAlignment="1" applyProtection="1">
      <alignment horizontal="left" vertical="center" wrapText="1"/>
    </xf>
    <xf numFmtId="0" fontId="42" fillId="11" borderId="9" xfId="0" applyFont="1" applyFill="1" applyBorder="1" applyAlignment="1" applyProtection="1">
      <alignment horizontal="left" vertical="center" wrapText="1"/>
    </xf>
    <xf numFmtId="0" fontId="43" fillId="0" borderId="10" xfId="0" applyFont="1" applyBorder="1" applyAlignment="1" applyProtection="1">
      <alignment horizontal="left" vertical="center"/>
    </xf>
    <xf numFmtId="0" fontId="39" fillId="8" borderId="11" xfId="4" applyFont="1" applyBorder="1" applyAlignment="1" applyProtection="1">
      <alignment horizontal="center" vertical="center"/>
      <protection locked="0"/>
    </xf>
    <xf numFmtId="0" fontId="44" fillId="8" borderId="11" xfId="4" applyFont="1" applyBorder="1" applyAlignment="1" applyProtection="1">
      <alignment horizontal="center" vertical="center"/>
      <protection locked="0"/>
    </xf>
    <xf numFmtId="0" fontId="44" fillId="8" borderId="7" xfId="4" applyFont="1" applyBorder="1" applyAlignment="1" applyProtection="1">
      <alignment horizontal="center" vertical="center"/>
      <protection locked="0"/>
    </xf>
    <xf numFmtId="0" fontId="43" fillId="0" borderId="62" xfId="0" applyFont="1" applyBorder="1" applyAlignment="1" applyProtection="1">
      <alignment horizontal="left" vertical="center"/>
    </xf>
    <xf numFmtId="0" fontId="39" fillId="12" borderId="11" xfId="4" applyFont="1" applyFill="1" applyBorder="1" applyAlignment="1" applyProtection="1">
      <alignment horizontal="center" vertical="center"/>
      <protection locked="0"/>
    </xf>
    <xf numFmtId="0" fontId="44" fillId="12" borderId="11" xfId="4" applyFont="1" applyFill="1" applyBorder="1" applyAlignment="1" applyProtection="1">
      <alignment horizontal="center" vertical="center"/>
      <protection locked="0"/>
    </xf>
    <xf numFmtId="0" fontId="44" fillId="12" borderId="7" xfId="4" applyFont="1" applyFill="1" applyBorder="1" applyAlignment="1" applyProtection="1">
      <alignment horizontal="center" vertical="center"/>
      <protection locked="0"/>
    </xf>
    <xf numFmtId="0" fontId="45" fillId="0" borderId="11" xfId="0" applyFont="1" applyBorder="1" applyAlignment="1" applyProtection="1">
      <alignment horizontal="left" vertical="center"/>
    </xf>
    <xf numFmtId="10" fontId="44" fillId="8" borderId="11" xfId="4" applyNumberFormat="1" applyFont="1" applyBorder="1" applyAlignment="1" applyProtection="1">
      <alignment horizontal="center" vertical="center"/>
      <protection locked="0"/>
    </xf>
    <xf numFmtId="10" fontId="44" fillId="8" borderId="7" xfId="4" applyNumberFormat="1" applyFont="1" applyBorder="1" applyAlignment="1" applyProtection="1">
      <alignment horizontal="center" vertical="center"/>
      <protection locked="0"/>
    </xf>
    <xf numFmtId="0" fontId="45" fillId="0" borderId="59" xfId="0" applyFont="1" applyBorder="1" applyAlignment="1" applyProtection="1">
      <alignment horizontal="left" vertical="center"/>
    </xf>
    <xf numFmtId="10" fontId="44" fillId="12" borderId="11" xfId="4" applyNumberFormat="1" applyFont="1" applyFill="1" applyBorder="1" applyAlignment="1" applyProtection="1">
      <alignment horizontal="center" vertical="center"/>
      <protection locked="0"/>
    </xf>
    <xf numFmtId="10" fontId="44"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2" fillId="11" borderId="63" xfId="0" applyFont="1" applyFill="1" applyBorder="1" applyAlignment="1" applyProtection="1">
      <alignment horizontal="center" vertical="center" wrapText="1"/>
    </xf>
    <xf numFmtId="0" fontId="42" fillId="11" borderId="47" xfId="0" applyFont="1" applyFill="1" applyBorder="1" applyAlignment="1" applyProtection="1">
      <alignment horizontal="center" vertical="center" wrapText="1"/>
    </xf>
    <xf numFmtId="0" fontId="43" fillId="0" borderId="11" xfId="0" applyFont="1" applyFill="1" applyBorder="1" applyAlignment="1" applyProtection="1">
      <alignment vertical="center" wrapText="1"/>
    </xf>
    <xf numFmtId="0" fontId="39" fillId="8" borderId="11" xfId="4" applyBorder="1" applyAlignment="1" applyProtection="1">
      <alignment wrapText="1"/>
      <protection locked="0"/>
    </xf>
    <xf numFmtId="0" fontId="39" fillId="12" borderId="11" xfId="4" applyFill="1" applyBorder="1" applyAlignment="1" applyProtection="1">
      <alignment wrapText="1"/>
      <protection locked="0"/>
    </xf>
    <xf numFmtId="0" fontId="46" fillId="2" borderId="11" xfId="0" applyFont="1" applyFill="1" applyBorder="1" applyAlignment="1" applyProtection="1">
      <alignment vertical="center" wrapText="1"/>
    </xf>
    <xf numFmtId="10" fontId="39" fillId="8" borderId="11" xfId="4" applyNumberFormat="1" applyBorder="1" applyAlignment="1" applyProtection="1">
      <alignment horizontal="center" vertical="center" wrapText="1"/>
      <protection locked="0"/>
    </xf>
    <xf numFmtId="10" fontId="39" fillId="12" borderId="11" xfId="4" applyNumberFormat="1" applyFill="1" applyBorder="1" applyAlignment="1" applyProtection="1">
      <alignment horizontal="center" vertical="center" wrapText="1"/>
      <protection locked="0"/>
    </xf>
    <xf numFmtId="0" fontId="42" fillId="11" borderId="11" xfId="0" applyFont="1" applyFill="1" applyBorder="1" applyAlignment="1" applyProtection="1">
      <alignment horizontal="center" vertical="center" wrapText="1"/>
    </xf>
    <xf numFmtId="0" fontId="42" fillId="11" borderId="7" xfId="0" applyFont="1" applyFill="1" applyBorder="1" applyAlignment="1" applyProtection="1">
      <alignment horizontal="center" vertical="center" wrapText="1"/>
    </xf>
    <xf numFmtId="0" fontId="47" fillId="8" borderId="55" xfId="4" applyFont="1" applyBorder="1" applyAlignment="1" applyProtection="1">
      <alignment vertical="center" wrapText="1"/>
      <protection locked="0"/>
    </xf>
    <xf numFmtId="0" fontId="47" fillId="8" borderId="11" xfId="4" applyFont="1" applyBorder="1" applyAlignment="1" applyProtection="1">
      <alignment horizontal="center" vertical="center"/>
      <protection locked="0"/>
    </xf>
    <xf numFmtId="0" fontId="47" fillId="8" borderId="7" xfId="4" applyFont="1" applyBorder="1" applyAlignment="1" applyProtection="1">
      <alignment horizontal="center" vertical="center"/>
      <protection locked="0"/>
    </xf>
    <xf numFmtId="0" fontId="47" fillId="12" borderId="11" xfId="4" applyFont="1" applyFill="1" applyBorder="1" applyAlignment="1" applyProtection="1">
      <alignment horizontal="center" vertical="center"/>
      <protection locked="0"/>
    </xf>
    <xf numFmtId="0" fontId="47" fillId="12" borderId="55" xfId="4" applyFont="1" applyFill="1" applyBorder="1" applyAlignment="1" applyProtection="1">
      <alignment vertical="center" wrapText="1"/>
      <protection locked="0"/>
    </xf>
    <xf numFmtId="0" fontId="47" fillId="12" borderId="7" xfId="4" applyFont="1" applyFill="1" applyBorder="1" applyAlignment="1" applyProtection="1">
      <alignment horizontal="center" vertical="center"/>
      <protection locked="0"/>
    </xf>
    <xf numFmtId="0" fontId="47" fillId="8" borderId="7" xfId="4" applyFont="1" applyBorder="1" applyAlignment="1" applyProtection="1">
      <alignment vertical="center"/>
      <protection locked="0"/>
    </xf>
    <xf numFmtId="0" fontId="47" fillId="12" borderId="7" xfId="4" applyFont="1" applyFill="1" applyBorder="1" applyAlignment="1" applyProtection="1">
      <alignment vertical="center"/>
      <protection locked="0"/>
    </xf>
    <xf numFmtId="0" fontId="47" fillId="8" borderId="37" xfId="4" applyFont="1" applyBorder="1" applyAlignment="1" applyProtection="1">
      <alignment vertical="center"/>
      <protection locked="0"/>
    </xf>
    <xf numFmtId="0" fontId="47" fillId="12" borderId="37"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42" fillId="11" borderId="63" xfId="0" applyFont="1" applyFill="1" applyBorder="1" applyAlignment="1" applyProtection="1">
      <alignment horizontal="center" vertical="center"/>
    </xf>
    <xf numFmtId="0" fontId="42" fillId="11" borderId="9" xfId="0" applyFont="1" applyFill="1" applyBorder="1" applyAlignment="1" applyProtection="1">
      <alignment horizontal="center" vertical="center"/>
    </xf>
    <xf numFmtId="0" fontId="39" fillId="8" borderId="11" xfId="4" applyBorder="1" applyAlignment="1" applyProtection="1">
      <alignment horizontal="center" vertical="center"/>
      <protection locked="0"/>
    </xf>
    <xf numFmtId="10" fontId="39" fillId="8" borderId="11" xfId="4" applyNumberFormat="1" applyBorder="1" applyAlignment="1" applyProtection="1">
      <alignment horizontal="center" vertical="center"/>
      <protection locked="0"/>
    </xf>
    <xf numFmtId="0" fontId="39" fillId="12" borderId="11" xfId="4" applyFill="1" applyBorder="1" applyAlignment="1" applyProtection="1">
      <alignment horizontal="center" vertical="center"/>
      <protection locked="0"/>
    </xf>
    <xf numFmtId="10" fontId="39" fillId="12" borderId="11" xfId="4" applyNumberFormat="1" applyFill="1" applyBorder="1" applyAlignment="1" applyProtection="1">
      <alignment horizontal="center" vertical="center"/>
      <protection locked="0"/>
    </xf>
    <xf numFmtId="0" fontId="42" fillId="11" borderId="40" xfId="0" applyFont="1" applyFill="1" applyBorder="1" applyAlignment="1" applyProtection="1">
      <alignment horizontal="center" vertical="center" wrapText="1"/>
    </xf>
    <xf numFmtId="0" fontId="47" fillId="8" borderId="56" xfId="4" applyFont="1" applyBorder="1" applyAlignment="1" applyProtection="1">
      <alignment horizontal="center" vertical="center"/>
      <protection locked="0"/>
    </xf>
    <xf numFmtId="0" fontId="39" fillId="12" borderId="11" xfId="4" applyFill="1" applyBorder="1" applyProtection="1">
      <protection locked="0"/>
    </xf>
    <xf numFmtId="0" fontId="47" fillId="12" borderId="30" xfId="4" applyFont="1" applyFill="1" applyBorder="1" applyAlignment="1" applyProtection="1">
      <alignment vertical="center" wrapText="1"/>
      <protection locked="0"/>
    </xf>
    <xf numFmtId="0" fontId="47" fillId="12" borderId="56"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42" fillId="11" borderId="6" xfId="0" applyFont="1" applyFill="1" applyBorder="1" applyAlignment="1" applyProtection="1">
      <alignment horizontal="center" vertical="center" wrapText="1"/>
    </xf>
    <xf numFmtId="0" fontId="42" fillId="11" borderId="29" xfId="0" applyFont="1" applyFill="1" applyBorder="1" applyAlignment="1" applyProtection="1">
      <alignment horizontal="center" vertical="center"/>
    </xf>
    <xf numFmtId="0" fontId="39" fillId="8" borderId="11" xfId="4" applyBorder="1" applyAlignment="1" applyProtection="1">
      <alignment vertical="center" wrapText="1"/>
      <protection locked="0"/>
    </xf>
    <xf numFmtId="0" fontId="39" fillId="8" borderId="55" xfId="4" applyBorder="1" applyAlignment="1" applyProtection="1">
      <alignment vertical="center" wrapText="1"/>
      <protection locked="0"/>
    </xf>
    <xf numFmtId="0" fontId="39" fillId="12" borderId="11" xfId="4" applyFill="1" applyBorder="1" applyAlignment="1" applyProtection="1">
      <alignment vertical="center" wrapText="1"/>
      <protection locked="0"/>
    </xf>
    <xf numFmtId="0" fontId="39" fillId="12" borderId="55" xfId="4" applyFill="1" applyBorder="1" applyAlignment="1" applyProtection="1">
      <alignment vertical="center" wrapText="1"/>
      <protection locked="0"/>
    </xf>
    <xf numFmtId="0" fontId="39" fillId="8" borderId="7" xfId="4" applyBorder="1" applyAlignment="1" applyProtection="1">
      <alignment horizontal="center" vertical="center"/>
      <protection locked="0"/>
    </xf>
    <xf numFmtId="0" fontId="39"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42" fillId="11" borderId="47" xfId="0" applyFont="1" applyFill="1" applyBorder="1" applyAlignment="1" applyProtection="1">
      <alignment horizontal="center" vertical="center"/>
    </xf>
    <xf numFmtId="0" fontId="39" fillId="8" borderId="7" xfId="4" applyBorder="1" applyAlignment="1" applyProtection="1">
      <alignment vertical="center" wrapText="1"/>
      <protection locked="0"/>
    </xf>
    <xf numFmtId="0" fontId="39" fillId="12" borderId="7" xfId="4" applyFill="1" applyBorder="1" applyAlignment="1" applyProtection="1">
      <alignment vertical="center" wrapText="1"/>
      <protection locked="0"/>
    </xf>
    <xf numFmtId="0" fontId="42" fillId="11" borderId="10" xfId="0" applyFont="1" applyFill="1" applyBorder="1" applyAlignment="1" applyProtection="1">
      <alignment horizontal="center" vertical="center" wrapText="1"/>
    </xf>
    <xf numFmtId="0" fontId="39" fillId="8" borderId="35" xfId="4" applyBorder="1" applyAlignment="1" applyProtection="1">
      <protection locked="0"/>
    </xf>
    <xf numFmtId="10" fontId="39" fillId="8" borderId="40" xfId="4" applyNumberFormat="1" applyBorder="1" applyAlignment="1" applyProtection="1">
      <alignment horizontal="center" vertical="center"/>
      <protection locked="0"/>
    </xf>
    <xf numFmtId="0" fontId="39" fillId="12" borderId="35" xfId="4" applyFill="1" applyBorder="1" applyAlignment="1" applyProtection="1">
      <protection locked="0"/>
    </xf>
    <xf numFmtId="10" fontId="39" fillId="12" borderId="40" xfId="4" applyNumberFormat="1" applyFill="1" applyBorder="1" applyAlignment="1" applyProtection="1">
      <alignment horizontal="center" vertical="center"/>
      <protection locked="0"/>
    </xf>
    <xf numFmtId="0" fontId="42" fillId="11" borderId="30" xfId="0" applyFont="1" applyFill="1" applyBorder="1" applyAlignment="1" applyProtection="1">
      <alignment horizontal="center" vertical="center"/>
    </xf>
    <xf numFmtId="0" fontId="42" fillId="11" borderId="11" xfId="0" applyFont="1" applyFill="1" applyBorder="1" applyAlignment="1" applyProtection="1">
      <alignment horizontal="center" wrapText="1"/>
    </xf>
    <xf numFmtId="0" fontId="42" fillId="11" borderId="7" xfId="0" applyFont="1" applyFill="1" applyBorder="1" applyAlignment="1" applyProtection="1">
      <alignment horizontal="center" wrapText="1"/>
    </xf>
    <xf numFmtId="0" fontId="42" fillId="11" borderId="59" xfId="0" applyFont="1" applyFill="1" applyBorder="1" applyAlignment="1" applyProtection="1">
      <alignment horizontal="center" wrapText="1"/>
    </xf>
    <xf numFmtId="0" fontId="47" fillId="8" borderId="11" xfId="4" applyFont="1" applyBorder="1" applyAlignment="1" applyProtection="1">
      <alignment horizontal="center" vertical="center" wrapText="1"/>
      <protection locked="0"/>
    </xf>
    <xf numFmtId="0" fontId="47" fillId="12" borderId="11" xfId="4" applyFont="1" applyFill="1" applyBorder="1" applyAlignment="1" applyProtection="1">
      <alignment horizontal="center" vertical="center" wrapText="1"/>
      <protection locked="0"/>
    </xf>
    <xf numFmtId="0" fontId="39" fillId="8" borderId="30" xfId="4" applyBorder="1" applyAlignment="1" applyProtection="1">
      <alignment vertical="center"/>
      <protection locked="0"/>
    </xf>
    <xf numFmtId="0" fontId="39" fillId="8" borderId="0" xfId="4" applyProtection="1"/>
    <xf numFmtId="0" fontId="37" fillId="6" borderId="0" xfId="2" applyProtection="1"/>
    <xf numFmtId="0" fontId="38" fillId="7" borderId="0" xfId="3" applyProtection="1"/>
    <xf numFmtId="0" fontId="0" fillId="0" borderId="0" xfId="0" applyAlignment="1" applyProtection="1">
      <alignment wrapText="1"/>
    </xf>
    <xf numFmtId="0" fontId="24" fillId="3" borderId="20" xfId="0" applyFont="1" applyFill="1" applyBorder="1" applyAlignment="1">
      <alignment vertical="top" wrapText="1"/>
    </xf>
    <xf numFmtId="0" fontId="24" fillId="3" borderId="21" xfId="0" applyFont="1" applyFill="1" applyBorder="1" applyAlignment="1">
      <alignment vertical="top" wrapText="1"/>
    </xf>
    <xf numFmtId="0" fontId="22" fillId="3" borderId="25" xfId="1" applyFill="1" applyBorder="1" applyAlignment="1" applyProtection="1">
      <alignment vertical="top" wrapText="1"/>
    </xf>
    <xf numFmtId="0" fontId="22" fillId="3" borderId="26" xfId="1" applyFill="1" applyBorder="1" applyAlignment="1" applyProtection="1">
      <alignment vertical="top" wrapText="1"/>
    </xf>
    <xf numFmtId="0" fontId="0" fillId="10" borderId="1" xfId="0" applyFill="1" applyBorder="1" applyProtection="1"/>
    <xf numFmtId="0" fontId="39" fillId="12" borderId="59" xfId="4" applyFill="1" applyBorder="1" applyAlignment="1" applyProtection="1">
      <alignment vertical="center"/>
      <protection locked="0"/>
    </xf>
    <xf numFmtId="0" fontId="0" fillId="0" borderId="0" xfId="0" applyAlignment="1">
      <alignment vertical="center" wrapText="1"/>
    </xf>
    <xf numFmtId="0" fontId="12" fillId="0" borderId="1" xfId="0" applyFont="1" applyFill="1" applyBorder="1"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0" fillId="0" borderId="0" xfId="0" applyFill="1" applyAlignment="1">
      <alignment horizontal="left" vertical="top" wrapText="1"/>
    </xf>
    <xf numFmtId="0" fontId="51" fillId="0" borderId="0" xfId="0" applyFont="1" applyAlignment="1">
      <alignment horizontal="left" vertical="top" wrapText="1"/>
    </xf>
    <xf numFmtId="0" fontId="51" fillId="0" borderId="0" xfId="0" applyFont="1" applyAlignment="1">
      <alignment horizontal="left" vertical="top"/>
    </xf>
    <xf numFmtId="0" fontId="23" fillId="0" borderId="0" xfId="0" applyFont="1" applyAlignment="1">
      <alignment horizontal="left" vertical="top"/>
    </xf>
    <xf numFmtId="0" fontId="0" fillId="0" borderId="0" xfId="0" applyFill="1" applyAlignment="1">
      <alignment horizontal="left" vertical="top"/>
    </xf>
    <xf numFmtId="0" fontId="51" fillId="0" borderId="0" xfId="0" applyFont="1" applyFill="1" applyAlignment="1">
      <alignment horizontal="left" vertical="top"/>
    </xf>
    <xf numFmtId="0" fontId="51" fillId="0" borderId="0" xfId="0" applyFont="1" applyFill="1" applyAlignment="1">
      <alignment horizontal="left" vertical="top" wrapText="1"/>
    </xf>
    <xf numFmtId="0" fontId="0" fillId="2" borderId="0" xfId="0" applyFill="1"/>
    <xf numFmtId="0" fontId="23" fillId="0" borderId="0" xfId="0" applyFont="1" applyFill="1" applyAlignment="1">
      <alignment horizontal="left" vertical="top" wrapText="1"/>
    </xf>
    <xf numFmtId="0" fontId="23" fillId="0" borderId="0" xfId="0" applyFont="1" applyFill="1" applyAlignment="1">
      <alignment horizontal="left" vertical="top"/>
    </xf>
    <xf numFmtId="0" fontId="23" fillId="0" borderId="0" xfId="0" applyFont="1" applyFill="1" applyAlignment="1">
      <alignment wrapText="1"/>
    </xf>
    <xf numFmtId="0" fontId="23" fillId="0" borderId="0" xfId="0" applyFont="1" applyFill="1" applyAlignment="1">
      <alignment horizontal="center" vertical="top"/>
    </xf>
    <xf numFmtId="0" fontId="23" fillId="14" borderId="19" xfId="0" applyFont="1" applyFill="1" applyBorder="1"/>
    <xf numFmtId="0" fontId="23" fillId="14" borderId="20" xfId="0" applyFont="1" applyFill="1" applyBorder="1" applyAlignment="1">
      <alignment horizontal="center" vertical="top"/>
    </xf>
    <xf numFmtId="0" fontId="23" fillId="14" borderId="20" xfId="0" applyFont="1" applyFill="1" applyBorder="1" applyAlignment="1">
      <alignment wrapText="1"/>
    </xf>
    <xf numFmtId="0" fontId="23" fillId="14" borderId="21" xfId="0" applyFont="1" applyFill="1" applyBorder="1"/>
    <xf numFmtId="0" fontId="23" fillId="14" borderId="22" xfId="0" applyFont="1" applyFill="1" applyBorder="1"/>
    <xf numFmtId="0" fontId="23" fillId="14" borderId="23" xfId="0" applyFont="1" applyFill="1" applyBorder="1"/>
    <xf numFmtId="0" fontId="53" fillId="14" borderId="0" xfId="0" applyFont="1" applyFill="1" applyBorder="1" applyAlignment="1">
      <alignment horizontal="center"/>
    </xf>
    <xf numFmtId="0" fontId="32" fillId="14" borderId="0" xfId="0" applyFont="1" applyFill="1" applyBorder="1" applyAlignment="1">
      <alignment horizontal="left" vertical="top" wrapText="1"/>
    </xf>
    <xf numFmtId="0" fontId="32" fillId="14" borderId="0" xfId="0" applyFont="1" applyFill="1" applyBorder="1" applyAlignment="1">
      <alignment horizontal="left" vertical="top"/>
    </xf>
    <xf numFmtId="0" fontId="23" fillId="14" borderId="0" xfId="0" applyFont="1" applyFill="1" applyBorder="1" applyAlignment="1">
      <alignment horizontal="center" vertical="top"/>
    </xf>
    <xf numFmtId="0" fontId="23" fillId="14" borderId="0" xfId="0" applyFont="1" applyFill="1" applyBorder="1" applyAlignment="1">
      <alignment horizontal="left" vertical="top" wrapText="1"/>
    </xf>
    <xf numFmtId="0" fontId="23" fillId="14" borderId="0" xfId="0" applyFont="1" applyFill="1" applyBorder="1" applyAlignment="1">
      <alignment horizontal="left" vertical="top"/>
    </xf>
    <xf numFmtId="0" fontId="23" fillId="14" borderId="24" xfId="0" applyFont="1" applyFill="1" applyBorder="1"/>
    <xf numFmtId="0" fontId="23" fillId="14" borderId="25" xfId="0" applyFont="1" applyFill="1" applyBorder="1" applyAlignment="1">
      <alignment horizontal="center" vertical="top"/>
    </xf>
    <xf numFmtId="0" fontId="23" fillId="14" borderId="25" xfId="0" applyFont="1" applyFill="1" applyBorder="1" applyAlignment="1">
      <alignment horizontal="left" vertical="top" wrapText="1"/>
    </xf>
    <xf numFmtId="0" fontId="23" fillId="14" borderId="26" xfId="0" applyFont="1" applyFill="1" applyBorder="1"/>
    <xf numFmtId="0" fontId="23" fillId="0" borderId="11" xfId="0" applyFont="1" applyFill="1" applyBorder="1" applyAlignment="1">
      <alignment horizontal="left" vertical="top" wrapText="1"/>
    </xf>
    <xf numFmtId="0" fontId="23" fillId="0" borderId="11" xfId="0" applyFont="1" applyFill="1" applyBorder="1" applyAlignment="1">
      <alignment horizontal="left" vertical="top"/>
    </xf>
    <xf numFmtId="0" fontId="23" fillId="0" borderId="11" xfId="0" applyFont="1" applyFill="1" applyBorder="1" applyAlignment="1">
      <alignment horizontal="left" vertical="center" wrapText="1"/>
    </xf>
    <xf numFmtId="0" fontId="0" fillId="0" borderId="0" xfId="0" applyFill="1" applyAlignment="1">
      <alignment horizontal="left" vertical="center"/>
    </xf>
    <xf numFmtId="0" fontId="0" fillId="3" borderId="0" xfId="0" applyFill="1" applyAlignment="1">
      <alignment horizontal="left" vertical="top"/>
    </xf>
    <xf numFmtId="0" fontId="23" fillId="3" borderId="0" xfId="0" applyFont="1" applyFill="1" applyAlignment="1">
      <alignment horizontal="left" vertical="top"/>
    </xf>
    <xf numFmtId="0" fontId="51" fillId="3" borderId="0" xfId="0" applyFont="1" applyFill="1" applyAlignment="1">
      <alignment horizontal="left" vertical="top"/>
    </xf>
    <xf numFmtId="0" fontId="0" fillId="3" borderId="0" xfId="0" applyFill="1" applyAlignment="1">
      <alignment horizontal="left" vertical="top" wrapText="1"/>
    </xf>
    <xf numFmtId="0" fontId="51" fillId="3" borderId="0" xfId="0" applyFont="1" applyFill="1" applyAlignment="1">
      <alignment horizontal="left" vertical="top" wrapText="1"/>
    </xf>
    <xf numFmtId="0" fontId="0" fillId="14" borderId="0" xfId="0" applyFill="1" applyBorder="1"/>
    <xf numFmtId="0" fontId="32" fillId="14" borderId="0" xfId="0" applyFont="1" applyFill="1" applyBorder="1"/>
    <xf numFmtId="0" fontId="23" fillId="14" borderId="0" xfId="0" applyFont="1" applyFill="1" applyBorder="1"/>
    <xf numFmtId="0" fontId="0" fillId="14" borderId="0" xfId="0" applyFill="1" applyBorder="1" applyAlignment="1">
      <alignment horizontal="left" vertical="top"/>
    </xf>
    <xf numFmtId="0" fontId="51" fillId="14" borderId="0" xfId="0" applyFont="1" applyFill="1" applyBorder="1" applyAlignment="1">
      <alignment horizontal="left" vertical="top"/>
    </xf>
    <xf numFmtId="0" fontId="51" fillId="14" borderId="0" xfId="0" applyFont="1" applyFill="1" applyBorder="1" applyAlignment="1">
      <alignment horizontal="left" vertical="top" wrapText="1"/>
    </xf>
    <xf numFmtId="0" fontId="0" fillId="14" borderId="0" xfId="0" applyFill="1" applyBorder="1" applyAlignment="1">
      <alignment horizontal="left" vertical="center"/>
    </xf>
    <xf numFmtId="0" fontId="0" fillId="14" borderId="0" xfId="0" applyFill="1" applyBorder="1" applyAlignment="1">
      <alignment horizontal="left" vertical="top" wrapText="1"/>
    </xf>
    <xf numFmtId="0" fontId="23" fillId="3" borderId="0" xfId="0" applyFont="1" applyFill="1" applyBorder="1" applyAlignment="1">
      <alignment horizontal="left" vertical="top" wrapText="1"/>
    </xf>
    <xf numFmtId="0" fontId="0" fillId="3" borderId="0" xfId="0" applyFill="1" applyBorder="1" applyAlignment="1">
      <alignment horizontal="left" vertical="top"/>
    </xf>
    <xf numFmtId="0" fontId="0" fillId="3" borderId="24" xfId="0" applyFill="1" applyBorder="1" applyAlignment="1">
      <alignment horizontal="left" vertical="top"/>
    </xf>
    <xf numFmtId="0" fontId="0" fillId="3" borderId="19" xfId="0" applyFill="1" applyBorder="1" applyAlignment="1">
      <alignment horizontal="left" vertical="top"/>
    </xf>
    <xf numFmtId="0" fontId="0" fillId="14" borderId="20" xfId="0" applyFill="1" applyBorder="1" applyAlignment="1">
      <alignment horizontal="left" vertical="top"/>
    </xf>
    <xf numFmtId="0" fontId="0" fillId="14" borderId="21" xfId="0" applyFill="1" applyBorder="1" applyAlignment="1">
      <alignment horizontal="left" vertical="top"/>
    </xf>
    <xf numFmtId="0" fontId="0" fillId="14" borderId="23" xfId="0" applyFill="1" applyBorder="1"/>
    <xf numFmtId="0" fontId="0" fillId="3" borderId="22" xfId="0" applyFill="1" applyBorder="1" applyAlignment="1">
      <alignment horizontal="left" vertical="top"/>
    </xf>
    <xf numFmtId="0" fontId="0" fillId="14" borderId="23" xfId="0" applyFill="1" applyBorder="1" applyAlignment="1">
      <alignment horizontal="left" vertical="top"/>
    </xf>
    <xf numFmtId="0" fontId="0" fillId="14" borderId="23" xfId="0" applyFill="1" applyBorder="1" applyAlignment="1">
      <alignment horizontal="left" vertical="top" wrapText="1"/>
    </xf>
    <xf numFmtId="0" fontId="23" fillId="3" borderId="22" xfId="0" applyFont="1" applyFill="1" applyBorder="1" applyAlignment="1">
      <alignment horizontal="left" vertical="top"/>
    </xf>
    <xf numFmtId="0" fontId="23" fillId="14" borderId="23" xfId="0" applyFont="1" applyFill="1" applyBorder="1" applyAlignment="1">
      <alignment horizontal="left" vertical="top"/>
    </xf>
    <xf numFmtId="0" fontId="51" fillId="14" borderId="23" xfId="0" applyFont="1" applyFill="1" applyBorder="1" applyAlignment="1">
      <alignment horizontal="left" vertical="top"/>
    </xf>
    <xf numFmtId="0" fontId="51" fillId="14" borderId="23" xfId="0" applyFont="1" applyFill="1" applyBorder="1" applyAlignment="1">
      <alignment horizontal="left" vertical="top" wrapText="1"/>
    </xf>
    <xf numFmtId="0" fontId="0" fillId="3" borderId="22" xfId="0" applyFill="1" applyBorder="1" applyAlignment="1">
      <alignment horizontal="left" vertical="center"/>
    </xf>
    <xf numFmtId="0" fontId="0" fillId="14" borderId="23" xfId="0" applyFill="1" applyBorder="1" applyAlignment="1">
      <alignment horizontal="left" vertical="center"/>
    </xf>
    <xf numFmtId="0" fontId="51" fillId="3" borderId="22" xfId="0" applyFont="1" applyFill="1" applyBorder="1" applyAlignment="1">
      <alignment horizontal="left" vertical="top"/>
    </xf>
    <xf numFmtId="0" fontId="0" fillId="3" borderId="23" xfId="0" applyFill="1" applyBorder="1" applyAlignment="1">
      <alignment horizontal="left" vertical="top"/>
    </xf>
    <xf numFmtId="0" fontId="0" fillId="3" borderId="25" xfId="0" applyFill="1" applyBorder="1" applyAlignment="1">
      <alignment horizontal="left" vertical="top"/>
    </xf>
    <xf numFmtId="0" fontId="0" fillId="3" borderId="26" xfId="0" applyFill="1" applyBorder="1" applyAlignment="1">
      <alignment horizontal="left" vertical="top"/>
    </xf>
    <xf numFmtId="0" fontId="23" fillId="0" borderId="8" xfId="0" applyFont="1" applyFill="1" applyBorder="1" applyAlignment="1">
      <alignment horizontal="left" vertical="top"/>
    </xf>
    <xf numFmtId="0" fontId="32" fillId="0" borderId="10" xfId="0" applyFont="1" applyFill="1" applyBorder="1" applyAlignment="1">
      <alignment horizontal="center"/>
    </xf>
    <xf numFmtId="0" fontId="32" fillId="0" borderId="8" xfId="0" applyFont="1" applyFill="1" applyBorder="1" applyAlignment="1">
      <alignment horizontal="left" vertical="top" wrapText="1"/>
    </xf>
    <xf numFmtId="0" fontId="32" fillId="0" borderId="10"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3" fillId="0" borderId="6" xfId="0" applyFont="1" applyFill="1" applyBorder="1" applyAlignment="1">
      <alignment horizontal="left" vertical="center" wrapText="1"/>
    </xf>
    <xf numFmtId="0" fontId="23" fillId="0" borderId="7" xfId="0" applyFont="1" applyFill="1" applyBorder="1" applyAlignment="1">
      <alignment horizontal="left" vertical="top" wrapText="1"/>
    </xf>
    <xf numFmtId="0" fontId="23" fillId="0" borderId="12"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23" fillId="0" borderId="13" xfId="0" applyFont="1" applyFill="1" applyBorder="1" applyAlignment="1">
      <alignment horizontal="left" vertical="top" wrapText="1"/>
    </xf>
    <xf numFmtId="0" fontId="23" fillId="0" borderId="14" xfId="0" applyFont="1" applyFill="1" applyBorder="1" applyAlignment="1">
      <alignment horizontal="left" vertical="top" wrapText="1"/>
    </xf>
    <xf numFmtId="0" fontId="32" fillId="0" borderId="8" xfId="0" applyFont="1" applyFill="1" applyBorder="1" applyAlignment="1">
      <alignment horizontal="left" vertical="center" wrapText="1"/>
    </xf>
    <xf numFmtId="0" fontId="0" fillId="0" borderId="13" xfId="0" applyFill="1" applyBorder="1" applyAlignment="1">
      <alignment horizontal="left" vertical="top"/>
    </xf>
    <xf numFmtId="0" fontId="0" fillId="0" borderId="13" xfId="0" applyFill="1" applyBorder="1" applyAlignment="1">
      <alignment horizontal="left" vertical="top" wrapText="1"/>
    </xf>
    <xf numFmtId="0" fontId="0" fillId="0" borderId="14" xfId="0" applyFill="1" applyBorder="1" applyAlignment="1">
      <alignment horizontal="left" vertical="top" wrapText="1"/>
    </xf>
    <xf numFmtId="0" fontId="23" fillId="0" borderId="7" xfId="0" applyFont="1" applyFill="1" applyBorder="1" applyAlignment="1">
      <alignment wrapText="1"/>
    </xf>
    <xf numFmtId="0" fontId="32" fillId="0" borderId="6" xfId="0" applyFont="1" applyFill="1" applyBorder="1" applyAlignment="1">
      <alignment horizontal="center" vertical="center"/>
    </xf>
    <xf numFmtId="0" fontId="32" fillId="0" borderId="12" xfId="0" applyFont="1" applyFill="1" applyBorder="1" applyAlignment="1">
      <alignment horizontal="center" vertical="center"/>
    </xf>
    <xf numFmtId="0" fontId="32" fillId="0" borderId="5" xfId="0" applyFont="1" applyFill="1" applyBorder="1" applyAlignment="1">
      <alignment horizontal="center" vertical="center"/>
    </xf>
    <xf numFmtId="0" fontId="23" fillId="0" borderId="47" xfId="0" applyFont="1" applyFill="1" applyBorder="1" applyAlignment="1">
      <alignment horizontal="left" vertical="top" wrapText="1"/>
    </xf>
    <xf numFmtId="0" fontId="23" fillId="0" borderId="7" xfId="0" applyFont="1" applyFill="1" applyBorder="1" applyAlignment="1">
      <alignment horizontal="left" vertical="top"/>
    </xf>
    <xf numFmtId="0" fontId="23" fillId="3" borderId="0" xfId="0" applyFont="1" applyFill="1"/>
    <xf numFmtId="0" fontId="32" fillId="0" borderId="32" xfId="0" applyFont="1" applyFill="1" applyBorder="1" applyAlignment="1">
      <alignment horizontal="left" vertical="center" wrapText="1"/>
    </xf>
    <xf numFmtId="0" fontId="32" fillId="0" borderId="6" xfId="0" applyFont="1" applyBorder="1" applyAlignment="1">
      <alignment horizontal="center" vertical="center"/>
    </xf>
    <xf numFmtId="0" fontId="32" fillId="0" borderId="11" xfId="0" applyFont="1" applyBorder="1" applyAlignment="1">
      <alignment horizontal="center" vertical="center"/>
    </xf>
    <xf numFmtId="0" fontId="32" fillId="0" borderId="7" xfId="0" applyFont="1" applyBorder="1" applyAlignment="1">
      <alignment horizontal="center" vertical="center" wrapText="1"/>
    </xf>
    <xf numFmtId="0" fontId="23" fillId="3" borderId="0" xfId="0" applyFont="1" applyFill="1" applyBorder="1" applyAlignment="1">
      <alignment horizontal="left" vertical="top"/>
    </xf>
    <xf numFmtId="0" fontId="23" fillId="3" borderId="19" xfId="0" applyFont="1" applyFill="1" applyBorder="1" applyAlignment="1">
      <alignment horizontal="left" vertical="top"/>
    </xf>
    <xf numFmtId="0" fontId="23" fillId="3" borderId="20" xfId="0" applyFont="1" applyFill="1" applyBorder="1" applyAlignment="1">
      <alignment horizontal="left" vertical="top"/>
    </xf>
    <xf numFmtId="0" fontId="23" fillId="3" borderId="21" xfId="0" applyFont="1" applyFill="1" applyBorder="1" applyAlignment="1">
      <alignment horizontal="left" vertical="top"/>
    </xf>
    <xf numFmtId="0" fontId="23" fillId="3" borderId="23" xfId="0" applyFont="1" applyFill="1" applyBorder="1" applyAlignment="1">
      <alignment horizontal="left" vertical="top"/>
    </xf>
    <xf numFmtId="0" fontId="32" fillId="3" borderId="0" xfId="0" applyFont="1" applyFill="1" applyBorder="1" applyAlignment="1">
      <alignment horizontal="left" vertical="top"/>
    </xf>
    <xf numFmtId="0" fontId="32" fillId="3" borderId="0" xfId="0" applyFont="1" applyFill="1" applyBorder="1" applyAlignment="1">
      <alignment horizontal="left" vertical="top" wrapText="1"/>
    </xf>
    <xf numFmtId="0" fontId="23" fillId="3" borderId="24" xfId="0" applyFont="1" applyFill="1" applyBorder="1" applyAlignment="1">
      <alignment horizontal="left" vertical="top"/>
    </xf>
    <xf numFmtId="0" fontId="23" fillId="3" borderId="25" xfId="0" applyFont="1" applyFill="1" applyBorder="1" applyAlignment="1">
      <alignment horizontal="left" vertical="top"/>
    </xf>
    <xf numFmtId="0" fontId="23" fillId="3" borderId="26" xfId="0" applyFont="1" applyFill="1" applyBorder="1" applyAlignment="1">
      <alignment horizontal="left" vertical="top"/>
    </xf>
    <xf numFmtId="0" fontId="32" fillId="0" borderId="40" xfId="0" applyFont="1" applyBorder="1" applyAlignment="1">
      <alignment horizontal="center" vertical="center"/>
    </xf>
    <xf numFmtId="0" fontId="32" fillId="0" borderId="37" xfId="0" applyFont="1" applyBorder="1" applyAlignment="1">
      <alignment horizontal="center" vertical="center" wrapText="1"/>
    </xf>
    <xf numFmtId="0" fontId="0" fillId="0" borderId="12" xfId="0" applyFill="1" applyBorder="1" applyAlignment="1">
      <alignment horizontal="left" vertical="center" wrapText="1"/>
    </xf>
    <xf numFmtId="0" fontId="32" fillId="14" borderId="8" xfId="0" applyFont="1" applyFill="1" applyBorder="1" applyAlignment="1">
      <alignment horizontal="center" vertical="center"/>
    </xf>
    <xf numFmtId="0" fontId="32" fillId="14" borderId="9" xfId="0" applyFont="1" applyFill="1" applyBorder="1" applyAlignment="1">
      <alignment horizontal="center" vertical="center" wrapText="1"/>
    </xf>
    <xf numFmtId="0" fontId="33" fillId="2" borderId="1" xfId="0" applyFont="1" applyFill="1" applyBorder="1" applyAlignment="1" applyProtection="1">
      <alignment horizontal="center"/>
    </xf>
    <xf numFmtId="0" fontId="1" fillId="2" borderId="3" xfId="0" applyFont="1" applyFill="1" applyBorder="1" applyAlignment="1" applyProtection="1">
      <alignment horizontal="center" wrapText="1"/>
    </xf>
    <xf numFmtId="0" fontId="1" fillId="2" borderId="1" xfId="0" applyFont="1" applyFill="1" applyBorder="1" applyAlignment="1" applyProtection="1">
      <alignment horizontal="left" vertical="top" wrapText="1"/>
      <protection locked="0"/>
    </xf>
    <xf numFmtId="0" fontId="0" fillId="0" borderId="0" xfId="0" applyAlignment="1">
      <alignment horizontal="left" vertical="top" wrapText="1"/>
    </xf>
    <xf numFmtId="1" fontId="1" fillId="2" borderId="3"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1" fontId="1" fillId="2" borderId="1" xfId="0" applyNumberFormat="1" applyFont="1" applyFill="1" applyBorder="1" applyAlignment="1" applyProtection="1">
      <alignment horizontal="left" wrapText="1"/>
      <protection locked="0"/>
    </xf>
    <xf numFmtId="15" fontId="1" fillId="2" borderId="3" xfId="0" applyNumberFormat="1" applyFont="1" applyFill="1" applyBorder="1" applyAlignment="1" applyProtection="1">
      <alignment horizontal="center" vertical="center"/>
    </xf>
    <xf numFmtId="165" fontId="1" fillId="2" borderId="3" xfId="0" applyNumberFormat="1" applyFont="1" applyFill="1" applyBorder="1" applyAlignment="1" applyProtection="1">
      <alignment horizontal="center" vertical="center"/>
    </xf>
    <xf numFmtId="165" fontId="1" fillId="2" borderId="4" xfId="0" applyNumberFormat="1" applyFont="1" applyFill="1" applyBorder="1" applyAlignment="1" applyProtection="1">
      <alignment horizontal="center" vertical="center"/>
    </xf>
    <xf numFmtId="0" fontId="23" fillId="0" borderId="0" xfId="0" applyFont="1" applyProtection="1"/>
    <xf numFmtId="0" fontId="3" fillId="0" borderId="0" xfId="0" applyFont="1" applyProtection="1"/>
    <xf numFmtId="0" fontId="23" fillId="0" borderId="0" xfId="0" applyFont="1" applyProtection="1"/>
    <xf numFmtId="0" fontId="1" fillId="0" borderId="0" xfId="0" applyFont="1" applyFill="1" applyProtection="1"/>
    <xf numFmtId="0" fontId="6" fillId="0" borderId="0" xfId="0" applyFont="1" applyFill="1" applyProtection="1"/>
    <xf numFmtId="0" fontId="1" fillId="3" borderId="23" xfId="0" applyFont="1" applyFill="1" applyBorder="1" applyProtection="1"/>
    <xf numFmtId="0" fontId="2" fillId="3" borderId="0" xfId="0" applyFont="1" applyFill="1" applyBorder="1" applyAlignment="1" applyProtection="1">
      <alignment horizontal="left" vertical="center" wrapText="1"/>
    </xf>
    <xf numFmtId="0" fontId="13" fillId="3" borderId="0" xfId="0" applyFont="1" applyFill="1" applyBorder="1" applyAlignment="1" applyProtection="1">
      <alignment horizontal="left" vertical="center" wrapText="1"/>
    </xf>
    <xf numFmtId="0" fontId="9" fillId="3" borderId="0" xfId="0" applyFont="1" applyFill="1" applyBorder="1" applyAlignment="1" applyProtection="1">
      <alignment horizontal="left" vertical="center" wrapText="1"/>
    </xf>
    <xf numFmtId="0" fontId="9" fillId="3" borderId="0" xfId="0" applyFont="1" applyFill="1" applyBorder="1" applyAlignment="1" applyProtection="1">
      <alignment horizontal="center" wrapText="1"/>
    </xf>
    <xf numFmtId="0" fontId="22" fillId="2" borderId="3" xfId="1" applyFill="1" applyBorder="1" applyAlignment="1" applyProtection="1">
      <protection locked="0"/>
    </xf>
    <xf numFmtId="0" fontId="22" fillId="2" borderId="3" xfId="1" quotePrefix="1" applyFill="1" applyBorder="1" applyAlignment="1" applyProtection="1">
      <protection locked="0"/>
    </xf>
    <xf numFmtId="164" fontId="1" fillId="3" borderId="0" xfId="0" applyNumberFormat="1" applyFont="1" applyFill="1" applyBorder="1" applyAlignment="1" applyProtection="1">
      <alignment horizontal="left"/>
      <protection locked="0"/>
    </xf>
    <xf numFmtId="0" fontId="1" fillId="3" borderId="68" xfId="0" applyFont="1" applyFill="1" applyBorder="1" applyAlignment="1" applyProtection="1">
      <alignment horizontal="right"/>
    </xf>
    <xf numFmtId="0" fontId="1" fillId="3" borderId="18" xfId="0" applyFont="1" applyFill="1" applyBorder="1" applyProtection="1"/>
    <xf numFmtId="0" fontId="2" fillId="2" borderId="38" xfId="0" applyFont="1" applyFill="1" applyBorder="1" applyAlignment="1" applyProtection="1">
      <alignment horizontal="left" vertical="center" wrapText="1"/>
    </xf>
    <xf numFmtId="0" fontId="2" fillId="2" borderId="39" xfId="0" applyFont="1" applyFill="1" applyBorder="1" applyAlignment="1" applyProtection="1">
      <alignment horizontal="left" vertical="center" wrapText="1"/>
    </xf>
    <xf numFmtId="0" fontId="1" fillId="2" borderId="6" xfId="0" applyFont="1" applyFill="1" applyBorder="1" applyAlignment="1" applyProtection="1">
      <alignment horizontal="left" vertical="center" wrapText="1"/>
    </xf>
    <xf numFmtId="0" fontId="1" fillId="2" borderId="7" xfId="0" applyFont="1" applyFill="1" applyBorder="1" applyAlignment="1" applyProtection="1">
      <alignment horizontal="left" vertical="center" wrapText="1"/>
    </xf>
    <xf numFmtId="0" fontId="1" fillId="0" borderId="6" xfId="0" applyFont="1" applyFill="1" applyBorder="1" applyAlignment="1" applyProtection="1">
      <alignment vertical="top" wrapText="1"/>
    </xf>
    <xf numFmtId="0" fontId="1" fillId="0" borderId="6" xfId="0" applyFont="1" applyFill="1" applyBorder="1" applyAlignment="1" applyProtection="1">
      <alignment horizontal="left" vertical="center" wrapText="1"/>
    </xf>
    <xf numFmtId="0" fontId="1" fillId="2" borderId="37" xfId="0" applyFont="1" applyFill="1" applyBorder="1" applyAlignment="1" applyProtection="1">
      <alignment horizontal="left" vertical="center" wrapText="1"/>
    </xf>
    <xf numFmtId="0" fontId="13" fillId="2" borderId="47" xfId="0" applyFont="1" applyFill="1" applyBorder="1" applyAlignment="1" applyProtection="1">
      <alignment horizontal="left" vertical="top" wrapText="1"/>
    </xf>
    <xf numFmtId="4" fontId="13" fillId="2" borderId="47" xfId="0" applyNumberFormat="1" applyFont="1" applyFill="1" applyBorder="1" applyAlignment="1" applyProtection="1">
      <alignment horizontal="left" vertical="top" wrapText="1"/>
    </xf>
    <xf numFmtId="0" fontId="13" fillId="0" borderId="47" xfId="0" applyFont="1" applyFill="1" applyBorder="1" applyAlignment="1" applyProtection="1">
      <alignment horizontal="left" vertical="top" wrapText="1"/>
    </xf>
    <xf numFmtId="17" fontId="1" fillId="2" borderId="33" xfId="0" applyNumberFormat="1" applyFont="1" applyFill="1" applyBorder="1" applyAlignment="1" applyProtection="1">
      <alignment vertical="top" wrapText="1"/>
    </xf>
    <xf numFmtId="3" fontId="13" fillId="0" borderId="30" xfId="0" applyNumberFormat="1" applyFont="1" applyFill="1" applyBorder="1" applyAlignment="1" applyProtection="1">
      <alignment horizontal="left" vertical="top" wrapText="1"/>
    </xf>
    <xf numFmtId="17" fontId="1" fillId="2" borderId="3" xfId="0" applyNumberFormat="1" applyFont="1" applyFill="1" applyBorder="1" applyAlignment="1" applyProtection="1">
      <alignment vertical="top" wrapText="1"/>
    </xf>
    <xf numFmtId="0" fontId="0" fillId="0" borderId="0" xfId="0" applyAlignment="1">
      <alignment vertical="center"/>
    </xf>
    <xf numFmtId="0" fontId="0" fillId="3" borderId="20" xfId="0" applyFill="1" applyBorder="1" applyAlignment="1">
      <alignment vertical="center"/>
    </xf>
    <xf numFmtId="0" fontId="12" fillId="3" borderId="0" xfId="0" applyFont="1" applyFill="1" applyBorder="1" applyAlignment="1" applyProtection="1">
      <alignment horizontal="left" vertical="center" wrapText="1"/>
    </xf>
    <xf numFmtId="0" fontId="7" fillId="0" borderId="0" xfId="0" applyFont="1" applyFill="1" applyBorder="1" applyAlignment="1" applyProtection="1">
      <alignment vertical="center" wrapText="1"/>
    </xf>
    <xf numFmtId="0" fontId="0" fillId="0" borderId="0" xfId="0" applyAlignment="1">
      <alignment wrapText="1"/>
    </xf>
    <xf numFmtId="0" fontId="0" fillId="3" borderId="22" xfId="0" applyFill="1" applyBorder="1" applyAlignment="1">
      <alignment wrapText="1"/>
    </xf>
    <xf numFmtId="4" fontId="1" fillId="2" borderId="36" xfId="0" applyNumberFormat="1" applyFont="1" applyFill="1" applyBorder="1" applyAlignment="1" applyProtection="1">
      <alignment vertical="top" wrapText="1"/>
    </xf>
    <xf numFmtId="0" fontId="0" fillId="3" borderId="19" xfId="0" applyFill="1" applyBorder="1" applyAlignment="1">
      <alignment horizontal="left" vertical="center"/>
    </xf>
    <xf numFmtId="0" fontId="0" fillId="3" borderId="20" xfId="0" applyFill="1" applyBorder="1" applyAlignment="1">
      <alignment horizontal="left" vertical="center"/>
    </xf>
    <xf numFmtId="0" fontId="0" fillId="3" borderId="21" xfId="0" applyFill="1" applyBorder="1" applyAlignment="1">
      <alignment vertical="center"/>
    </xf>
    <xf numFmtId="0" fontId="12" fillId="3" borderId="23" xfId="0" applyFont="1" applyFill="1" applyBorder="1" applyAlignment="1" applyProtection="1">
      <alignment vertical="center" wrapText="1"/>
    </xf>
    <xf numFmtId="0" fontId="12" fillId="3" borderId="22" xfId="0" applyFont="1" applyFill="1" applyBorder="1" applyAlignment="1" applyProtection="1">
      <alignment horizontal="left" vertical="center" wrapText="1"/>
    </xf>
    <xf numFmtId="0" fontId="13" fillId="2" borderId="16" xfId="0" applyFont="1" applyFill="1" applyBorder="1" applyAlignment="1" applyProtection="1">
      <alignment horizontal="left" vertical="center" wrapText="1"/>
    </xf>
    <xf numFmtId="0" fontId="13" fillId="2" borderId="31" xfId="0" applyFont="1" applyFill="1" applyBorder="1" applyAlignment="1" applyProtection="1">
      <alignment horizontal="left" vertical="center" wrapText="1"/>
    </xf>
    <xf numFmtId="0" fontId="13" fillId="2" borderId="1" xfId="0" applyFont="1" applyFill="1" applyBorder="1" applyAlignment="1" applyProtection="1">
      <alignment horizontal="left" vertical="center" wrapText="1"/>
    </xf>
    <xf numFmtId="49" fontId="12" fillId="2" borderId="70" xfId="0" applyNumberFormat="1" applyFont="1" applyFill="1" applyBorder="1" applyAlignment="1" applyProtection="1">
      <alignment horizontal="left" vertical="center" wrapText="1"/>
    </xf>
    <xf numFmtId="49" fontId="59" fillId="0" borderId="3" xfId="0" applyNumberFormat="1" applyFont="1" applyBorder="1" applyAlignment="1">
      <alignment horizontal="left" vertical="center" wrapText="1"/>
    </xf>
    <xf numFmtId="49" fontId="59" fillId="0" borderId="70" xfId="0" applyNumberFormat="1" applyFont="1" applyBorder="1" applyAlignment="1">
      <alignment horizontal="left" vertical="center" wrapText="1"/>
    </xf>
    <xf numFmtId="0" fontId="13" fillId="2" borderId="32" xfId="0" applyFont="1" applyFill="1" applyBorder="1" applyAlignment="1" applyProtection="1">
      <alignment horizontal="left" vertical="center" wrapText="1"/>
    </xf>
    <xf numFmtId="0" fontId="12" fillId="2" borderId="15" xfId="0" applyFont="1" applyFill="1" applyBorder="1" applyAlignment="1" applyProtection="1">
      <alignment horizontal="left" vertical="center" wrapText="1"/>
    </xf>
    <xf numFmtId="0" fontId="12" fillId="2" borderId="5" xfId="0" applyFont="1" applyFill="1" applyBorder="1" applyAlignment="1" applyProtection="1">
      <alignment horizontal="left" vertical="center" wrapText="1"/>
    </xf>
    <xf numFmtId="0" fontId="12" fillId="2" borderId="3" xfId="0" applyFont="1" applyFill="1" applyBorder="1" applyAlignment="1" applyProtection="1">
      <alignment horizontal="left" vertical="center" wrapText="1"/>
    </xf>
    <xf numFmtId="0" fontId="7" fillId="3" borderId="24" xfId="0" applyFont="1" applyFill="1" applyBorder="1" applyAlignment="1" applyProtection="1">
      <alignment horizontal="left" vertical="center" wrapText="1"/>
    </xf>
    <xf numFmtId="0" fontId="7" fillId="3" borderId="25" xfId="0" applyFont="1" applyFill="1" applyBorder="1" applyAlignment="1" applyProtection="1">
      <alignment horizontal="left" vertical="center" wrapText="1"/>
    </xf>
    <xf numFmtId="0" fontId="7" fillId="3" borderId="26" xfId="0" applyFont="1" applyFill="1" applyBorder="1" applyAlignment="1" applyProtection="1">
      <alignment vertical="center" wrapText="1"/>
    </xf>
    <xf numFmtId="0" fontId="7" fillId="0" borderId="0" xfId="0" applyFont="1" applyFill="1" applyBorder="1" applyAlignment="1" applyProtection="1">
      <alignment horizontal="left" vertical="center" wrapText="1"/>
    </xf>
    <xf numFmtId="49" fontId="57" fillId="2" borderId="3" xfId="0" applyNumberFormat="1" applyFont="1" applyFill="1" applyBorder="1" applyAlignment="1" applyProtection="1">
      <alignment vertical="center" wrapText="1"/>
    </xf>
    <xf numFmtId="49" fontId="57" fillId="2" borderId="72" xfId="0" applyNumberFormat="1" applyFont="1" applyFill="1" applyBorder="1" applyAlignment="1" applyProtection="1">
      <alignment vertical="center" wrapText="1"/>
    </xf>
    <xf numFmtId="49" fontId="12" fillId="2" borderId="72" xfId="0" applyNumberFormat="1" applyFont="1" applyFill="1" applyBorder="1" applyAlignment="1" applyProtection="1">
      <alignment vertical="center" wrapText="1"/>
    </xf>
    <xf numFmtId="49" fontId="57" fillId="2" borderId="15" xfId="0" applyNumberFormat="1" applyFont="1" applyFill="1" applyBorder="1" applyAlignment="1" applyProtection="1">
      <alignment vertical="center" wrapText="1"/>
    </xf>
    <xf numFmtId="49" fontId="12" fillId="2" borderId="56" xfId="0" applyNumberFormat="1" applyFont="1" applyFill="1" applyBorder="1" applyAlignment="1" applyProtection="1">
      <alignment vertical="center" wrapText="1"/>
    </xf>
    <xf numFmtId="49" fontId="57" fillId="2" borderId="56" xfId="0" applyNumberFormat="1" applyFont="1" applyFill="1" applyBorder="1" applyAlignment="1" applyProtection="1">
      <alignment vertical="center" wrapText="1"/>
    </xf>
    <xf numFmtId="49" fontId="57" fillId="2" borderId="33" xfId="0" applyNumberFormat="1" applyFont="1" applyFill="1" applyBorder="1" applyAlignment="1" applyProtection="1">
      <alignment vertical="center" wrapText="1"/>
    </xf>
    <xf numFmtId="49" fontId="57" fillId="2" borderId="70" xfId="0" applyNumberFormat="1" applyFont="1" applyFill="1" applyBorder="1" applyAlignment="1" applyProtection="1">
      <alignment vertical="center" wrapText="1"/>
    </xf>
    <xf numFmtId="49" fontId="12" fillId="2" borderId="70" xfId="0" applyNumberFormat="1" applyFont="1" applyFill="1" applyBorder="1" applyAlignment="1" applyProtection="1">
      <alignment vertical="center" wrapText="1"/>
    </xf>
    <xf numFmtId="0" fontId="63" fillId="2" borderId="1" xfId="0" applyFont="1" applyFill="1" applyBorder="1" applyAlignment="1">
      <alignment horizontal="left" vertical="center" wrapText="1"/>
    </xf>
    <xf numFmtId="0" fontId="0" fillId="2" borderId="1" xfId="0" applyFill="1" applyBorder="1" applyAlignment="1">
      <alignment horizontal="center" vertical="center" wrapText="1"/>
    </xf>
    <xf numFmtId="0" fontId="63"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1" fillId="5" borderId="1" xfId="0" applyFont="1" applyFill="1" applyBorder="1" applyAlignment="1" applyProtection="1">
      <alignment horizontal="center" vertical="center"/>
    </xf>
    <xf numFmtId="0" fontId="1" fillId="3" borderId="20" xfId="0" applyFont="1" applyFill="1" applyBorder="1" applyAlignment="1" applyProtection="1">
      <alignment vertical="center"/>
    </xf>
    <xf numFmtId="0" fontId="0" fillId="3" borderId="20" xfId="0" applyFill="1" applyBorder="1" applyAlignment="1">
      <alignment horizontal="center" vertical="center"/>
    </xf>
    <xf numFmtId="0" fontId="9" fillId="3" borderId="0" xfId="0" applyFont="1" applyFill="1" applyBorder="1" applyAlignment="1" applyProtection="1">
      <alignment horizontal="center" vertical="center" wrapText="1"/>
    </xf>
    <xf numFmtId="0" fontId="1" fillId="3" borderId="0" xfId="0" applyFont="1" applyFill="1" applyBorder="1" applyAlignment="1" applyProtection="1">
      <alignment vertical="center"/>
    </xf>
    <xf numFmtId="0" fontId="0" fillId="3" borderId="0" xfId="0" applyFill="1" applyBorder="1" applyAlignment="1">
      <alignment vertical="center"/>
    </xf>
    <xf numFmtId="0" fontId="0" fillId="3" borderId="0" xfId="0" applyFill="1" applyBorder="1" applyAlignment="1">
      <alignment horizontal="center" vertical="center"/>
    </xf>
    <xf numFmtId="0" fontId="1" fillId="3" borderId="0" xfId="0" applyFont="1" applyFill="1" applyBorder="1" applyAlignment="1" applyProtection="1">
      <alignment horizontal="center" vertical="center" wrapText="1"/>
    </xf>
    <xf numFmtId="0" fontId="2" fillId="3" borderId="23" xfId="0" applyFont="1" applyFill="1" applyBorder="1" applyAlignment="1" applyProtection="1">
      <alignment horizontal="center" vertical="center" wrapText="1"/>
    </xf>
    <xf numFmtId="17" fontId="62" fillId="0" borderId="46" xfId="0" applyNumberFormat="1" applyFont="1" applyFill="1" applyBorder="1" applyAlignment="1" applyProtection="1">
      <alignment vertical="center" wrapText="1"/>
    </xf>
    <xf numFmtId="0" fontId="63" fillId="2" borderId="16" xfId="0" applyFont="1" applyFill="1" applyBorder="1" applyAlignment="1">
      <alignment horizontal="left" vertical="center" wrapText="1"/>
    </xf>
    <xf numFmtId="0" fontId="0" fillId="2" borderId="16" xfId="0" applyFill="1" applyBorder="1" applyAlignment="1">
      <alignment horizontal="center" vertical="center"/>
    </xf>
    <xf numFmtId="17" fontId="62" fillId="2" borderId="46" xfId="0" applyNumberFormat="1" applyFont="1" applyFill="1" applyBorder="1" applyAlignment="1" applyProtection="1">
      <alignment vertical="center" wrapText="1"/>
    </xf>
    <xf numFmtId="0" fontId="64" fillId="2" borderId="46" xfId="0" applyFont="1" applyFill="1" applyBorder="1" applyAlignment="1" applyProtection="1">
      <alignment horizontal="center" vertical="center" wrapText="1"/>
    </xf>
    <xf numFmtId="0" fontId="64" fillId="2" borderId="31" xfId="0" applyFont="1" applyFill="1" applyBorder="1" applyAlignment="1" applyProtection="1">
      <alignment vertical="center" wrapText="1"/>
    </xf>
    <xf numFmtId="17" fontId="62" fillId="2" borderId="17" xfId="0" applyNumberFormat="1" applyFont="1" applyFill="1" applyBorder="1" applyAlignment="1" applyProtection="1">
      <alignment vertical="center" wrapText="1"/>
    </xf>
    <xf numFmtId="0" fontId="65" fillId="2" borderId="31" xfId="0" applyFont="1" applyFill="1" applyBorder="1" applyAlignment="1" applyProtection="1">
      <alignment vertical="center" wrapText="1"/>
    </xf>
    <xf numFmtId="0" fontId="65" fillId="2" borderId="46" xfId="0" applyFont="1" applyFill="1" applyBorder="1" applyAlignment="1" applyProtection="1">
      <alignment vertical="center" wrapText="1"/>
    </xf>
    <xf numFmtId="0" fontId="1" fillId="5" borderId="0" xfId="0" applyFont="1" applyFill="1" applyBorder="1" applyAlignment="1" applyProtection="1">
      <alignment horizontal="center" vertical="center"/>
    </xf>
    <xf numFmtId="0" fontId="1" fillId="3" borderId="0" xfId="0" applyFont="1" applyFill="1" applyBorder="1" applyAlignment="1" applyProtection="1">
      <alignment horizontal="center" vertical="center"/>
    </xf>
    <xf numFmtId="0" fontId="2" fillId="3" borderId="0" xfId="0" applyFont="1" applyFill="1" applyBorder="1" applyAlignment="1" applyProtection="1">
      <alignment horizontal="left" vertical="center"/>
    </xf>
    <xf numFmtId="0" fontId="20" fillId="3" borderId="0" xfId="0" applyFont="1" applyFill="1" applyBorder="1" applyAlignment="1" applyProtection="1"/>
    <xf numFmtId="0" fontId="51" fillId="3" borderId="0" xfId="0" applyFont="1" applyFill="1"/>
    <xf numFmtId="0" fontId="2" fillId="3" borderId="0" xfId="0" applyFont="1" applyFill="1" applyBorder="1" applyAlignment="1" applyProtection="1">
      <alignment horizontal="center" vertical="center"/>
    </xf>
    <xf numFmtId="0" fontId="2" fillId="3" borderId="22" xfId="0" applyFont="1" applyFill="1" applyBorder="1" applyAlignment="1" applyProtection="1">
      <alignment horizontal="left" vertical="center"/>
    </xf>
    <xf numFmtId="0" fontId="2" fillId="3" borderId="23" xfId="0" applyFont="1" applyFill="1" applyBorder="1" applyAlignment="1" applyProtection="1">
      <alignment horizontal="left" vertical="center"/>
    </xf>
    <xf numFmtId="0" fontId="8" fillId="3" borderId="0" xfId="0" applyFont="1" applyFill="1" applyBorder="1" applyAlignment="1" applyProtection="1">
      <alignment vertical="center" wrapText="1"/>
    </xf>
    <xf numFmtId="0" fontId="2" fillId="3" borderId="0" xfId="0" applyFont="1" applyFill="1" applyBorder="1" applyAlignment="1" applyProtection="1">
      <alignment vertical="center"/>
    </xf>
    <xf numFmtId="0" fontId="1" fillId="2" borderId="2" xfId="0" applyFont="1" applyFill="1" applyBorder="1" applyAlignment="1" applyProtection="1">
      <alignment horizontal="left" vertical="center" wrapText="1"/>
    </xf>
    <xf numFmtId="0" fontId="1" fillId="2" borderId="3" xfId="0" applyFont="1" applyFill="1" applyBorder="1" applyAlignment="1" applyProtection="1">
      <alignment horizontal="left" vertical="center" wrapText="1"/>
    </xf>
    <xf numFmtId="0" fontId="1" fillId="2" borderId="4" xfId="0" applyFont="1" applyFill="1" applyBorder="1" applyAlignment="1" applyProtection="1">
      <alignment horizontal="left" vertical="center" wrapText="1"/>
    </xf>
    <xf numFmtId="0" fontId="1" fillId="3" borderId="25" xfId="0" applyFont="1" applyFill="1" applyBorder="1" applyAlignment="1" applyProtection="1">
      <alignment vertical="center" wrapText="1"/>
    </xf>
    <xf numFmtId="0" fontId="0" fillId="3" borderId="25" xfId="0" applyFill="1" applyBorder="1" applyAlignment="1">
      <alignment vertical="center"/>
    </xf>
    <xf numFmtId="0" fontId="0" fillId="3" borderId="25" xfId="0" applyFill="1" applyBorder="1" applyAlignment="1">
      <alignment horizontal="center" vertical="center"/>
    </xf>
    <xf numFmtId="0" fontId="1" fillId="2" borderId="0" xfId="0" applyFont="1" applyFill="1" applyBorder="1" applyAlignment="1" applyProtection="1">
      <alignment vertical="top" wrapText="1"/>
      <protection locked="0"/>
    </xf>
    <xf numFmtId="0" fontId="29" fillId="0" borderId="1" xfId="0" applyFont="1" applyFill="1" applyBorder="1" applyAlignment="1">
      <alignment horizontal="left" vertical="center" wrapText="1"/>
    </xf>
    <xf numFmtId="0" fontId="29" fillId="2" borderId="1" xfId="0" applyFont="1" applyFill="1" applyBorder="1" applyAlignment="1">
      <alignment horizontal="left" vertical="center" wrapText="1"/>
    </xf>
    <xf numFmtId="0" fontId="29" fillId="0" borderId="1" xfId="0" applyFont="1" applyFill="1" applyBorder="1" applyAlignment="1">
      <alignment wrapText="1"/>
    </xf>
    <xf numFmtId="0" fontId="29" fillId="0" borderId="1" xfId="0" applyFont="1" applyFill="1" applyBorder="1" applyAlignment="1">
      <alignment vertical="center" wrapText="1"/>
    </xf>
    <xf numFmtId="9" fontId="62" fillId="0" borderId="75" xfId="0" applyNumberFormat="1" applyFont="1" applyFill="1" applyBorder="1" applyAlignment="1" applyProtection="1">
      <alignment vertical="center" wrapText="1"/>
    </xf>
    <xf numFmtId="0" fontId="0" fillId="0" borderId="0" xfId="0" applyFill="1" applyAlignment="1">
      <alignment wrapText="1"/>
    </xf>
    <xf numFmtId="0" fontId="23" fillId="14" borderId="0" xfId="0" applyFont="1" applyFill="1" applyBorder="1" applyAlignment="1">
      <alignment wrapText="1"/>
    </xf>
    <xf numFmtId="0" fontId="0" fillId="14" borderId="23" xfId="0" applyFill="1" applyBorder="1" applyAlignment="1">
      <alignment wrapText="1"/>
    </xf>
    <xf numFmtId="0" fontId="0" fillId="3" borderId="0" xfId="0" applyFill="1" applyAlignment="1">
      <alignment wrapText="1"/>
    </xf>
    <xf numFmtId="3" fontId="2" fillId="2" borderId="15" xfId="0" applyNumberFormat="1" applyFont="1" applyFill="1" applyBorder="1" applyAlignment="1" applyProtection="1">
      <alignment horizontal="center" vertical="center" wrapText="1"/>
    </xf>
    <xf numFmtId="0" fontId="2" fillId="2" borderId="15" xfId="0" applyFont="1" applyFill="1" applyBorder="1" applyAlignment="1" applyProtection="1">
      <alignment horizontal="left" vertical="center" wrapText="1"/>
    </xf>
    <xf numFmtId="0" fontId="2" fillId="2" borderId="54" xfId="0" applyFont="1" applyFill="1" applyBorder="1" applyAlignment="1" applyProtection="1">
      <alignment vertical="center" wrapText="1"/>
    </xf>
    <xf numFmtId="0" fontId="2" fillId="2" borderId="3" xfId="0" applyFont="1" applyFill="1" applyBorder="1" applyAlignment="1" applyProtection="1">
      <alignment horizontal="left" vertical="center" wrapText="1"/>
    </xf>
    <xf numFmtId="0" fontId="2" fillId="16" borderId="28" xfId="0" applyFont="1" applyFill="1" applyBorder="1" applyAlignment="1" applyProtection="1">
      <alignment vertical="center" wrapText="1"/>
    </xf>
    <xf numFmtId="0" fontId="32" fillId="4" borderId="16" xfId="0" applyFont="1" applyFill="1" applyBorder="1" applyAlignment="1">
      <alignment horizontal="center" vertical="center" wrapText="1"/>
    </xf>
    <xf numFmtId="0" fontId="2" fillId="3" borderId="0" xfId="0" applyFont="1" applyFill="1" applyBorder="1" applyAlignment="1" applyProtection="1">
      <alignment horizontal="left" vertical="center" wrapText="1"/>
    </xf>
    <xf numFmtId="0" fontId="73" fillId="0" borderId="0" xfId="0" applyFont="1" applyFill="1" applyBorder="1" applyAlignment="1">
      <alignment horizontal="left" vertical="center" wrapText="1" indent="1"/>
    </xf>
    <xf numFmtId="0" fontId="74" fillId="0" borderId="0" xfId="0" applyFont="1" applyFill="1" applyBorder="1" applyAlignment="1">
      <alignment horizontal="left" vertical="center" wrapText="1" indent="1"/>
    </xf>
    <xf numFmtId="0" fontId="75" fillId="0" borderId="0" xfId="0" applyFont="1" applyFill="1" applyBorder="1" applyAlignment="1">
      <alignment horizontal="left" vertical="center" wrapText="1" indent="1"/>
    </xf>
    <xf numFmtId="0" fontId="2" fillId="4" borderId="11" xfId="0" applyFont="1" applyFill="1" applyBorder="1" applyAlignment="1" applyProtection="1">
      <alignment horizontal="left" vertical="center" wrapText="1"/>
    </xf>
    <xf numFmtId="0" fontId="2" fillId="16" borderId="11" xfId="0" applyFont="1" applyFill="1" applyBorder="1" applyAlignment="1" applyProtection="1">
      <alignment horizontal="left" vertical="center" wrapText="1"/>
    </xf>
    <xf numFmtId="0" fontId="32" fillId="0" borderId="34" xfId="0" applyFont="1" applyBorder="1" applyAlignment="1">
      <alignment horizontal="center" vertical="center" wrapText="1"/>
    </xf>
    <xf numFmtId="0" fontId="32" fillId="0" borderId="40" xfId="0" applyFont="1" applyBorder="1" applyAlignment="1">
      <alignment horizontal="center" vertical="center" wrapText="1"/>
    </xf>
    <xf numFmtId="0" fontId="78" fillId="15" borderId="0" xfId="0" applyFont="1" applyFill="1" applyBorder="1" applyAlignment="1">
      <alignment horizontal="center" vertical="top" wrapText="1"/>
    </xf>
    <xf numFmtId="0" fontId="0" fillId="0" borderId="0" xfId="0" applyBorder="1" applyAlignment="1">
      <alignment vertical="top"/>
    </xf>
    <xf numFmtId="0" fontId="77" fillId="17" borderId="43" xfId="0" applyFont="1" applyFill="1" applyBorder="1" applyAlignment="1">
      <alignment horizontal="center" vertical="top" wrapText="1"/>
    </xf>
    <xf numFmtId="0" fontId="77" fillId="17" borderId="0" xfId="0" applyFont="1" applyFill="1" applyBorder="1" applyAlignment="1">
      <alignment horizontal="center" vertical="top" wrapText="1"/>
    </xf>
    <xf numFmtId="4" fontId="79" fillId="17" borderId="43" xfId="0" applyNumberFormat="1" applyFont="1" applyFill="1" applyBorder="1" applyAlignment="1">
      <alignment vertical="top"/>
    </xf>
    <xf numFmtId="4" fontId="79" fillId="17" borderId="0" xfId="0" applyNumberFormat="1" applyFont="1" applyFill="1" applyBorder="1" applyAlignment="1">
      <alignment vertical="top"/>
    </xf>
    <xf numFmtId="4" fontId="79" fillId="15" borderId="0" xfId="0" applyNumberFormat="1" applyFont="1" applyFill="1" applyBorder="1" applyAlignment="1">
      <alignment horizontal="center" vertical="top" wrapText="1"/>
    </xf>
    <xf numFmtId="4" fontId="79" fillId="17" borderId="43" xfId="0" applyNumberFormat="1" applyFont="1" applyFill="1" applyBorder="1" applyAlignment="1">
      <alignment vertical="top" wrapText="1"/>
    </xf>
    <xf numFmtId="4" fontId="79" fillId="17" borderId="29" xfId="0" applyNumberFormat="1" applyFont="1" applyFill="1" applyBorder="1" applyAlignment="1">
      <alignment vertical="top" wrapText="1"/>
    </xf>
    <xf numFmtId="4" fontId="79" fillId="17" borderId="77" xfId="0" applyNumberFormat="1" applyFont="1" applyFill="1" applyBorder="1" applyAlignment="1">
      <alignment vertical="top"/>
    </xf>
    <xf numFmtId="4" fontId="83" fillId="18" borderId="30" xfId="0" applyNumberFormat="1" applyFont="1" applyFill="1" applyBorder="1" applyAlignment="1">
      <alignment vertical="top"/>
    </xf>
    <xf numFmtId="4" fontId="83" fillId="18" borderId="55" xfId="0" applyNumberFormat="1" applyFont="1" applyFill="1" applyBorder="1" applyAlignment="1">
      <alignment vertical="top" wrapText="1"/>
    </xf>
    <xf numFmtId="4" fontId="83" fillId="15" borderId="78" xfId="0" applyNumberFormat="1" applyFont="1" applyFill="1" applyBorder="1" applyAlignment="1">
      <alignment horizontal="left" vertical="top" wrapText="1"/>
    </xf>
    <xf numFmtId="0" fontId="84" fillId="18" borderId="11" xfId="0" applyFont="1" applyFill="1" applyBorder="1" applyAlignment="1">
      <alignment vertical="top" wrapText="1"/>
    </xf>
    <xf numFmtId="4" fontId="84" fillId="18" borderId="11" xfId="0" applyNumberFormat="1" applyFont="1" applyFill="1" applyBorder="1" applyAlignment="1">
      <alignment horizontal="center" vertical="top" wrapText="1"/>
    </xf>
    <xf numFmtId="4" fontId="84" fillId="15" borderId="61" xfId="0" applyNumberFormat="1" applyFont="1" applyFill="1" applyBorder="1" applyAlignment="1">
      <alignment horizontal="center" vertical="top" wrapText="1"/>
    </xf>
    <xf numFmtId="0" fontId="86" fillId="21" borderId="19" xfId="0" applyFont="1" applyFill="1" applyBorder="1" applyAlignment="1">
      <alignment vertical="top"/>
    </xf>
    <xf numFmtId="0" fontId="0" fillId="21" borderId="20" xfId="0" applyFill="1" applyBorder="1" applyAlignment="1">
      <alignment vertical="top"/>
    </xf>
    <xf numFmtId="0" fontId="0" fillId="15" borderId="0" xfId="0" applyFill="1" applyBorder="1" applyAlignment="1">
      <alignment vertical="top"/>
    </xf>
    <xf numFmtId="0" fontId="87" fillId="0" borderId="11" xfId="5" applyFont="1" applyBorder="1" applyAlignment="1">
      <alignment horizontal="center" vertical="top" wrapText="1"/>
    </xf>
    <xf numFmtId="0" fontId="0" fillId="15" borderId="0" xfId="0" applyFill="1" applyAlignment="1">
      <alignment vertical="top"/>
    </xf>
    <xf numFmtId="0" fontId="0" fillId="0" borderId="11" xfId="0" applyBorder="1" applyAlignment="1">
      <alignment vertical="top"/>
    </xf>
    <xf numFmtId="0" fontId="55" fillId="0" borderId="11" xfId="5" applyBorder="1" applyAlignment="1">
      <alignment vertical="top"/>
    </xf>
    <xf numFmtId="0" fontId="88" fillId="22" borderId="54" xfId="0" applyFont="1" applyFill="1" applyBorder="1" applyAlignment="1">
      <alignment vertical="top" wrapText="1"/>
    </xf>
    <xf numFmtId="4" fontId="88" fillId="22" borderId="55" xfId="0" applyNumberFormat="1" applyFont="1" applyFill="1" applyBorder="1" applyAlignment="1">
      <alignment vertical="top"/>
    </xf>
    <xf numFmtId="4" fontId="89" fillId="22" borderId="0" xfId="0" applyNumberFormat="1" applyFont="1" applyFill="1" applyBorder="1" applyAlignment="1">
      <alignment vertical="top"/>
    </xf>
    <xf numFmtId="0" fontId="90" fillId="22" borderId="11" xfId="5" applyFont="1" applyFill="1" applyBorder="1" applyAlignment="1">
      <alignment vertical="top"/>
    </xf>
    <xf numFmtId="0" fontId="90" fillId="22" borderId="30" xfId="5" applyFont="1" applyFill="1" applyBorder="1" applyAlignment="1">
      <alignment vertical="top"/>
    </xf>
    <xf numFmtId="0" fontId="91" fillId="23" borderId="54" xfId="0" applyFont="1" applyFill="1" applyBorder="1" applyAlignment="1">
      <alignment vertical="top"/>
    </xf>
    <xf numFmtId="4" fontId="91" fillId="23" borderId="55" xfId="0" applyNumberFormat="1" applyFont="1" applyFill="1" applyBorder="1" applyAlignment="1">
      <alignment vertical="top"/>
    </xf>
    <xf numFmtId="4" fontId="92" fillId="15" borderId="0" xfId="0" applyNumberFormat="1" applyFont="1" applyFill="1" applyBorder="1" applyAlignment="1">
      <alignment vertical="top"/>
    </xf>
    <xf numFmtId="0" fontId="93" fillId="0" borderId="11" xfId="5" applyFont="1" applyFill="1" applyBorder="1" applyAlignment="1">
      <alignment vertical="top"/>
    </xf>
    <xf numFmtId="0" fontId="93" fillId="0" borderId="30" xfId="5" applyFont="1" applyFill="1" applyBorder="1" applyAlignment="1">
      <alignment vertical="top"/>
    </xf>
    <xf numFmtId="0" fontId="94" fillId="0" borderId="11" xfId="0" applyFont="1" applyFill="1" applyBorder="1" applyAlignment="1">
      <alignment vertical="top"/>
    </xf>
    <xf numFmtId="0" fontId="95" fillId="0" borderId="6" xfId="0" applyFont="1" applyFill="1" applyBorder="1" applyAlignment="1">
      <alignment vertical="top" wrapText="1"/>
    </xf>
    <xf numFmtId="4" fontId="95" fillId="0" borderId="11" xfId="0" applyNumberFormat="1" applyFont="1" applyFill="1" applyBorder="1" applyAlignment="1">
      <alignment vertical="top"/>
    </xf>
    <xf numFmtId="4" fontId="96" fillId="15" borderId="0" xfId="0" applyNumberFormat="1" applyFont="1" applyFill="1" applyBorder="1" applyAlignment="1">
      <alignment vertical="top"/>
    </xf>
    <xf numFmtId="0" fontId="55" fillId="24" borderId="11" xfId="5" applyFill="1" applyBorder="1" applyAlignment="1">
      <alignment vertical="top"/>
    </xf>
    <xf numFmtId="0" fontId="55" fillId="0" borderId="11" xfId="5" applyFill="1" applyBorder="1" applyAlignment="1">
      <alignment vertical="top"/>
    </xf>
    <xf numFmtId="0" fontId="55" fillId="0" borderId="30" xfId="5" applyFill="1" applyBorder="1" applyAlignment="1">
      <alignment vertical="top"/>
    </xf>
    <xf numFmtId="0" fontId="97" fillId="0" borderId="11" xfId="0" applyFont="1" applyFill="1" applyBorder="1" applyAlignment="1">
      <alignment vertical="top" wrapText="1"/>
    </xf>
    <xf numFmtId="0" fontId="97" fillId="25" borderId="22" xfId="0" applyFont="1" applyFill="1" applyBorder="1" applyAlignment="1">
      <alignment vertical="top" wrapText="1"/>
    </xf>
    <xf numFmtId="4" fontId="97" fillId="25" borderId="0" xfId="0" applyNumberFormat="1" applyFont="1" applyFill="1" applyBorder="1" applyAlignment="1">
      <alignment vertical="top" wrapText="1"/>
    </xf>
    <xf numFmtId="0" fontId="55" fillId="2" borderId="11" xfId="5" applyFill="1" applyBorder="1" applyAlignment="1">
      <alignment vertical="top"/>
    </xf>
    <xf numFmtId="0" fontId="55" fillId="2" borderId="30" xfId="5" applyFill="1" applyBorder="1" applyAlignment="1">
      <alignment vertical="top"/>
    </xf>
    <xf numFmtId="0" fontId="97" fillId="26" borderId="22" xfId="0" applyFont="1" applyFill="1" applyBorder="1" applyAlignment="1">
      <alignment vertical="top" wrapText="1"/>
    </xf>
    <xf numFmtId="0" fontId="97" fillId="26" borderId="0" xfId="0" applyFont="1" applyFill="1" applyBorder="1" applyAlignment="1">
      <alignment vertical="top" wrapText="1"/>
    </xf>
    <xf numFmtId="4" fontId="96" fillId="16" borderId="0" xfId="0" applyNumberFormat="1" applyFont="1" applyFill="1" applyBorder="1" applyAlignment="1">
      <alignment vertical="top"/>
    </xf>
    <xf numFmtId="0" fontId="55" fillId="2" borderId="11" xfId="5" applyFont="1" applyFill="1" applyBorder="1" applyAlignment="1">
      <alignment vertical="top"/>
    </xf>
    <xf numFmtId="0" fontId="55" fillId="2" borderId="30" xfId="5" applyFont="1" applyFill="1" applyBorder="1" applyAlignment="1">
      <alignment vertical="top"/>
    </xf>
    <xf numFmtId="0" fontId="98" fillId="22" borderId="54" xfId="0" applyFont="1" applyFill="1" applyBorder="1" applyAlignment="1">
      <alignment vertical="top" wrapText="1"/>
    </xf>
    <xf numFmtId="4" fontId="98" fillId="22" borderId="55" xfId="0" applyNumberFormat="1" applyFont="1" applyFill="1" applyBorder="1" applyAlignment="1">
      <alignment vertical="top"/>
    </xf>
    <xf numFmtId="4" fontId="96" fillId="22" borderId="0" xfId="0" applyNumberFormat="1" applyFont="1" applyFill="1" applyBorder="1" applyAlignment="1">
      <alignment vertical="top"/>
    </xf>
    <xf numFmtId="0" fontId="55" fillId="22" borderId="11" xfId="5" applyFill="1" applyBorder="1" applyAlignment="1">
      <alignment vertical="top"/>
    </xf>
    <xf numFmtId="0" fontId="55" fillId="22" borderId="30" xfId="5" applyFill="1" applyBorder="1" applyAlignment="1">
      <alignment vertical="top"/>
    </xf>
    <xf numFmtId="0" fontId="55" fillId="0" borderId="30" xfId="5" applyBorder="1" applyAlignment="1">
      <alignment vertical="top"/>
    </xf>
    <xf numFmtId="0" fontId="0" fillId="0" borderId="11" xfId="0" applyFill="1" applyBorder="1" applyAlignment="1">
      <alignment vertical="top"/>
    </xf>
    <xf numFmtId="0" fontId="93" fillId="2" borderId="11" xfId="5" applyFont="1" applyFill="1" applyBorder="1" applyAlignment="1">
      <alignment vertical="top" wrapText="1"/>
    </xf>
    <xf numFmtId="0" fontId="93" fillId="24" borderId="30" xfId="5" applyFont="1" applyFill="1" applyBorder="1" applyAlignment="1">
      <alignment vertical="top" wrapText="1"/>
    </xf>
    <xf numFmtId="4" fontId="97" fillId="26" borderId="0" xfId="0" applyNumberFormat="1" applyFont="1" applyFill="1" applyBorder="1" applyAlignment="1">
      <alignment vertical="top" wrapText="1"/>
    </xf>
    <xf numFmtId="0" fontId="99" fillId="2" borderId="11" xfId="5" applyFont="1" applyFill="1" applyBorder="1" applyAlignment="1">
      <alignment vertical="top"/>
    </xf>
    <xf numFmtId="0" fontId="99" fillId="24" borderId="11" xfId="5" applyFont="1" applyFill="1" applyBorder="1" applyAlignment="1">
      <alignment vertical="top"/>
    </xf>
    <xf numFmtId="0" fontId="55" fillId="24" borderId="30" xfId="5" applyFill="1" applyBorder="1" applyAlignment="1">
      <alignment vertical="top"/>
    </xf>
    <xf numFmtId="0" fontId="93" fillId="2" borderId="11" xfId="5" applyFont="1" applyFill="1" applyBorder="1" applyAlignment="1">
      <alignment horizontal="left" vertical="top"/>
    </xf>
    <xf numFmtId="0" fontId="93" fillId="2" borderId="30" xfId="5" applyFont="1" applyFill="1" applyBorder="1" applyAlignment="1">
      <alignment horizontal="left" vertical="top"/>
    </xf>
    <xf numFmtId="0" fontId="91" fillId="0" borderId="54" xfId="0" applyFont="1" applyFill="1" applyBorder="1" applyAlignment="1">
      <alignment vertical="top"/>
    </xf>
    <xf numFmtId="4" fontId="101" fillId="2" borderId="11" xfId="0" applyNumberFormat="1" applyFont="1" applyFill="1" applyBorder="1" applyAlignment="1">
      <alignment vertical="top"/>
    </xf>
    <xf numFmtId="4" fontId="91" fillId="2" borderId="11" xfId="0" applyNumberFormat="1" applyFont="1" applyFill="1" applyBorder="1" applyAlignment="1">
      <alignment vertical="top"/>
    </xf>
    <xf numFmtId="4" fontId="95" fillId="25" borderId="11" xfId="0" applyNumberFormat="1" applyFont="1" applyFill="1" applyBorder="1" applyAlignment="1">
      <alignment vertical="top"/>
    </xf>
    <xf numFmtId="0" fontId="97" fillId="24" borderId="11" xfId="0" applyFont="1" applyFill="1" applyBorder="1" applyAlignment="1">
      <alignment vertical="top" wrapText="1"/>
    </xf>
    <xf numFmtId="0" fontId="55" fillId="0" borderId="11" xfId="5" applyFill="1" applyBorder="1" applyAlignment="1">
      <alignment horizontal="center" vertical="center"/>
    </xf>
    <xf numFmtId="0" fontId="95" fillId="0" borderId="59" xfId="0" applyFont="1" applyFill="1" applyBorder="1" applyAlignment="1">
      <alignment vertical="top" wrapText="1"/>
    </xf>
    <xf numFmtId="0" fontId="99" fillId="0" borderId="11" xfId="5" applyFont="1" applyFill="1" applyBorder="1" applyAlignment="1">
      <alignment vertical="top"/>
    </xf>
    <xf numFmtId="3" fontId="97" fillId="25" borderId="0" xfId="0" applyNumberFormat="1" applyFont="1" applyFill="1" applyBorder="1" applyAlignment="1">
      <alignment vertical="top" wrapText="1"/>
    </xf>
    <xf numFmtId="0" fontId="97" fillId="2" borderId="11" xfId="0" applyFont="1" applyFill="1" applyBorder="1" applyAlignment="1">
      <alignment vertical="top" wrapText="1"/>
    </xf>
    <xf numFmtId="0" fontId="97" fillId="2" borderId="30" xfId="0" applyFont="1" applyFill="1" applyBorder="1" applyAlignment="1">
      <alignment vertical="top" wrapText="1"/>
    </xf>
    <xf numFmtId="4" fontId="95" fillId="23" borderId="11" xfId="0" applyNumberFormat="1" applyFont="1" applyFill="1" applyBorder="1" applyAlignment="1">
      <alignment vertical="top"/>
    </xf>
    <xf numFmtId="0" fontId="55" fillId="0" borderId="11" xfId="0" applyFont="1" applyBorder="1" applyAlignment="1">
      <alignment vertical="top" wrapText="1"/>
    </xf>
    <xf numFmtId="0" fontId="0" fillId="24" borderId="11" xfId="0" applyFill="1" applyBorder="1" applyAlignment="1">
      <alignment vertical="top"/>
    </xf>
    <xf numFmtId="0" fontId="91" fillId="20" borderId="54" xfId="0" applyFont="1" applyFill="1" applyBorder="1" applyAlignment="1">
      <alignment vertical="top"/>
    </xf>
    <xf numFmtId="4" fontId="95" fillId="20" borderId="11" xfId="0" applyNumberFormat="1" applyFont="1" applyFill="1" applyBorder="1" applyAlignment="1">
      <alignment vertical="top"/>
    </xf>
    <xf numFmtId="0" fontId="0" fillId="2" borderId="11" xfId="0" applyFill="1" applyBorder="1" applyAlignment="1">
      <alignment vertical="top"/>
    </xf>
    <xf numFmtId="0" fontId="0" fillId="2" borderId="30" xfId="0" applyFill="1" applyBorder="1" applyAlignment="1">
      <alignment vertical="top"/>
    </xf>
    <xf numFmtId="0" fontId="97" fillId="22" borderId="11" xfId="0" applyFont="1" applyFill="1" applyBorder="1" applyAlignment="1">
      <alignment vertical="top" wrapText="1"/>
    </xf>
    <xf numFmtId="0" fontId="97" fillId="24" borderId="30" xfId="0" applyFont="1" applyFill="1" applyBorder="1" applyAlignment="1">
      <alignment vertical="top" wrapText="1"/>
    </xf>
    <xf numFmtId="0" fontId="97" fillId="25" borderId="0" xfId="0" applyFont="1" applyFill="1" applyBorder="1" applyAlignment="1">
      <alignment vertical="top" wrapText="1"/>
    </xf>
    <xf numFmtId="0" fontId="102" fillId="27" borderId="24" xfId="0" applyFont="1" applyFill="1" applyBorder="1" applyAlignment="1">
      <alignment vertical="top" wrapText="1"/>
    </xf>
    <xf numFmtId="4" fontId="102" fillId="27" borderId="25" xfId="0" applyNumberFormat="1" applyFont="1" applyFill="1" applyBorder="1" applyAlignment="1">
      <alignment vertical="top"/>
    </xf>
    <xf numFmtId="4" fontId="96" fillId="4" borderId="0" xfId="0" applyNumberFormat="1" applyFont="1" applyFill="1" applyBorder="1" applyAlignment="1">
      <alignment vertical="top"/>
    </xf>
    <xf numFmtId="0" fontId="97" fillId="4" borderId="0" xfId="0" applyFont="1" applyFill="1" applyBorder="1" applyAlignment="1">
      <alignment vertical="top" wrapText="1"/>
    </xf>
    <xf numFmtId="0" fontId="98" fillId="23" borderId="24" xfId="0" applyFont="1" applyFill="1" applyBorder="1" applyAlignment="1">
      <alignment vertical="top" wrapText="1"/>
    </xf>
    <xf numFmtId="4" fontId="98" fillId="23" borderId="25" xfId="0" applyNumberFormat="1" applyFont="1" applyFill="1" applyBorder="1" applyAlignment="1">
      <alignment vertical="top"/>
    </xf>
    <xf numFmtId="4" fontId="96" fillId="23" borderId="0" xfId="0" applyNumberFormat="1" applyFont="1" applyFill="1" applyBorder="1" applyAlignment="1">
      <alignment vertical="top"/>
    </xf>
    <xf numFmtId="0" fontId="97" fillId="23" borderId="0" xfId="0" applyFont="1" applyFill="1" applyBorder="1" applyAlignment="1">
      <alignment vertical="top" wrapText="1"/>
    </xf>
    <xf numFmtId="0" fontId="97" fillId="23" borderId="11" xfId="0" applyFont="1" applyFill="1" applyBorder="1" applyAlignment="1">
      <alignment vertical="top" wrapText="1"/>
    </xf>
    <xf numFmtId="0" fontId="103" fillId="28" borderId="46" xfId="0" applyFont="1" applyFill="1" applyBorder="1" applyAlignment="1">
      <alignment vertical="top" wrapText="1"/>
    </xf>
    <xf numFmtId="4" fontId="103" fillId="28" borderId="17" xfId="0" applyNumberFormat="1" applyFont="1" applyFill="1" applyBorder="1" applyAlignment="1">
      <alignment vertical="top"/>
    </xf>
    <xf numFmtId="4" fontId="96" fillId="28" borderId="0" xfId="0" applyNumberFormat="1" applyFont="1" applyFill="1" applyBorder="1" applyAlignment="1">
      <alignment vertical="top"/>
    </xf>
    <xf numFmtId="0" fontId="103" fillId="28" borderId="46" xfId="0" applyFont="1" applyFill="1" applyBorder="1" applyAlignment="1">
      <alignment horizontal="left" vertical="top" wrapText="1"/>
    </xf>
    <xf numFmtId="4" fontId="95" fillId="28" borderId="0" xfId="0" applyNumberFormat="1" applyFont="1" applyFill="1" applyBorder="1" applyAlignment="1">
      <alignment vertical="top"/>
    </xf>
    <xf numFmtId="0" fontId="0" fillId="28" borderId="0" xfId="0" applyFill="1" applyBorder="1" applyAlignment="1">
      <alignment vertical="top"/>
    </xf>
    <xf numFmtId="49" fontId="95" fillId="0" borderId="11" xfId="0" applyNumberFormat="1" applyFont="1" applyFill="1" applyBorder="1" applyAlignment="1">
      <alignment horizontal="center" vertical="top"/>
    </xf>
    <xf numFmtId="43" fontId="95" fillId="0" borderId="11" xfId="0" applyNumberFormat="1" applyFont="1" applyFill="1" applyBorder="1" applyAlignment="1">
      <alignment horizontal="center" vertical="top"/>
    </xf>
    <xf numFmtId="43" fontId="95" fillId="0" borderId="11" xfId="0" applyNumberFormat="1" applyFont="1" applyFill="1" applyBorder="1" applyAlignment="1">
      <alignment vertical="top"/>
    </xf>
    <xf numFmtId="0" fontId="99" fillId="0" borderId="11" xfId="0" applyFont="1" applyFill="1" applyBorder="1" applyAlignment="1">
      <alignment vertical="top"/>
    </xf>
    <xf numFmtId="4" fontId="109" fillId="0" borderId="11" xfId="0" applyNumberFormat="1" applyFont="1" applyFill="1" applyBorder="1" applyAlignment="1">
      <alignment vertical="top"/>
    </xf>
    <xf numFmtId="49" fontId="109" fillId="0" borderId="11" xfId="0" applyNumberFormat="1" applyFont="1" applyFill="1" applyBorder="1" applyAlignment="1">
      <alignment horizontal="center" vertical="top"/>
    </xf>
    <xf numFmtId="43" fontId="109" fillId="0" borderId="11" xfId="0" applyNumberFormat="1" applyFont="1" applyFill="1" applyBorder="1" applyAlignment="1">
      <alignment horizontal="center" vertical="top"/>
    </xf>
    <xf numFmtId="43" fontId="109" fillId="0" borderId="11" xfId="0" applyNumberFormat="1" applyFont="1" applyFill="1" applyBorder="1" applyAlignment="1">
      <alignment vertical="top"/>
    </xf>
    <xf numFmtId="0" fontId="93" fillId="0" borderId="11" xfId="0" applyFont="1" applyFill="1" applyBorder="1" applyAlignment="1">
      <alignment horizontal="left" vertical="top"/>
    </xf>
    <xf numFmtId="0" fontId="93" fillId="0" borderId="30" xfId="0" applyFont="1" applyFill="1" applyBorder="1" applyAlignment="1">
      <alignment horizontal="left" vertical="top"/>
    </xf>
    <xf numFmtId="0" fontId="55" fillId="0" borderId="11" xfId="0" applyFont="1" applyFill="1" applyBorder="1" applyAlignment="1">
      <alignment vertical="top"/>
    </xf>
    <xf numFmtId="0" fontId="55" fillId="0" borderId="30" xfId="0" applyFont="1" applyFill="1" applyBorder="1" applyAlignment="1">
      <alignment vertical="top"/>
    </xf>
    <xf numFmtId="0" fontId="99" fillId="0" borderId="30" xfId="0" applyFont="1" applyFill="1" applyBorder="1" applyAlignment="1">
      <alignment vertical="top"/>
    </xf>
    <xf numFmtId="0" fontId="99" fillId="0" borderId="35" xfId="0" applyFont="1" applyFill="1" applyBorder="1" applyAlignment="1">
      <alignment vertical="top"/>
    </xf>
    <xf numFmtId="0" fontId="99" fillId="0" borderId="40" xfId="0" applyFont="1" applyFill="1" applyBorder="1" applyAlignment="1">
      <alignment vertical="top"/>
    </xf>
    <xf numFmtId="4" fontId="95" fillId="0" borderId="0" xfId="0" applyNumberFormat="1" applyFont="1" applyFill="1" applyBorder="1" applyAlignment="1">
      <alignment vertical="top"/>
    </xf>
    <xf numFmtId="49" fontId="95" fillId="0" borderId="0" xfId="0" applyNumberFormat="1" applyFont="1" applyFill="1" applyBorder="1" applyAlignment="1">
      <alignment horizontal="center" vertical="top"/>
    </xf>
    <xf numFmtId="43" fontId="95" fillId="0" borderId="0" xfId="0" applyNumberFormat="1" applyFont="1" applyFill="1" applyBorder="1" applyAlignment="1">
      <alignment horizontal="center" vertical="top"/>
    </xf>
    <xf numFmtId="43" fontId="95" fillId="0" borderId="0" xfId="0" applyNumberFormat="1" applyFont="1" applyFill="1" applyBorder="1" applyAlignment="1">
      <alignment vertical="top"/>
    </xf>
    <xf numFmtId="4" fontId="96" fillId="0" borderId="29" xfId="0" applyNumberFormat="1" applyFont="1" applyFill="1" applyBorder="1" applyAlignment="1">
      <alignment vertical="top"/>
    </xf>
    <xf numFmtId="0" fontId="114" fillId="0" borderId="0" xfId="0" applyFont="1" applyFill="1" applyBorder="1" applyAlignment="1">
      <alignment vertical="top"/>
    </xf>
    <xf numFmtId="4" fontId="83" fillId="31" borderId="30" xfId="0" applyNumberFormat="1" applyFont="1" applyFill="1" applyBorder="1" applyAlignment="1">
      <alignment vertical="top"/>
    </xf>
    <xf numFmtId="0" fontId="86" fillId="34" borderId="19" xfId="0" applyFont="1" applyFill="1" applyBorder="1" applyAlignment="1">
      <alignment vertical="top"/>
    </xf>
    <xf numFmtId="0" fontId="114" fillId="34" borderId="20" xfId="0" applyFont="1" applyFill="1" applyBorder="1" applyAlignment="1">
      <alignment vertical="top"/>
    </xf>
    <xf numFmtId="0" fontId="55" fillId="34" borderId="20" xfId="0" applyFont="1" applyFill="1" applyBorder="1" applyAlignment="1">
      <alignment vertical="top"/>
    </xf>
    <xf numFmtId="0" fontId="114" fillId="34" borderId="20" xfId="0" applyFont="1" applyFill="1" applyBorder="1" applyAlignment="1">
      <alignment horizontal="center" vertical="top"/>
    </xf>
    <xf numFmtId="0" fontId="114" fillId="34" borderId="21" xfId="0" applyFont="1" applyFill="1" applyBorder="1" applyAlignment="1">
      <alignment vertical="top"/>
    </xf>
    <xf numFmtId="0" fontId="114" fillId="30" borderId="0" xfId="0" applyFont="1" applyFill="1" applyBorder="1" applyAlignment="1">
      <alignment vertical="top"/>
    </xf>
    <xf numFmtId="0" fontId="87" fillId="0" borderId="0" xfId="0" applyFont="1" applyFill="1" applyBorder="1" applyAlignment="1">
      <alignment horizontal="center" vertical="top" wrapText="1"/>
    </xf>
    <xf numFmtId="0" fontId="87" fillId="0" borderId="11" xfId="0" applyFont="1" applyFill="1" applyBorder="1" applyAlignment="1">
      <alignment horizontal="center" vertical="top" wrapText="1"/>
    </xf>
    <xf numFmtId="0" fontId="114" fillId="0" borderId="11" xfId="0" applyFont="1" applyFill="1" applyBorder="1" applyAlignment="1">
      <alignment vertical="top"/>
    </xf>
    <xf numFmtId="0" fontId="114" fillId="0" borderId="30" xfId="0" applyFont="1" applyFill="1" applyBorder="1" applyAlignment="1">
      <alignment vertical="top"/>
    </xf>
    <xf numFmtId="0" fontId="104" fillId="35" borderId="54" xfId="0" applyFont="1" applyFill="1" applyBorder="1" applyAlignment="1">
      <alignment horizontal="left" vertical="center"/>
    </xf>
    <xf numFmtId="4" fontId="104" fillId="35" borderId="55" xfId="0" applyNumberFormat="1" applyFont="1" applyFill="1" applyBorder="1" applyAlignment="1">
      <alignment vertical="top"/>
    </xf>
    <xf numFmtId="49" fontId="105" fillId="35" borderId="55" xfId="0" applyNumberFormat="1" applyFont="1" applyFill="1" applyBorder="1" applyAlignment="1">
      <alignment horizontal="center" vertical="top"/>
    </xf>
    <xf numFmtId="43" fontId="104" fillId="35" borderId="55" xfId="0" applyNumberFormat="1" applyFont="1" applyFill="1" applyBorder="1" applyAlignment="1">
      <alignment horizontal="center" vertical="top"/>
    </xf>
    <xf numFmtId="43" fontId="104" fillId="35" borderId="55" xfId="0" applyNumberFormat="1" applyFont="1" applyFill="1" applyBorder="1" applyAlignment="1">
      <alignment vertical="top"/>
    </xf>
    <xf numFmtId="4" fontId="106" fillId="35" borderId="56" xfId="0" applyNumberFormat="1" applyFont="1" applyFill="1" applyBorder="1" applyAlignment="1">
      <alignment vertical="top"/>
    </xf>
    <xf numFmtId="4" fontId="106" fillId="30" borderId="0" xfId="0" applyNumberFormat="1" applyFont="1" applyFill="1" applyBorder="1" applyAlignment="1">
      <alignment vertical="top"/>
    </xf>
    <xf numFmtId="0" fontId="114" fillId="36" borderId="11" xfId="0" applyFont="1" applyFill="1" applyBorder="1" applyAlignment="1">
      <alignment vertical="top"/>
    </xf>
    <xf numFmtId="0" fontId="114" fillId="36" borderId="30" xfId="0" applyFont="1" applyFill="1" applyBorder="1" applyAlignment="1">
      <alignment vertical="top"/>
    </xf>
    <xf numFmtId="0" fontId="91" fillId="37" borderId="54" xfId="0" applyFont="1" applyFill="1" applyBorder="1" applyAlignment="1">
      <alignment horizontal="left" vertical="center"/>
    </xf>
    <xf numFmtId="4" fontId="91" fillId="37" borderId="55" xfId="0" applyNumberFormat="1" applyFont="1" applyFill="1" applyBorder="1" applyAlignment="1">
      <alignment vertical="top"/>
    </xf>
    <xf numFmtId="49" fontId="107" fillId="37" borderId="55" xfId="0" applyNumberFormat="1" applyFont="1" applyFill="1" applyBorder="1" applyAlignment="1">
      <alignment horizontal="center" vertical="top"/>
    </xf>
    <xf numFmtId="43" fontId="91" fillId="37" borderId="55" xfId="0" applyNumberFormat="1" applyFont="1" applyFill="1" applyBorder="1" applyAlignment="1">
      <alignment horizontal="center" vertical="top"/>
    </xf>
    <xf numFmtId="43" fontId="91" fillId="37" borderId="55" xfId="0" applyNumberFormat="1" applyFont="1" applyFill="1" applyBorder="1" applyAlignment="1">
      <alignment vertical="top"/>
    </xf>
    <xf numFmtId="4" fontId="92" fillId="37" borderId="56" xfId="0" applyNumberFormat="1" applyFont="1" applyFill="1" applyBorder="1" applyAlignment="1">
      <alignment vertical="top"/>
    </xf>
    <xf numFmtId="4" fontId="92" fillId="30" borderId="0" xfId="0" applyNumberFormat="1" applyFont="1" applyFill="1" applyBorder="1" applyAlignment="1">
      <alignment vertical="top"/>
    </xf>
    <xf numFmtId="4" fontId="95" fillId="38" borderId="11" xfId="0" applyNumberFormat="1" applyFont="1" applyFill="1" applyBorder="1" applyAlignment="1">
      <alignment vertical="top"/>
    </xf>
    <xf numFmtId="4" fontId="96" fillId="38" borderId="7" xfId="0" applyNumberFormat="1" applyFont="1" applyFill="1" applyBorder="1" applyAlignment="1">
      <alignment vertical="top"/>
    </xf>
    <xf numFmtId="4" fontId="96" fillId="30" borderId="0" xfId="0" applyNumberFormat="1" applyFont="1" applyFill="1" applyBorder="1" applyAlignment="1">
      <alignment vertical="top"/>
    </xf>
    <xf numFmtId="0" fontId="114" fillId="39" borderId="11" xfId="0" applyFont="1" applyFill="1" applyBorder="1" applyAlignment="1">
      <alignment vertical="top"/>
    </xf>
    <xf numFmtId="0" fontId="114" fillId="39" borderId="30" xfId="0" applyFont="1" applyFill="1" applyBorder="1" applyAlignment="1">
      <alignment vertical="top"/>
    </xf>
    <xf numFmtId="0" fontId="114" fillId="36" borderId="11" xfId="0" applyFont="1" applyFill="1" applyBorder="1" applyAlignment="1">
      <alignment horizontal="center" vertical="center"/>
    </xf>
    <xf numFmtId="0" fontId="99" fillId="39" borderId="11" xfId="0" applyFont="1" applyFill="1" applyBorder="1" applyAlignment="1">
      <alignment vertical="top"/>
    </xf>
    <xf numFmtId="4" fontId="95" fillId="30" borderId="11" xfId="0" applyNumberFormat="1" applyFont="1" applyFill="1" applyBorder="1" applyAlignment="1">
      <alignment vertical="top"/>
    </xf>
    <xf numFmtId="49" fontId="95" fillId="30" borderId="11" xfId="0" applyNumberFormat="1" applyFont="1" applyFill="1" applyBorder="1" applyAlignment="1">
      <alignment horizontal="center" vertical="top"/>
    </xf>
    <xf numFmtId="43" fontId="95" fillId="30" borderId="11" xfId="0" applyNumberFormat="1" applyFont="1" applyFill="1" applyBorder="1" applyAlignment="1">
      <alignment horizontal="center" vertical="top"/>
    </xf>
    <xf numFmtId="43" fontId="95" fillId="30" borderId="11" xfId="0" applyNumberFormat="1" applyFont="1" applyFill="1" applyBorder="1" applyAlignment="1">
      <alignment vertical="top"/>
    </xf>
    <xf numFmtId="4" fontId="108" fillId="38" borderId="11" xfId="0" applyNumberFormat="1" applyFont="1" applyFill="1" applyBorder="1" applyAlignment="1">
      <alignment vertical="top"/>
    </xf>
    <xf numFmtId="4" fontId="109" fillId="38" borderId="11" xfId="0" applyNumberFormat="1" applyFont="1" applyFill="1" applyBorder="1" applyAlignment="1">
      <alignment vertical="top"/>
    </xf>
    <xf numFmtId="4" fontId="110" fillId="38" borderId="11" xfId="0" applyNumberFormat="1" applyFont="1" applyFill="1" applyBorder="1" applyAlignment="1">
      <alignment vertical="top"/>
    </xf>
    <xf numFmtId="4" fontId="111" fillId="38" borderId="11" xfId="0" applyNumberFormat="1" applyFont="1" applyFill="1" applyBorder="1" applyAlignment="1">
      <alignment vertical="top"/>
    </xf>
    <xf numFmtId="0" fontId="98" fillId="35" borderId="54" xfId="0" applyFont="1" applyFill="1" applyBorder="1" applyAlignment="1">
      <alignment vertical="top"/>
    </xf>
    <xf numFmtId="0" fontId="91" fillId="37" borderId="54" xfId="0" applyFont="1" applyFill="1" applyBorder="1" applyAlignment="1">
      <alignment vertical="top"/>
    </xf>
    <xf numFmtId="0" fontId="114" fillId="0" borderId="11" xfId="0" applyFont="1" applyFill="1" applyBorder="1" applyAlignment="1">
      <alignment horizontal="left" vertical="top"/>
    </xf>
    <xf numFmtId="0" fontId="114" fillId="39" borderId="11" xfId="0" applyFont="1" applyFill="1" applyBorder="1" applyAlignment="1">
      <alignment horizontal="left" vertical="top"/>
    </xf>
    <xf numFmtId="0" fontId="114" fillId="0" borderId="30" xfId="0" applyFont="1" applyFill="1" applyBorder="1" applyAlignment="1">
      <alignment horizontal="left" vertical="top"/>
    </xf>
    <xf numFmtId="4" fontId="95" fillId="36" borderId="11" xfId="0" applyNumberFormat="1" applyFont="1" applyFill="1" applyBorder="1" applyAlignment="1">
      <alignment vertical="top"/>
    </xf>
    <xf numFmtId="0" fontId="114" fillId="36" borderId="40" xfId="0" applyFont="1" applyFill="1" applyBorder="1" applyAlignment="1">
      <alignment vertical="top"/>
    </xf>
    <xf numFmtId="0" fontId="114" fillId="0" borderId="40" xfId="0" applyFont="1" applyFill="1" applyBorder="1" applyAlignment="1">
      <alignment vertical="top"/>
    </xf>
    <xf numFmtId="0" fontId="114" fillId="0" borderId="35" xfId="0" applyFont="1" applyFill="1" applyBorder="1" applyAlignment="1">
      <alignment vertical="top"/>
    </xf>
    <xf numFmtId="0" fontId="114" fillId="0" borderId="59" xfId="0" applyFont="1" applyFill="1" applyBorder="1" applyAlignment="1">
      <alignment vertical="top"/>
    </xf>
    <xf numFmtId="0" fontId="114" fillId="36" borderId="35" xfId="0" applyFont="1" applyFill="1" applyBorder="1" applyAlignment="1">
      <alignment vertical="top"/>
    </xf>
    <xf numFmtId="0" fontId="114" fillId="36" borderId="40" xfId="0" applyFont="1" applyFill="1" applyBorder="1" applyAlignment="1">
      <alignment horizontal="center" vertical="center"/>
    </xf>
    <xf numFmtId="0" fontId="114" fillId="0" borderId="58" xfId="0" applyFont="1" applyFill="1" applyBorder="1" applyAlignment="1">
      <alignment vertical="top"/>
    </xf>
    <xf numFmtId="4" fontId="98" fillId="34" borderId="25" xfId="0" applyNumberFormat="1" applyFont="1" applyFill="1" applyBorder="1" applyAlignment="1">
      <alignment vertical="top"/>
    </xf>
    <xf numFmtId="49" fontId="112" fillId="34" borderId="25" xfId="0" applyNumberFormat="1" applyFont="1" applyFill="1" applyBorder="1" applyAlignment="1">
      <alignment horizontal="center" vertical="top"/>
    </xf>
    <xf numFmtId="43" fontId="98" fillId="34" borderId="25" xfId="0" applyNumberFormat="1" applyFont="1" applyFill="1" applyBorder="1" applyAlignment="1">
      <alignment horizontal="center" vertical="top"/>
    </xf>
    <xf numFmtId="43" fontId="98" fillId="34" borderId="25" xfId="0" applyNumberFormat="1" applyFont="1" applyFill="1" applyBorder="1" applyAlignment="1">
      <alignment vertical="top"/>
    </xf>
    <xf numFmtId="4" fontId="98" fillId="37" borderId="25" xfId="0" applyNumberFormat="1" applyFont="1" applyFill="1" applyBorder="1" applyAlignment="1">
      <alignment vertical="top"/>
    </xf>
    <xf numFmtId="49" fontId="112" fillId="37" borderId="25" xfId="0" applyNumberFormat="1" applyFont="1" applyFill="1" applyBorder="1" applyAlignment="1">
      <alignment horizontal="center" vertical="top"/>
    </xf>
    <xf numFmtId="43" fontId="98" fillId="37" borderId="25" xfId="0" applyNumberFormat="1" applyFont="1" applyFill="1" applyBorder="1" applyAlignment="1">
      <alignment horizontal="center" vertical="top"/>
    </xf>
    <xf numFmtId="43" fontId="98" fillId="37" borderId="25" xfId="0" applyNumberFormat="1" applyFont="1" applyFill="1" applyBorder="1" applyAlignment="1">
      <alignment vertical="top"/>
    </xf>
    <xf numFmtId="166" fontId="98" fillId="37" borderId="25" xfId="0" applyNumberFormat="1" applyFont="1" applyFill="1" applyBorder="1" applyAlignment="1">
      <alignment vertical="top"/>
    </xf>
    <xf numFmtId="4" fontId="96" fillId="37" borderId="0" xfId="0" applyNumberFormat="1" applyFont="1" applyFill="1" applyBorder="1" applyAlignment="1">
      <alignment vertical="top"/>
    </xf>
    <xf numFmtId="0" fontId="97" fillId="37" borderId="0" xfId="0" applyFont="1" applyFill="1" applyBorder="1" applyAlignment="1">
      <alignment vertical="top" wrapText="1"/>
    </xf>
    <xf numFmtId="4" fontId="103" fillId="38" borderId="17" xfId="0" applyNumberFormat="1" applyFont="1" applyFill="1" applyBorder="1" applyAlignment="1">
      <alignment vertical="top"/>
    </xf>
    <xf numFmtId="49" fontId="113" fillId="38" borderId="17" xfId="0" applyNumberFormat="1" applyFont="1" applyFill="1" applyBorder="1" applyAlignment="1">
      <alignment horizontal="center" vertical="top"/>
    </xf>
    <xf numFmtId="43" fontId="103" fillId="38" borderId="17" xfId="0" applyNumberFormat="1" applyFont="1" applyFill="1" applyBorder="1" applyAlignment="1">
      <alignment horizontal="center" vertical="top"/>
    </xf>
    <xf numFmtId="44" fontId="103" fillId="38" borderId="17" xfId="0" applyNumberFormat="1" applyFont="1" applyFill="1" applyBorder="1" applyAlignment="1">
      <alignment vertical="top"/>
    </xf>
    <xf numFmtId="0" fontId="78" fillId="30" borderId="0" xfId="0" applyFont="1" applyFill="1" applyBorder="1" applyAlignment="1">
      <alignment horizontal="center" vertical="top"/>
    </xf>
    <xf numFmtId="0" fontId="77" fillId="29" borderId="43" xfId="0" applyFont="1" applyFill="1" applyBorder="1" applyAlignment="1">
      <alignment horizontal="center" vertical="top"/>
    </xf>
    <xf numFmtId="0" fontId="77" fillId="29" borderId="0" xfId="0" applyFont="1" applyFill="1" applyBorder="1" applyAlignment="1">
      <alignment horizontal="center" vertical="top"/>
    </xf>
    <xf numFmtId="4" fontId="79" fillId="30" borderId="0" xfId="0" applyNumberFormat="1" applyFont="1" applyFill="1" applyBorder="1" applyAlignment="1">
      <alignment horizontal="center" vertical="top"/>
    </xf>
    <xf numFmtId="4" fontId="83" fillId="31" borderId="55" xfId="0" applyNumberFormat="1" applyFont="1" applyFill="1" applyBorder="1" applyAlignment="1">
      <alignment vertical="top"/>
    </xf>
    <xf numFmtId="4" fontId="83" fillId="31" borderId="59" xfId="0" applyNumberFormat="1" applyFont="1" applyFill="1" applyBorder="1" applyAlignment="1">
      <alignment vertical="top"/>
    </xf>
    <xf numFmtId="4" fontId="83" fillId="30" borderId="78" xfId="0" applyNumberFormat="1" applyFont="1" applyFill="1" applyBorder="1" applyAlignment="1">
      <alignment horizontal="left" vertical="top"/>
    </xf>
    <xf numFmtId="0" fontId="84" fillId="31" borderId="11" xfId="0" applyFont="1" applyFill="1" applyBorder="1" applyAlignment="1">
      <alignment vertical="top"/>
    </xf>
    <xf numFmtId="4" fontId="84" fillId="31" borderId="11" xfId="0" applyNumberFormat="1" applyFont="1" applyFill="1" applyBorder="1" applyAlignment="1">
      <alignment horizontal="center" vertical="top"/>
    </xf>
    <xf numFmtId="49" fontId="84" fillId="31" borderId="11" xfId="0" applyNumberFormat="1" applyFont="1" applyFill="1" applyBorder="1" applyAlignment="1">
      <alignment horizontal="center" vertical="top"/>
    </xf>
    <xf numFmtId="43" fontId="84" fillId="31" borderId="11" xfId="0" applyNumberFormat="1" applyFont="1" applyFill="1" applyBorder="1" applyAlignment="1">
      <alignment horizontal="center" vertical="top"/>
    </xf>
    <xf numFmtId="4" fontId="84" fillId="30" borderId="61" xfId="0" applyNumberFormat="1" applyFont="1" applyFill="1" applyBorder="1" applyAlignment="1">
      <alignment horizontal="center" vertical="top"/>
    </xf>
    <xf numFmtId="0" fontId="87" fillId="0" borderId="0" xfId="0" applyFont="1" applyFill="1" applyBorder="1" applyAlignment="1">
      <alignment horizontal="center" vertical="top"/>
    </xf>
    <xf numFmtId="0" fontId="95" fillId="0" borderId="6" xfId="0" applyFont="1" applyFill="1" applyBorder="1" applyAlignment="1">
      <alignment vertical="top"/>
    </xf>
    <xf numFmtId="0" fontId="95" fillId="30" borderId="54" xfId="0" applyFont="1" applyFill="1" applyBorder="1" applyAlignment="1">
      <alignment vertical="top"/>
    </xf>
    <xf numFmtId="0" fontId="97" fillId="29" borderId="22" xfId="0" applyFont="1" applyFill="1" applyBorder="1" applyAlignment="1">
      <alignment vertical="top"/>
    </xf>
    <xf numFmtId="0" fontId="91" fillId="29" borderId="11" xfId="0" applyFont="1" applyFill="1" applyBorder="1" applyAlignment="1">
      <alignment vertical="top"/>
    </xf>
    <xf numFmtId="0" fontId="95" fillId="0" borderId="59" xfId="0" applyFont="1" applyFill="1" applyBorder="1" applyAlignment="1">
      <alignment vertical="top"/>
    </xf>
    <xf numFmtId="43" fontId="97" fillId="29" borderId="22" xfId="0" applyNumberFormat="1" applyFont="1" applyFill="1" applyBorder="1" applyAlignment="1">
      <alignment vertical="top"/>
    </xf>
    <xf numFmtId="0" fontId="97" fillId="0" borderId="11" xfId="0" applyFont="1" applyFill="1" applyBorder="1" applyAlignment="1">
      <alignment vertical="top"/>
    </xf>
    <xf numFmtId="0" fontId="98" fillId="34" borderId="24" xfId="0" applyFont="1" applyFill="1" applyBorder="1" applyAlignment="1">
      <alignment vertical="top"/>
    </xf>
    <xf numFmtId="0" fontId="98" fillId="37" borderId="24" xfId="0" applyFont="1" applyFill="1" applyBorder="1" applyAlignment="1">
      <alignment vertical="top"/>
    </xf>
    <xf numFmtId="0" fontId="97" fillId="37" borderId="0" xfId="0" applyFont="1" applyFill="1" applyBorder="1" applyAlignment="1">
      <alignment vertical="top"/>
    </xf>
    <xf numFmtId="0" fontId="86" fillId="0" borderId="0" xfId="0" applyFont="1" applyFill="1" applyBorder="1" applyAlignment="1">
      <alignment vertical="top"/>
    </xf>
    <xf numFmtId="0" fontId="103" fillId="38" borderId="46" xfId="0" applyFont="1" applyFill="1" applyBorder="1" applyAlignment="1">
      <alignment vertical="top"/>
    </xf>
    <xf numFmtId="0" fontId="95" fillId="0" borderId="0" xfId="0" applyFont="1" applyFill="1" applyBorder="1" applyAlignment="1">
      <alignment vertical="top"/>
    </xf>
    <xf numFmtId="0" fontId="78" fillId="30" borderId="0" xfId="5" applyFont="1" applyFill="1" applyBorder="1" applyAlignment="1">
      <alignment horizontal="center" vertical="top" wrapText="1"/>
    </xf>
    <xf numFmtId="0" fontId="55" fillId="0" borderId="0" xfId="5" applyFont="1" applyFill="1" applyBorder="1" applyAlignment="1">
      <alignment vertical="top"/>
    </xf>
    <xf numFmtId="0" fontId="77" fillId="40" borderId="43" xfId="5" applyFont="1" applyFill="1" applyBorder="1" applyAlignment="1">
      <alignment horizontal="center" vertical="top" wrapText="1"/>
    </xf>
    <xf numFmtId="0" fontId="77" fillId="40" borderId="0" xfId="5" applyFont="1" applyFill="1" applyBorder="1" applyAlignment="1">
      <alignment horizontal="center" vertical="top" wrapText="1"/>
    </xf>
    <xf numFmtId="4" fontId="79" fillId="30" borderId="0" xfId="5" applyNumberFormat="1" applyFont="1" applyFill="1" applyBorder="1" applyAlignment="1">
      <alignment horizontal="center" vertical="top" wrapText="1"/>
    </xf>
    <xf numFmtId="4" fontId="115" fillId="30" borderId="78" xfId="5" applyNumberFormat="1" applyFont="1" applyFill="1" applyBorder="1" applyAlignment="1">
      <alignment horizontal="left" vertical="top" wrapText="1"/>
    </xf>
    <xf numFmtId="0" fontId="84" fillId="31" borderId="11" xfId="5" applyFont="1" applyFill="1" applyBorder="1" applyAlignment="1">
      <alignment vertical="top" wrapText="1"/>
    </xf>
    <xf numFmtId="4" fontId="84" fillId="31" borderId="11" xfId="5" applyNumberFormat="1" applyFont="1" applyFill="1" applyBorder="1" applyAlignment="1">
      <alignment horizontal="center" vertical="top" wrapText="1"/>
    </xf>
    <xf numFmtId="49" fontId="84" fillId="31" borderId="11" xfId="5" applyNumberFormat="1" applyFont="1" applyFill="1" applyBorder="1" applyAlignment="1">
      <alignment horizontal="center" vertical="top" wrapText="1"/>
    </xf>
    <xf numFmtId="43" fontId="84" fillId="31" borderId="11" xfId="5" applyNumberFormat="1" applyFont="1" applyFill="1" applyBorder="1" applyAlignment="1">
      <alignment horizontal="center" vertical="top" wrapText="1"/>
    </xf>
    <xf numFmtId="4" fontId="84" fillId="30" borderId="61" xfId="5" applyNumberFormat="1" applyFont="1" applyFill="1" applyBorder="1" applyAlignment="1">
      <alignment horizontal="center" vertical="top" wrapText="1"/>
    </xf>
    <xf numFmtId="0" fontId="87" fillId="36" borderId="0" xfId="5" applyFont="1" applyFill="1" applyBorder="1" applyAlignment="1">
      <alignment horizontal="center" vertical="top" wrapText="1"/>
    </xf>
    <xf numFmtId="0" fontId="84" fillId="31" borderId="0" xfId="5" applyFont="1" applyFill="1" applyBorder="1" applyAlignment="1">
      <alignment vertical="top" wrapText="1"/>
    </xf>
    <xf numFmtId="4" fontId="84" fillId="31" borderId="0" xfId="5" applyNumberFormat="1" applyFont="1" applyFill="1" applyBorder="1" applyAlignment="1">
      <alignment horizontal="center" vertical="top" wrapText="1"/>
    </xf>
    <xf numFmtId="49" fontId="84" fillId="31" borderId="0" xfId="5" applyNumberFormat="1" applyFont="1" applyFill="1" applyBorder="1" applyAlignment="1">
      <alignment horizontal="center" vertical="top" wrapText="1"/>
    </xf>
    <xf numFmtId="43" fontId="84" fillId="31" borderId="0" xfId="5" applyNumberFormat="1" applyFont="1" applyFill="1" applyBorder="1" applyAlignment="1">
      <alignment horizontal="center" vertical="top" wrapText="1"/>
    </xf>
    <xf numFmtId="4" fontId="84" fillId="30" borderId="0" xfId="5" applyNumberFormat="1" applyFont="1" applyFill="1" applyBorder="1" applyAlignment="1">
      <alignment horizontal="center" vertical="top" wrapText="1"/>
    </xf>
    <xf numFmtId="0" fontId="87" fillId="0" borderId="0" xfId="5" applyFont="1" applyFill="1" applyBorder="1" applyAlignment="1">
      <alignment horizontal="center" vertical="top" wrapText="1"/>
    </xf>
    <xf numFmtId="0" fontId="87" fillId="0" borderId="11" xfId="5" applyFont="1" applyFill="1" applyBorder="1" applyAlignment="1">
      <alignment horizontal="center" vertical="top" wrapText="1"/>
    </xf>
    <xf numFmtId="0" fontId="55" fillId="30" borderId="0" xfId="5" applyFont="1" applyFill="1" applyBorder="1" applyAlignment="1">
      <alignment vertical="top"/>
    </xf>
    <xf numFmtId="0" fontId="55" fillId="0" borderId="11" xfId="5" applyFont="1" applyFill="1" applyBorder="1" applyAlignment="1">
      <alignment vertical="top"/>
    </xf>
    <xf numFmtId="0" fontId="55" fillId="0" borderId="30" xfId="5" applyFont="1" applyFill="1" applyBorder="1" applyAlignment="1">
      <alignment vertical="top"/>
    </xf>
    <xf numFmtId="0" fontId="116" fillId="30" borderId="0" xfId="0" applyFont="1" applyFill="1" applyBorder="1" applyAlignment="1">
      <alignment vertical="top"/>
    </xf>
    <xf numFmtId="0" fontId="116" fillId="0" borderId="11" xfId="0" applyFont="1" applyFill="1" applyBorder="1" applyAlignment="1">
      <alignment vertical="top"/>
    </xf>
    <xf numFmtId="4" fontId="96" fillId="30" borderId="0" xfId="5" applyNumberFormat="1" applyFont="1" applyFill="1" applyBorder="1" applyAlignment="1">
      <alignment vertical="top"/>
    </xf>
    <xf numFmtId="0" fontId="93" fillId="45" borderId="11" xfId="5" applyFont="1" applyFill="1" applyBorder="1" applyAlignment="1">
      <alignment vertical="top"/>
    </xf>
    <xf numFmtId="0" fontId="93" fillId="45" borderId="30" xfId="5" applyFont="1" applyFill="1" applyBorder="1" applyAlignment="1">
      <alignment vertical="top"/>
    </xf>
    <xf numFmtId="0" fontId="95" fillId="0" borderId="6" xfId="5" applyFont="1" applyFill="1" applyBorder="1" applyAlignment="1">
      <alignment vertical="top" wrapText="1"/>
    </xf>
    <xf numFmtId="4" fontId="95" fillId="0" borderId="11" xfId="5" applyNumberFormat="1" applyFont="1" applyFill="1" applyBorder="1" applyAlignment="1">
      <alignment vertical="top"/>
    </xf>
    <xf numFmtId="0" fontId="55" fillId="39" borderId="11" xfId="5" applyFont="1" applyFill="1" applyBorder="1" applyAlignment="1">
      <alignment vertical="top"/>
    </xf>
    <xf numFmtId="0" fontId="55" fillId="39" borderId="30" xfId="5" applyFont="1" applyFill="1" applyBorder="1" applyAlignment="1">
      <alignment vertical="top"/>
    </xf>
    <xf numFmtId="0" fontId="55" fillId="36" borderId="11" xfId="5" applyFont="1" applyFill="1" applyBorder="1" applyAlignment="1">
      <alignment vertical="top"/>
    </xf>
    <xf numFmtId="0" fontId="55" fillId="36" borderId="30" xfId="5" applyFont="1" applyFill="1" applyBorder="1" applyAlignment="1">
      <alignment vertical="top"/>
    </xf>
    <xf numFmtId="0" fontId="99" fillId="36" borderId="11" xfId="5" applyFont="1" applyFill="1" applyBorder="1" applyAlignment="1">
      <alignment vertical="top"/>
    </xf>
    <xf numFmtId="0" fontId="95" fillId="0" borderId="59" xfId="5" applyFont="1" applyFill="1" applyBorder="1" applyAlignment="1">
      <alignment vertical="top" wrapText="1"/>
    </xf>
    <xf numFmtId="0" fontId="117" fillId="47" borderId="11" xfId="5" applyFont="1" applyFill="1" applyBorder="1" applyAlignment="1">
      <alignment horizontal="left" vertical="center" wrapText="1"/>
    </xf>
    <xf numFmtId="0" fontId="118" fillId="47" borderId="11" xfId="5" applyFont="1" applyFill="1" applyBorder="1" applyAlignment="1">
      <alignment horizontal="center" vertical="center" wrapText="1"/>
    </xf>
    <xf numFmtId="4" fontId="118" fillId="47" borderId="11" xfId="5" applyNumberFormat="1" applyFont="1" applyFill="1" applyBorder="1" applyAlignment="1">
      <alignment horizontal="center" vertical="center" wrapText="1"/>
    </xf>
    <xf numFmtId="4" fontId="119" fillId="47" borderId="11" xfId="5" applyNumberFormat="1" applyFont="1" applyFill="1" applyBorder="1" applyAlignment="1">
      <alignment horizontal="center" vertical="center" wrapText="1"/>
    </xf>
    <xf numFmtId="4" fontId="95" fillId="0" borderId="0" xfId="5" applyNumberFormat="1" applyFont="1" applyFill="1" applyBorder="1" applyAlignment="1">
      <alignment vertical="top"/>
    </xf>
    <xf numFmtId="4" fontId="96" fillId="30" borderId="0" xfId="5" applyNumberFormat="1" applyFont="1" applyFill="1" applyBorder="1" applyAlignment="1">
      <alignment vertical="top" wrapText="1"/>
    </xf>
    <xf numFmtId="0" fontId="93" fillId="45" borderId="11" xfId="5" applyFont="1" applyFill="1" applyBorder="1" applyAlignment="1">
      <alignment vertical="top" wrapText="1"/>
    </xf>
    <xf numFmtId="0" fontId="93" fillId="45" borderId="30" xfId="5" applyFont="1" applyFill="1" applyBorder="1" applyAlignment="1">
      <alignment vertical="top" wrapText="1"/>
    </xf>
    <xf numFmtId="0" fontId="55" fillId="45" borderId="11" xfId="5" applyFont="1" applyFill="1" applyBorder="1" applyAlignment="1">
      <alignment vertical="top"/>
    </xf>
    <xf numFmtId="0" fontId="55" fillId="45" borderId="30" xfId="5" applyFont="1" applyFill="1" applyBorder="1" applyAlignment="1">
      <alignment vertical="top"/>
    </xf>
    <xf numFmtId="0" fontId="95" fillId="0" borderId="6" xfId="5" applyFont="1" applyFill="1" applyBorder="1" applyAlignment="1">
      <alignment horizontal="left" vertical="top" wrapText="1"/>
    </xf>
    <xf numFmtId="4" fontId="96" fillId="30" borderId="0" xfId="5" applyNumberFormat="1" applyFont="1" applyFill="1" applyBorder="1" applyAlignment="1">
      <alignment horizontal="left" vertical="top"/>
    </xf>
    <xf numFmtId="0" fontId="55" fillId="0" borderId="11" xfId="5" applyFont="1" applyFill="1" applyBorder="1" applyAlignment="1">
      <alignment horizontal="left" vertical="top"/>
    </xf>
    <xf numFmtId="0" fontId="55" fillId="39" borderId="11" xfId="5" applyFont="1" applyFill="1" applyBorder="1" applyAlignment="1">
      <alignment horizontal="left" vertical="top"/>
    </xf>
    <xf numFmtId="0" fontId="55" fillId="0" borderId="30" xfId="5" applyFont="1" applyFill="1" applyBorder="1" applyAlignment="1">
      <alignment horizontal="left" vertical="top"/>
    </xf>
    <xf numFmtId="0" fontId="95" fillId="0" borderId="58" xfId="5" applyFont="1" applyFill="1" applyBorder="1" applyAlignment="1">
      <alignment vertical="top" wrapText="1"/>
    </xf>
    <xf numFmtId="0" fontId="55" fillId="36" borderId="40" xfId="5" applyFont="1" applyFill="1" applyBorder="1" applyAlignment="1">
      <alignment vertical="top"/>
    </xf>
    <xf numFmtId="0" fontId="55" fillId="0" borderId="40" xfId="5" applyFont="1" applyFill="1" applyBorder="1" applyAlignment="1">
      <alignment vertical="top"/>
    </xf>
    <xf numFmtId="0" fontId="55" fillId="0" borderId="35" xfId="5" applyFont="1" applyFill="1" applyBorder="1" applyAlignment="1">
      <alignment vertical="top"/>
    </xf>
    <xf numFmtId="4" fontId="96" fillId="30" borderId="11" xfId="5" applyNumberFormat="1" applyFont="1" applyFill="1" applyBorder="1" applyAlignment="1">
      <alignment vertical="top"/>
    </xf>
    <xf numFmtId="0" fontId="99" fillId="45" borderId="11" xfId="5" applyFont="1" applyFill="1" applyBorder="1" applyAlignment="1">
      <alignment vertical="top"/>
    </xf>
    <xf numFmtId="0" fontId="99" fillId="39" borderId="11" xfId="5" applyFont="1" applyFill="1" applyBorder="1" applyAlignment="1">
      <alignment vertical="top"/>
    </xf>
    <xf numFmtId="0" fontId="98" fillId="43" borderId="11" xfId="5" applyFont="1" applyFill="1" applyBorder="1" applyAlignment="1">
      <alignment vertical="top" wrapText="1"/>
    </xf>
    <xf numFmtId="0" fontId="86" fillId="0" borderId="0" xfId="5" applyFont="1" applyFill="1" applyBorder="1" applyAlignment="1">
      <alignment vertical="top" wrapText="1"/>
    </xf>
    <xf numFmtId="0" fontId="120" fillId="0" borderId="0" xfId="5" applyFont="1" applyFill="1" applyBorder="1" applyAlignment="1">
      <alignment vertical="top" wrapText="1"/>
    </xf>
    <xf numFmtId="4" fontId="121" fillId="0" borderId="0" xfId="5" applyNumberFormat="1" applyFont="1" applyFill="1" applyBorder="1" applyAlignment="1">
      <alignment vertical="top"/>
    </xf>
    <xf numFmtId="0" fontId="123" fillId="0" borderId="0" xfId="5" applyFont="1" applyFill="1" applyBorder="1" applyAlignment="1">
      <alignment vertical="top"/>
    </xf>
    <xf numFmtId="0" fontId="103" fillId="38" borderId="46" xfId="5" applyFont="1" applyFill="1" applyBorder="1" applyAlignment="1">
      <alignment vertical="top" wrapText="1"/>
    </xf>
    <xf numFmtId="0" fontId="95" fillId="0" borderId="0" xfId="5" applyFont="1" applyFill="1" applyBorder="1" applyAlignment="1">
      <alignment vertical="top" wrapText="1"/>
    </xf>
    <xf numFmtId="0" fontId="86" fillId="43" borderId="19" xfId="5" applyFont="1" applyFill="1" applyBorder="1" applyAlignment="1">
      <alignment vertical="top" wrapText="1"/>
    </xf>
    <xf numFmtId="0" fontId="55" fillId="43" borderId="20" xfId="5" applyFont="1" applyFill="1" applyBorder="1" applyAlignment="1">
      <alignment vertical="top" wrapText="1"/>
    </xf>
    <xf numFmtId="0" fontId="55" fillId="43" borderId="20" xfId="5" applyFont="1" applyFill="1" applyBorder="1" applyAlignment="1">
      <alignment horizontal="center" vertical="top" wrapText="1"/>
    </xf>
    <xf numFmtId="0" fontId="55" fillId="43" borderId="21" xfId="5" applyFont="1" applyFill="1" applyBorder="1" applyAlignment="1">
      <alignment vertical="top" wrapText="1"/>
    </xf>
    <xf numFmtId="4" fontId="95" fillId="0" borderId="11" xfId="5" applyNumberFormat="1" applyFont="1" applyFill="1" applyBorder="1" applyAlignment="1">
      <alignment vertical="top" wrapText="1"/>
    </xf>
    <xf numFmtId="49" fontId="95" fillId="0" borderId="11" xfId="5" applyNumberFormat="1" applyFont="1" applyFill="1" applyBorder="1" applyAlignment="1">
      <alignment horizontal="center" vertical="top" wrapText="1"/>
    </xf>
    <xf numFmtId="43" fontId="95" fillId="0" borderId="11" xfId="5" applyNumberFormat="1" applyFont="1" applyFill="1" applyBorder="1" applyAlignment="1">
      <alignment horizontal="center" vertical="top" wrapText="1"/>
    </xf>
    <xf numFmtId="43" fontId="95" fillId="0" borderId="11" xfId="5" applyNumberFormat="1" applyFont="1" applyFill="1" applyBorder="1" applyAlignment="1">
      <alignment vertical="top" wrapText="1"/>
    </xf>
    <xf numFmtId="4" fontId="96" fillId="0" borderId="11" xfId="5" applyNumberFormat="1" applyFont="1" applyFill="1" applyBorder="1" applyAlignment="1">
      <alignment vertical="top" wrapText="1"/>
    </xf>
    <xf numFmtId="4" fontId="96" fillId="0" borderId="7" xfId="5" applyNumberFormat="1" applyFont="1" applyFill="1" applyBorder="1" applyAlignment="1">
      <alignment vertical="top" wrapText="1"/>
    </xf>
    <xf numFmtId="4" fontId="95" fillId="0" borderId="40" xfId="5" applyNumberFormat="1" applyFont="1" applyFill="1" applyBorder="1" applyAlignment="1">
      <alignment vertical="top" wrapText="1"/>
    </xf>
    <xf numFmtId="49" fontId="95" fillId="0" borderId="40" xfId="5" applyNumberFormat="1" applyFont="1" applyFill="1" applyBorder="1" applyAlignment="1">
      <alignment horizontal="center" vertical="top" wrapText="1"/>
    </xf>
    <xf numFmtId="43" fontId="95" fillId="0" borderId="40" xfId="5" applyNumberFormat="1" applyFont="1" applyFill="1" applyBorder="1" applyAlignment="1">
      <alignment horizontal="center" vertical="top" wrapText="1"/>
    </xf>
    <xf numFmtId="43" fontId="95" fillId="0" borderId="40" xfId="5" applyNumberFormat="1" applyFont="1" applyFill="1" applyBorder="1" applyAlignment="1">
      <alignment vertical="top" wrapText="1"/>
    </xf>
    <xf numFmtId="4" fontId="95" fillId="0" borderId="59" xfId="5" applyNumberFormat="1" applyFont="1" applyFill="1" applyBorder="1" applyAlignment="1">
      <alignment vertical="top" wrapText="1"/>
    </xf>
    <xf numFmtId="4" fontId="96" fillId="0" borderId="30" xfId="5" applyNumberFormat="1" applyFont="1" applyFill="1" applyBorder="1" applyAlignment="1">
      <alignment vertical="top" wrapText="1"/>
    </xf>
    <xf numFmtId="4" fontId="95" fillId="0" borderId="11" xfId="5" applyNumberFormat="1" applyFont="1" applyFill="1" applyBorder="1" applyAlignment="1">
      <alignment horizontal="left" vertical="top" wrapText="1"/>
    </xf>
    <xf numFmtId="49" fontId="95" fillId="0" borderId="11" xfId="5" applyNumberFormat="1" applyFont="1" applyFill="1" applyBorder="1" applyAlignment="1">
      <alignment horizontal="left" vertical="top" wrapText="1"/>
    </xf>
    <xf numFmtId="4" fontId="95" fillId="36" borderId="11" xfId="5" applyNumberFormat="1" applyFont="1" applyFill="1" applyBorder="1" applyAlignment="1">
      <alignment horizontal="left" vertical="top" wrapText="1"/>
    </xf>
    <xf numFmtId="4" fontId="95" fillId="38" borderId="11" xfId="5" applyNumberFormat="1" applyFont="1" applyFill="1" applyBorder="1" applyAlignment="1">
      <alignment horizontal="left" vertical="top" wrapText="1"/>
    </xf>
    <xf numFmtId="43" fontId="95" fillId="0" borderId="11" xfId="5" applyNumberFormat="1" applyFont="1" applyFill="1" applyBorder="1" applyAlignment="1">
      <alignment horizontal="left" vertical="top" wrapText="1"/>
    </xf>
    <xf numFmtId="4" fontId="96" fillId="38" borderId="7" xfId="5" applyNumberFormat="1" applyFont="1" applyFill="1" applyBorder="1" applyAlignment="1">
      <alignment horizontal="center" vertical="top" wrapText="1"/>
    </xf>
    <xf numFmtId="4" fontId="95" fillId="36" borderId="11" xfId="5" applyNumberFormat="1" applyFont="1" applyFill="1" applyBorder="1" applyAlignment="1">
      <alignment vertical="top" wrapText="1"/>
    </xf>
    <xf numFmtId="4" fontId="95" fillId="38" borderId="11" xfId="5" applyNumberFormat="1" applyFont="1" applyFill="1" applyBorder="1" applyAlignment="1">
      <alignment vertical="top" wrapText="1"/>
    </xf>
    <xf numFmtId="4" fontId="95" fillId="36" borderId="40" xfId="5" applyNumberFormat="1" applyFont="1" applyFill="1" applyBorder="1" applyAlignment="1">
      <alignment vertical="top" wrapText="1"/>
    </xf>
    <xf numFmtId="4" fontId="95" fillId="38" borderId="40" xfId="5" applyNumberFormat="1" applyFont="1" applyFill="1" applyBorder="1" applyAlignment="1">
      <alignment vertical="top" wrapText="1"/>
    </xf>
    <xf numFmtId="4" fontId="95" fillId="38" borderId="59" xfId="5" applyNumberFormat="1" applyFont="1" applyFill="1" applyBorder="1" applyAlignment="1">
      <alignment vertical="top" wrapText="1"/>
    </xf>
    <xf numFmtId="4" fontId="96" fillId="38" borderId="30" xfId="5" applyNumberFormat="1" applyFont="1" applyFill="1" applyBorder="1" applyAlignment="1">
      <alignment horizontal="center" vertical="top" wrapText="1"/>
    </xf>
    <xf numFmtId="4" fontId="96" fillId="38" borderId="37" xfId="5" applyNumberFormat="1" applyFont="1" applyFill="1" applyBorder="1" applyAlignment="1">
      <alignment horizontal="center" vertical="top" wrapText="1"/>
    </xf>
    <xf numFmtId="4" fontId="96" fillId="38" borderId="11" xfId="5" applyNumberFormat="1" applyFont="1" applyFill="1" applyBorder="1" applyAlignment="1">
      <alignment vertical="top" wrapText="1"/>
    </xf>
    <xf numFmtId="4" fontId="98" fillId="43" borderId="11" xfId="5" applyNumberFormat="1" applyFont="1" applyFill="1" applyBorder="1" applyAlignment="1">
      <alignment vertical="top" wrapText="1"/>
    </xf>
    <xf numFmtId="49" fontId="112" fillId="43" borderId="11" xfId="5" applyNumberFormat="1" applyFont="1" applyFill="1" applyBorder="1" applyAlignment="1">
      <alignment horizontal="center" vertical="top" wrapText="1"/>
    </xf>
    <xf numFmtId="43" fontId="98" fillId="43" borderId="11" xfId="5" applyNumberFormat="1" applyFont="1" applyFill="1" applyBorder="1" applyAlignment="1">
      <alignment horizontal="center" vertical="top" wrapText="1"/>
    </xf>
    <xf numFmtId="43" fontId="98" fillId="43" borderId="11" xfId="5" applyNumberFormat="1" applyFont="1" applyFill="1" applyBorder="1" applyAlignment="1">
      <alignment vertical="top" wrapText="1"/>
    </xf>
    <xf numFmtId="4" fontId="95" fillId="0" borderId="0" xfId="5" applyNumberFormat="1" applyFont="1" applyFill="1" applyBorder="1" applyAlignment="1">
      <alignment vertical="top" wrapText="1"/>
    </xf>
    <xf numFmtId="49" fontId="95" fillId="0" borderId="0" xfId="5" applyNumberFormat="1" applyFont="1" applyFill="1" applyBorder="1" applyAlignment="1">
      <alignment horizontal="center" vertical="top" wrapText="1"/>
    </xf>
    <xf numFmtId="43" fontId="95" fillId="0" borderId="0" xfId="5" applyNumberFormat="1" applyFont="1" applyFill="1" applyBorder="1" applyAlignment="1">
      <alignment horizontal="center" vertical="top" wrapText="1"/>
    </xf>
    <xf numFmtId="43" fontId="95" fillId="0" borderId="0" xfId="5" applyNumberFormat="1" applyFont="1" applyFill="1" applyBorder="1" applyAlignment="1">
      <alignment vertical="top" wrapText="1"/>
    </xf>
    <xf numFmtId="4" fontId="96" fillId="0" borderId="29" xfId="5" applyNumberFormat="1" applyFont="1" applyFill="1" applyBorder="1" applyAlignment="1">
      <alignment vertical="top" wrapText="1"/>
    </xf>
    <xf numFmtId="4" fontId="121" fillId="0" borderId="0" xfId="5" applyNumberFormat="1" applyFont="1" applyFill="1" applyBorder="1" applyAlignment="1">
      <alignment vertical="top" wrapText="1"/>
    </xf>
    <xf numFmtId="49" fontId="121" fillId="0" borderId="0" xfId="5" applyNumberFormat="1" applyFont="1" applyFill="1" applyBorder="1" applyAlignment="1">
      <alignment horizontal="center" vertical="top" wrapText="1"/>
    </xf>
    <xf numFmtId="43" fontId="121" fillId="0" borderId="0" xfId="5" applyNumberFormat="1" applyFont="1" applyFill="1" applyBorder="1" applyAlignment="1">
      <alignment horizontal="center" vertical="top" wrapText="1"/>
    </xf>
    <xf numFmtId="43" fontId="121" fillId="0" borderId="0" xfId="5" applyNumberFormat="1" applyFont="1" applyFill="1" applyBorder="1" applyAlignment="1">
      <alignment vertical="top" wrapText="1"/>
    </xf>
    <xf numFmtId="4" fontId="122" fillId="0" borderId="0" xfId="5" applyNumberFormat="1" applyFont="1" applyFill="1" applyBorder="1" applyAlignment="1">
      <alignment vertical="top" wrapText="1"/>
    </xf>
    <xf numFmtId="4" fontId="103" fillId="38" borderId="17" xfId="5" applyNumberFormat="1" applyFont="1" applyFill="1" applyBorder="1" applyAlignment="1">
      <alignment vertical="top" wrapText="1"/>
    </xf>
    <xf numFmtId="49" fontId="113" fillId="38" borderId="17" xfId="5" applyNumberFormat="1" applyFont="1" applyFill="1" applyBorder="1" applyAlignment="1">
      <alignment horizontal="center" vertical="top" wrapText="1"/>
    </xf>
    <xf numFmtId="43" fontId="103" fillId="38" borderId="17" xfId="5" applyNumberFormat="1" applyFont="1" applyFill="1" applyBorder="1" applyAlignment="1">
      <alignment horizontal="center" vertical="top" wrapText="1"/>
    </xf>
    <xf numFmtId="3" fontId="103" fillId="38" borderId="17" xfId="5" applyNumberFormat="1" applyFont="1" applyFill="1" applyBorder="1" applyAlignment="1">
      <alignment vertical="top" wrapText="1"/>
    </xf>
    <xf numFmtId="0" fontId="55" fillId="0" borderId="0" xfId="5" applyFont="1" applyFill="1" applyBorder="1" applyAlignment="1">
      <alignment vertical="top" wrapText="1"/>
    </xf>
    <xf numFmtId="0" fontId="55" fillId="0" borderId="0" xfId="5" applyFont="1" applyFill="1" applyBorder="1" applyAlignment="1">
      <alignment horizontal="center" vertical="top" wrapText="1"/>
    </xf>
    <xf numFmtId="4" fontId="55" fillId="0" borderId="0" xfId="5" applyNumberFormat="1" applyFont="1" applyFill="1" applyBorder="1" applyAlignment="1">
      <alignment vertical="top" wrapText="1"/>
    </xf>
    <xf numFmtId="0" fontId="77" fillId="17" borderId="43" xfId="0" applyFont="1" applyFill="1" applyBorder="1" applyAlignment="1">
      <alignment horizontal="center" vertical="top" wrapText="1"/>
    </xf>
    <xf numFmtId="0" fontId="77" fillId="17" borderId="0" xfId="0" applyFont="1" applyFill="1" applyBorder="1" applyAlignment="1">
      <alignment horizontal="center" vertical="top" wrapText="1"/>
    </xf>
    <xf numFmtId="0" fontId="126" fillId="48" borderId="82" xfId="0" applyFont="1" applyFill="1" applyBorder="1" applyAlignment="1">
      <alignment horizontal="center" vertical="center"/>
    </xf>
    <xf numFmtId="0" fontId="126" fillId="43" borderId="82" xfId="0" applyFont="1" applyFill="1" applyBorder="1" applyAlignment="1">
      <alignment horizontal="right" vertical="top"/>
    </xf>
    <xf numFmtId="0" fontId="127" fillId="36" borderId="86" xfId="0" applyFont="1" applyFill="1" applyBorder="1" applyAlignment="1">
      <alignment vertical="top"/>
    </xf>
    <xf numFmtId="0" fontId="127" fillId="36" borderId="86" xfId="0" applyFont="1" applyFill="1" applyBorder="1" applyAlignment="1">
      <alignment horizontal="center" vertical="top"/>
    </xf>
    <xf numFmtId="0" fontId="127" fillId="36" borderId="87" xfId="0" applyFont="1" applyFill="1" applyBorder="1" applyAlignment="1">
      <alignment vertical="top"/>
    </xf>
    <xf numFmtId="4" fontId="127" fillId="36" borderId="86" xfId="0" applyNumberFormat="1" applyFont="1" applyFill="1" applyBorder="1" applyAlignment="1">
      <alignment vertical="top"/>
    </xf>
    <xf numFmtId="49" fontId="127" fillId="36" borderId="86" xfId="0" applyNumberFormat="1" applyFont="1" applyFill="1" applyBorder="1" applyAlignment="1">
      <alignment horizontal="center" vertical="top"/>
    </xf>
    <xf numFmtId="167" fontId="127" fillId="36" borderId="86" xfId="8" applyNumberFormat="1" applyFont="1" applyFill="1" applyBorder="1" applyAlignment="1">
      <alignment vertical="top"/>
    </xf>
    <xf numFmtId="43" fontId="127" fillId="36" borderId="86" xfId="0" applyNumberFormat="1" applyFont="1" applyFill="1" applyBorder="1" applyAlignment="1">
      <alignment horizontal="center" vertical="top"/>
    </xf>
    <xf numFmtId="43" fontId="127" fillId="36" borderId="86" xfId="0" applyNumberFormat="1" applyFont="1" applyFill="1" applyBorder="1" applyAlignment="1">
      <alignment vertical="top"/>
    </xf>
    <xf numFmtId="44" fontId="127" fillId="36" borderId="87" xfId="8" applyFont="1" applyFill="1" applyBorder="1" applyAlignment="1">
      <alignment vertical="top"/>
    </xf>
    <xf numFmtId="4" fontId="128" fillId="45" borderId="86" xfId="0" applyNumberFormat="1" applyFont="1" applyFill="1" applyBorder="1" applyAlignment="1">
      <alignment horizontal="center" vertical="center"/>
    </xf>
    <xf numFmtId="49" fontId="129" fillId="45" borderId="86" xfId="0" applyNumberFormat="1" applyFont="1" applyFill="1" applyBorder="1" applyAlignment="1">
      <alignment horizontal="center" vertical="center"/>
    </xf>
    <xf numFmtId="43" fontId="128" fillId="45" borderId="86" xfId="0" applyNumberFormat="1" applyFont="1" applyFill="1" applyBorder="1" applyAlignment="1">
      <alignment horizontal="center" vertical="center"/>
    </xf>
    <xf numFmtId="44" fontId="128" fillId="45" borderId="87" xfId="8" applyFont="1" applyFill="1" applyBorder="1" applyAlignment="1">
      <alignment horizontal="center" vertical="center"/>
    </xf>
    <xf numFmtId="4" fontId="128" fillId="49" borderId="89" xfId="0" applyNumberFormat="1" applyFont="1" applyFill="1" applyBorder="1" applyAlignment="1">
      <alignment horizontal="center" vertical="center"/>
    </xf>
    <xf numFmtId="49" fontId="129" fillId="49" borderId="89" xfId="0" applyNumberFormat="1" applyFont="1" applyFill="1" applyBorder="1" applyAlignment="1">
      <alignment horizontal="center" vertical="center"/>
    </xf>
    <xf numFmtId="43" fontId="128" fillId="49" borderId="89" xfId="0" applyNumberFormat="1" applyFont="1" applyFill="1" applyBorder="1" applyAlignment="1">
      <alignment horizontal="center" vertical="center"/>
    </xf>
    <xf numFmtId="44" fontId="128" fillId="49" borderId="90" xfId="8" applyFont="1" applyFill="1" applyBorder="1" applyAlignment="1">
      <alignment horizontal="center" vertical="center"/>
    </xf>
    <xf numFmtId="0" fontId="127" fillId="36" borderId="0" xfId="0" applyFont="1" applyFill="1" applyBorder="1" applyAlignment="1">
      <alignment vertical="top"/>
    </xf>
    <xf numFmtId="0" fontId="127" fillId="36" borderId="0" xfId="0" applyFont="1" applyFill="1" applyBorder="1" applyAlignment="1">
      <alignment horizontal="center" vertical="top"/>
    </xf>
    <xf numFmtId="0" fontId="126" fillId="48" borderId="79" xfId="0" applyFont="1" applyFill="1" applyBorder="1" applyAlignment="1">
      <alignment horizontal="center" vertical="center"/>
    </xf>
    <xf numFmtId="0" fontId="127" fillId="48" borderId="80" xfId="0" applyFont="1" applyFill="1" applyBorder="1" applyAlignment="1">
      <alignment vertical="top"/>
    </xf>
    <xf numFmtId="0" fontId="127" fillId="48" borderId="81" xfId="0" applyFont="1" applyFill="1" applyBorder="1" applyAlignment="1">
      <alignment vertical="top"/>
    </xf>
    <xf numFmtId="0" fontId="128" fillId="41" borderId="82" xfId="0" applyFont="1" applyFill="1" applyBorder="1" applyAlignment="1">
      <alignment vertical="top"/>
    </xf>
    <xf numFmtId="4" fontId="128" fillId="36" borderId="86" xfId="0" applyNumberFormat="1" applyFont="1" applyFill="1" applyBorder="1" applyAlignment="1">
      <alignment vertical="top"/>
    </xf>
    <xf numFmtId="49" fontId="129" fillId="36" borderId="86" xfId="0" applyNumberFormat="1" applyFont="1" applyFill="1" applyBorder="1" applyAlignment="1">
      <alignment horizontal="center" vertical="top"/>
    </xf>
    <xf numFmtId="43" fontId="128" fillId="36" borderId="86" xfId="0" applyNumberFormat="1" applyFont="1" applyFill="1" applyBorder="1" applyAlignment="1">
      <alignment horizontal="center" vertical="top"/>
    </xf>
    <xf numFmtId="43" fontId="128" fillId="36" borderId="86" xfId="0" applyNumberFormat="1" applyFont="1" applyFill="1" applyBorder="1" applyAlignment="1">
      <alignment vertical="top"/>
    </xf>
    <xf numFmtId="4" fontId="127" fillId="36" borderId="87" xfId="0" applyNumberFormat="1" applyFont="1" applyFill="1" applyBorder="1" applyAlignment="1">
      <alignment vertical="top"/>
    </xf>
    <xf numFmtId="0" fontId="128" fillId="36" borderId="82" xfId="0" applyFont="1" applyFill="1" applyBorder="1" applyAlignment="1">
      <alignment vertical="top"/>
    </xf>
    <xf numFmtId="4" fontId="128" fillId="36" borderId="0" xfId="0" applyNumberFormat="1" applyFont="1" applyFill="1" applyBorder="1" applyAlignment="1">
      <alignment horizontal="center" vertical="center"/>
    </xf>
    <xf numFmtId="49" fontId="129" fillId="36" borderId="0" xfId="0" applyNumberFormat="1" applyFont="1" applyFill="1" applyBorder="1" applyAlignment="1">
      <alignment horizontal="center" vertical="center"/>
    </xf>
    <xf numFmtId="43" fontId="128" fillId="36" borderId="0" xfId="0" applyNumberFormat="1" applyFont="1" applyFill="1" applyBorder="1" applyAlignment="1">
      <alignment horizontal="center" vertical="center"/>
    </xf>
    <xf numFmtId="4" fontId="127" fillId="36" borderId="0" xfId="0" applyNumberFormat="1" applyFont="1" applyFill="1" applyBorder="1" applyAlignment="1">
      <alignment vertical="top"/>
    </xf>
    <xf numFmtId="49" fontId="127" fillId="36" borderId="0" xfId="0" applyNumberFormat="1" applyFont="1" applyFill="1" applyBorder="1" applyAlignment="1">
      <alignment horizontal="center" vertical="top"/>
    </xf>
    <xf numFmtId="43" fontId="127" fillId="36" borderId="0" xfId="0" applyNumberFormat="1" applyFont="1" applyFill="1" applyBorder="1" applyAlignment="1">
      <alignment horizontal="center" vertical="top"/>
    </xf>
    <xf numFmtId="43" fontId="127" fillId="36" borderId="0" xfId="0" applyNumberFormat="1" applyFont="1" applyFill="1" applyBorder="1" applyAlignment="1">
      <alignment vertical="top"/>
    </xf>
    <xf numFmtId="4" fontId="131" fillId="44" borderId="98" xfId="0" applyNumberFormat="1" applyFont="1" applyFill="1" applyBorder="1" applyAlignment="1">
      <alignment vertical="top"/>
    </xf>
    <xf numFmtId="49" fontId="132" fillId="44" borderId="98" xfId="0" applyNumberFormat="1" applyFont="1" applyFill="1" applyBorder="1" applyAlignment="1">
      <alignment horizontal="center" vertical="top"/>
    </xf>
    <xf numFmtId="43" fontId="131" fillId="44" borderId="98" xfId="0" applyNumberFormat="1" applyFont="1" applyFill="1" applyBorder="1" applyAlignment="1">
      <alignment horizontal="center" vertical="top"/>
    </xf>
    <xf numFmtId="168" fontId="131" fillId="44" borderId="99" xfId="0" applyNumberFormat="1" applyFont="1" applyFill="1" applyBorder="1" applyAlignment="1">
      <alignment vertical="top"/>
    </xf>
    <xf numFmtId="0" fontId="125" fillId="41" borderId="79" xfId="0" applyFont="1" applyFill="1" applyBorder="1" applyAlignment="1">
      <alignment horizontal="center" vertical="top"/>
    </xf>
    <xf numFmtId="4" fontId="125" fillId="41" borderId="80" xfId="0" applyNumberFormat="1" applyFont="1" applyFill="1" applyBorder="1" applyAlignment="1">
      <alignment horizontal="center" vertical="top"/>
    </xf>
    <xf numFmtId="49" fontId="125" fillId="41" borderId="80" xfId="0" applyNumberFormat="1" applyFont="1" applyFill="1" applyBorder="1" applyAlignment="1">
      <alignment horizontal="center" vertical="top"/>
    </xf>
    <xf numFmtId="43" fontId="125" fillId="41" borderId="80" xfId="0" applyNumberFormat="1" applyFont="1" applyFill="1" applyBorder="1" applyAlignment="1">
      <alignment horizontal="center" vertical="center"/>
    </xf>
    <xf numFmtId="43" fontId="125" fillId="41" borderId="80" xfId="0" applyNumberFormat="1" applyFont="1" applyFill="1" applyBorder="1" applyAlignment="1">
      <alignment horizontal="center" vertical="top"/>
    </xf>
    <xf numFmtId="4" fontId="125" fillId="41" borderId="81" xfId="0" applyNumberFormat="1" applyFont="1" applyFill="1" applyBorder="1" applyAlignment="1">
      <alignment horizontal="center" vertical="top"/>
    </xf>
    <xf numFmtId="0" fontId="127" fillId="36" borderId="82" xfId="0" applyFont="1" applyFill="1" applyBorder="1" applyAlignment="1">
      <alignment vertical="top"/>
    </xf>
    <xf numFmtId="0" fontId="128" fillId="45" borderId="82" xfId="0" applyFont="1" applyFill="1" applyBorder="1" applyAlignment="1">
      <alignment horizontal="center" vertical="center"/>
    </xf>
    <xf numFmtId="0" fontId="128" fillId="49" borderId="88" xfId="0" applyFont="1" applyFill="1" applyBorder="1" applyAlignment="1">
      <alignment horizontal="center" vertical="center"/>
    </xf>
    <xf numFmtId="0" fontId="128" fillId="36" borderId="0" xfId="0" applyFont="1" applyFill="1" applyBorder="1" applyAlignment="1">
      <alignment vertical="top"/>
    </xf>
    <xf numFmtId="0" fontId="128" fillId="36" borderId="0" xfId="0" applyFont="1" applyFill="1" applyBorder="1" applyAlignment="1">
      <alignment horizontal="center" vertical="center"/>
    </xf>
    <xf numFmtId="0" fontId="128" fillId="36" borderId="86" xfId="0" applyFont="1" applyFill="1" applyBorder="1" applyAlignment="1">
      <alignment vertical="top"/>
    </xf>
    <xf numFmtId="0" fontId="128" fillId="36" borderId="87" xfId="0" applyFont="1" applyFill="1" applyBorder="1" applyAlignment="1">
      <alignment vertical="top"/>
    </xf>
    <xf numFmtId="0" fontId="126" fillId="36" borderId="0" xfId="0" applyFont="1" applyFill="1" applyBorder="1" applyAlignment="1">
      <alignment vertical="top"/>
    </xf>
    <xf numFmtId="0" fontId="131" fillId="44" borderId="97" xfId="0" applyFont="1" applyFill="1" applyBorder="1" applyAlignment="1">
      <alignment vertical="top"/>
    </xf>
    <xf numFmtId="0" fontId="84" fillId="31" borderId="11" xfId="0" applyFont="1" applyFill="1" applyBorder="1" applyAlignment="1">
      <alignment vertical="top" wrapText="1"/>
    </xf>
    <xf numFmtId="4" fontId="81" fillId="31" borderId="11" xfId="0" applyNumberFormat="1" applyFont="1" applyFill="1" applyBorder="1" applyAlignment="1">
      <alignment horizontal="center" vertical="top" wrapText="1"/>
    </xf>
    <xf numFmtId="49" fontId="84" fillId="31" borderId="11" xfId="0" applyNumberFormat="1" applyFont="1" applyFill="1" applyBorder="1" applyAlignment="1">
      <alignment horizontal="center" vertical="top" wrapText="1"/>
    </xf>
    <xf numFmtId="4" fontId="84" fillId="31" borderId="11" xfId="0" applyNumberFormat="1" applyFont="1" applyFill="1" applyBorder="1" applyAlignment="1">
      <alignment horizontal="center" vertical="top" wrapText="1"/>
    </xf>
    <xf numFmtId="43" fontId="84" fillId="31" borderId="11" xfId="0" applyNumberFormat="1" applyFont="1" applyFill="1" applyBorder="1" applyAlignment="1">
      <alignment horizontal="center" vertical="top" wrapText="1"/>
    </xf>
    <xf numFmtId="4" fontId="84" fillId="30" borderId="11" xfId="0" applyNumberFormat="1" applyFont="1" applyFill="1" applyBorder="1" applyAlignment="1">
      <alignment horizontal="center" vertical="top" wrapText="1"/>
    </xf>
    <xf numFmtId="0" fontId="87" fillId="36" borderId="11" xfId="0" applyFont="1" applyFill="1" applyBorder="1" applyAlignment="1">
      <alignment horizontal="center" vertical="top" wrapText="1"/>
    </xf>
    <xf numFmtId="0" fontId="95" fillId="0" borderId="11" xfId="0" applyFont="1" applyFill="1" applyBorder="1" applyAlignment="1">
      <alignment vertical="top" wrapText="1"/>
    </xf>
    <xf numFmtId="0" fontId="88" fillId="0" borderId="11" xfId="0" applyFont="1" applyFill="1" applyBorder="1" applyAlignment="1">
      <alignment vertical="top" wrapText="1"/>
    </xf>
    <xf numFmtId="4" fontId="97" fillId="0" borderId="11" xfId="0" applyNumberFormat="1" applyFont="1" applyFill="1" applyBorder="1" applyAlignment="1">
      <alignment vertical="top" wrapText="1"/>
    </xf>
    <xf numFmtId="0" fontId="134" fillId="39" borderId="11" xfId="0" applyFont="1" applyFill="1" applyBorder="1" applyAlignment="1">
      <alignment vertical="top"/>
    </xf>
    <xf numFmtId="0" fontId="134" fillId="0" borderId="11" xfId="0" applyFont="1" applyFill="1" applyBorder="1" applyAlignment="1">
      <alignment vertical="top"/>
    </xf>
    <xf numFmtId="0" fontId="134" fillId="36" borderId="11" xfId="0" applyFont="1" applyFill="1" applyBorder="1" applyAlignment="1">
      <alignment vertical="top"/>
    </xf>
    <xf numFmtId="0" fontId="55" fillId="39" borderId="11" xfId="0" applyFont="1" applyFill="1" applyBorder="1" applyAlignment="1">
      <alignment vertical="top"/>
    </xf>
    <xf numFmtId="0" fontId="55" fillId="36" borderId="11" xfId="0" applyFont="1" applyFill="1" applyBorder="1" applyAlignment="1">
      <alignment vertical="top"/>
    </xf>
    <xf numFmtId="0" fontId="117" fillId="53" borderId="11" xfId="0" applyFont="1" applyFill="1" applyBorder="1" applyAlignment="1">
      <alignment horizontal="left" vertical="center" wrapText="1"/>
    </xf>
    <xf numFmtId="0" fontId="135" fillId="53" borderId="11" xfId="0" applyFont="1" applyFill="1" applyBorder="1" applyAlignment="1">
      <alignment horizontal="center" vertical="center" wrapText="1"/>
    </xf>
    <xf numFmtId="0" fontId="118" fillId="53" borderId="11" xfId="0" applyFont="1" applyFill="1" applyBorder="1" applyAlignment="1">
      <alignment horizontal="center" vertical="center" wrapText="1"/>
    </xf>
    <xf numFmtId="4" fontId="118" fillId="53" borderId="11" xfId="0" applyNumberFormat="1" applyFont="1" applyFill="1" applyBorder="1" applyAlignment="1">
      <alignment horizontal="center" vertical="center" wrapText="1"/>
    </xf>
    <xf numFmtId="0" fontId="55" fillId="53" borderId="11" xfId="0" applyFont="1" applyFill="1" applyBorder="1" applyAlignment="1">
      <alignment vertical="top"/>
    </xf>
    <xf numFmtId="0" fontId="93" fillId="53" borderId="11" xfId="0" applyFont="1" applyFill="1" applyBorder="1" applyAlignment="1">
      <alignment vertical="top" wrapText="1"/>
    </xf>
    <xf numFmtId="4" fontId="96" fillId="30" borderId="11" xfId="0" applyNumberFormat="1" applyFont="1" applyFill="1" applyBorder="1" applyAlignment="1">
      <alignment vertical="top" wrapText="1"/>
    </xf>
    <xf numFmtId="0" fontId="93" fillId="0" borderId="11" xfId="0" applyFont="1" applyFill="1" applyBorder="1" applyAlignment="1">
      <alignment vertical="top" wrapText="1"/>
    </xf>
    <xf numFmtId="4" fontId="135" fillId="53" borderId="11" xfId="0" applyNumberFormat="1" applyFont="1" applyFill="1" applyBorder="1" applyAlignment="1">
      <alignment horizontal="center" vertical="center" wrapText="1"/>
    </xf>
    <xf numFmtId="0" fontId="117" fillId="47" borderId="11" xfId="0" applyFont="1" applyFill="1" applyBorder="1" applyAlignment="1">
      <alignment horizontal="left" vertical="center" wrapText="1"/>
    </xf>
    <xf numFmtId="4" fontId="135" fillId="47" borderId="11" xfId="0" applyNumberFormat="1" applyFont="1" applyFill="1" applyBorder="1" applyAlignment="1">
      <alignment horizontal="center" vertical="center" wrapText="1"/>
    </xf>
    <xf numFmtId="0" fontId="118" fillId="47" borderId="11" xfId="0" applyFont="1" applyFill="1" applyBorder="1" applyAlignment="1">
      <alignment horizontal="center" vertical="center" wrapText="1"/>
    </xf>
    <xf numFmtId="4" fontId="118" fillId="47" borderId="11" xfId="0" applyNumberFormat="1" applyFont="1" applyFill="1" applyBorder="1" applyAlignment="1">
      <alignment horizontal="center" vertical="center" wrapText="1"/>
    </xf>
    <xf numFmtId="0" fontId="99" fillId="36" borderId="11" xfId="0" applyFont="1" applyFill="1" applyBorder="1" applyAlignment="1">
      <alignment vertical="top"/>
    </xf>
    <xf numFmtId="0" fontId="98" fillId="43" borderId="11" xfId="0" applyFont="1" applyFill="1" applyBorder="1" applyAlignment="1">
      <alignment vertical="top" wrapText="1"/>
    </xf>
    <xf numFmtId="0" fontId="86" fillId="54" borderId="11" xfId="0" applyFont="1" applyFill="1" applyBorder="1" applyAlignment="1">
      <alignment vertical="top" wrapText="1"/>
    </xf>
    <xf numFmtId="4" fontId="95" fillId="54" borderId="11" xfId="0" applyNumberFormat="1" applyFont="1" applyFill="1" applyBorder="1" applyAlignment="1">
      <alignment vertical="top"/>
    </xf>
    <xf numFmtId="0" fontId="86" fillId="38" borderId="11" xfId="0" applyFont="1" applyFill="1" applyBorder="1" applyAlignment="1">
      <alignment vertical="top" wrapText="1"/>
    </xf>
    <xf numFmtId="0" fontId="93" fillId="0" borderId="11" xfId="0" applyFont="1" applyFill="1" applyBorder="1" applyAlignment="1">
      <alignment vertical="top"/>
    </xf>
    <xf numFmtId="0" fontId="86" fillId="43" borderId="11" xfId="0" applyFont="1" applyFill="1" applyBorder="1" applyAlignment="1">
      <alignment vertical="top" wrapText="1"/>
    </xf>
    <xf numFmtId="0" fontId="90" fillId="43" borderId="11" xfId="0" applyFont="1" applyFill="1" applyBorder="1" applyAlignment="1">
      <alignment vertical="top" wrapText="1"/>
    </xf>
    <xf numFmtId="0" fontId="55" fillId="43" borderId="11" xfId="0" applyFont="1" applyFill="1" applyBorder="1" applyAlignment="1">
      <alignment vertical="top" wrapText="1"/>
    </xf>
    <xf numFmtId="0" fontId="55" fillId="43" borderId="11" xfId="0" applyFont="1" applyFill="1" applyBorder="1" applyAlignment="1">
      <alignment horizontal="center" vertical="top" wrapText="1"/>
    </xf>
    <xf numFmtId="0" fontId="55" fillId="30" borderId="11" xfId="0" applyFont="1" applyFill="1" applyBorder="1" applyAlignment="1">
      <alignment vertical="top" wrapText="1"/>
    </xf>
    <xf numFmtId="0" fontId="55" fillId="0" borderId="11" xfId="0" applyFont="1" applyFill="1" applyBorder="1" applyAlignment="1">
      <alignment vertical="top" wrapText="1"/>
    </xf>
    <xf numFmtId="4" fontId="96" fillId="30" borderId="11" xfId="0" applyNumberFormat="1" applyFont="1" applyFill="1" applyBorder="1" applyAlignment="1">
      <alignment horizontal="left" vertical="top" wrapText="1"/>
    </xf>
    <xf numFmtId="0" fontId="93" fillId="51" borderId="11" xfId="0" applyFont="1" applyFill="1" applyBorder="1" applyAlignment="1">
      <alignment horizontal="left" vertical="top" wrapText="1"/>
    </xf>
    <xf numFmtId="0" fontId="93" fillId="0" borderId="11" xfId="0" applyFont="1" applyFill="1" applyBorder="1" applyAlignment="1">
      <alignment horizontal="left" vertical="top" wrapText="1"/>
    </xf>
    <xf numFmtId="0" fontId="133" fillId="39" borderId="11" xfId="0" applyFont="1" applyFill="1" applyBorder="1" applyAlignment="1">
      <alignment vertical="top" wrapText="1"/>
    </xf>
    <xf numFmtId="0" fontId="134" fillId="39" borderId="11" xfId="0" applyFont="1" applyFill="1" applyBorder="1" applyAlignment="1">
      <alignment vertical="top" wrapText="1"/>
    </xf>
    <xf numFmtId="0" fontId="134" fillId="0" borderId="11" xfId="0" applyFont="1" applyFill="1" applyBorder="1" applyAlignment="1">
      <alignment vertical="top" wrapText="1"/>
    </xf>
    <xf numFmtId="4" fontId="95" fillId="0" borderId="11" xfId="0" applyNumberFormat="1" applyFont="1" applyFill="1" applyBorder="1" applyAlignment="1">
      <alignment vertical="top" wrapText="1"/>
    </xf>
    <xf numFmtId="0" fontId="55" fillId="39" borderId="11" xfId="0" applyFont="1" applyFill="1" applyBorder="1" applyAlignment="1">
      <alignment vertical="top" wrapText="1"/>
    </xf>
    <xf numFmtId="0" fontId="55" fillId="36" borderId="11" xfId="0" applyFont="1" applyFill="1" applyBorder="1" applyAlignment="1">
      <alignment vertical="top" wrapText="1"/>
    </xf>
    <xf numFmtId="4" fontId="95" fillId="53" borderId="11" xfId="0" applyNumberFormat="1" applyFont="1" applyFill="1" applyBorder="1" applyAlignment="1">
      <alignment vertical="top" wrapText="1"/>
    </xf>
    <xf numFmtId="0" fontId="55" fillId="53" borderId="11" xfId="0" applyFont="1" applyFill="1" applyBorder="1" applyAlignment="1">
      <alignment vertical="top" wrapText="1"/>
    </xf>
    <xf numFmtId="4" fontId="113" fillId="0" borderId="11" xfId="0" applyNumberFormat="1" applyFont="1" applyFill="1" applyBorder="1" applyAlignment="1">
      <alignment vertical="top" wrapText="1"/>
    </xf>
    <xf numFmtId="49" fontId="95" fillId="0" borderId="11" xfId="0" applyNumberFormat="1" applyFont="1" applyFill="1" applyBorder="1" applyAlignment="1">
      <alignment horizontal="center" vertical="top" wrapText="1"/>
    </xf>
    <xf numFmtId="4" fontId="95" fillId="36" borderId="11" xfId="0" applyNumberFormat="1" applyFont="1" applyFill="1" applyBorder="1" applyAlignment="1">
      <alignment vertical="top" wrapText="1"/>
    </xf>
    <xf numFmtId="4" fontId="95" fillId="38" borderId="11" xfId="0" applyNumberFormat="1" applyFont="1" applyFill="1" applyBorder="1" applyAlignment="1">
      <alignment vertical="top" wrapText="1"/>
    </xf>
    <xf numFmtId="43" fontId="95" fillId="0" borderId="11" xfId="0" applyNumberFormat="1" applyFont="1" applyFill="1" applyBorder="1" applyAlignment="1">
      <alignment horizontal="center" vertical="top" wrapText="1"/>
    </xf>
    <xf numFmtId="43" fontId="95" fillId="0" borderId="11" xfId="0" applyNumberFormat="1" applyFont="1" applyFill="1" applyBorder="1" applyAlignment="1">
      <alignment vertical="top" wrapText="1"/>
    </xf>
    <xf numFmtId="4" fontId="96" fillId="38" borderId="11" xfId="0" applyNumberFormat="1" applyFont="1" applyFill="1" applyBorder="1" applyAlignment="1">
      <alignment vertical="top" wrapText="1"/>
    </xf>
    <xf numFmtId="0" fontId="123" fillId="39" borderId="11" xfId="0" applyFont="1" applyFill="1" applyBorder="1" applyAlignment="1">
      <alignment vertical="top" wrapText="1"/>
    </xf>
    <xf numFmtId="4" fontId="96" fillId="53" borderId="11" xfId="0" applyNumberFormat="1" applyFont="1" applyFill="1" applyBorder="1" applyAlignment="1">
      <alignment vertical="top" wrapText="1"/>
    </xf>
    <xf numFmtId="4" fontId="88" fillId="43" borderId="11" xfId="0" applyNumberFormat="1" applyFont="1" applyFill="1" applyBorder="1" applyAlignment="1">
      <alignment vertical="top" wrapText="1"/>
    </xf>
    <xf numFmtId="49" fontId="112" fillId="43" borderId="11" xfId="0" applyNumberFormat="1" applyFont="1" applyFill="1" applyBorder="1" applyAlignment="1">
      <alignment horizontal="center" vertical="top" wrapText="1"/>
    </xf>
    <xf numFmtId="4" fontId="98" fillId="43" borderId="11" xfId="0" applyNumberFormat="1" applyFont="1" applyFill="1" applyBorder="1" applyAlignment="1">
      <alignment vertical="top" wrapText="1"/>
    </xf>
    <xf numFmtId="43" fontId="98" fillId="43" borderId="11" xfId="0" applyNumberFormat="1" applyFont="1" applyFill="1" applyBorder="1" applyAlignment="1">
      <alignment horizontal="center" vertical="top" wrapText="1"/>
    </xf>
    <xf numFmtId="43" fontId="98" fillId="43" borderId="11" xfId="0" applyNumberFormat="1" applyFont="1" applyFill="1" applyBorder="1" applyAlignment="1">
      <alignment vertical="top" wrapText="1"/>
    </xf>
    <xf numFmtId="4" fontId="113" fillId="54" borderId="11" xfId="0" applyNumberFormat="1" applyFont="1" applyFill="1" applyBorder="1" applyAlignment="1">
      <alignment vertical="top" wrapText="1"/>
    </xf>
    <xf numFmtId="49" fontId="95" fillId="54" borderId="11" xfId="0" applyNumberFormat="1" applyFont="1" applyFill="1" applyBorder="1" applyAlignment="1">
      <alignment horizontal="center" vertical="top" wrapText="1"/>
    </xf>
    <xf numFmtId="4" fontId="95" fillId="54" borderId="11" xfId="0" applyNumberFormat="1" applyFont="1" applyFill="1" applyBorder="1" applyAlignment="1">
      <alignment vertical="top" wrapText="1"/>
    </xf>
    <xf numFmtId="43" fontId="95" fillId="54" borderId="11" xfId="0" applyNumberFormat="1" applyFont="1" applyFill="1" applyBorder="1" applyAlignment="1">
      <alignment horizontal="center" vertical="top" wrapText="1"/>
    </xf>
    <xf numFmtId="43" fontId="95" fillId="54" borderId="11" xfId="0" applyNumberFormat="1" applyFont="1" applyFill="1" applyBorder="1" applyAlignment="1">
      <alignment vertical="top" wrapText="1"/>
    </xf>
    <xf numFmtId="4" fontId="96" fillId="54" borderId="11" xfId="0" applyNumberFormat="1" applyFont="1" applyFill="1" applyBorder="1" applyAlignment="1">
      <alignment vertical="top" wrapText="1"/>
    </xf>
    <xf numFmtId="0" fontId="55" fillId="54" borderId="11" xfId="0" applyFont="1" applyFill="1" applyBorder="1" applyAlignment="1">
      <alignment vertical="top" wrapText="1"/>
    </xf>
    <xf numFmtId="4" fontId="103" fillId="38" borderId="11" xfId="0" applyNumberFormat="1" applyFont="1" applyFill="1" applyBorder="1" applyAlignment="1">
      <alignment vertical="top" wrapText="1"/>
    </xf>
    <xf numFmtId="49" fontId="113" fillId="38" borderId="11" xfId="0" applyNumberFormat="1" applyFont="1" applyFill="1" applyBorder="1" applyAlignment="1">
      <alignment horizontal="center" vertical="top" wrapText="1"/>
    </xf>
    <xf numFmtId="43" fontId="103" fillId="38" borderId="11" xfId="0" applyNumberFormat="1" applyFont="1" applyFill="1" applyBorder="1" applyAlignment="1">
      <alignment horizontal="center" vertical="top" wrapText="1"/>
    </xf>
    <xf numFmtId="0" fontId="136" fillId="0" borderId="0" xfId="0" applyFont="1" applyFill="1" applyBorder="1" applyAlignment="1">
      <alignment vertical="top"/>
    </xf>
    <xf numFmtId="0" fontId="77" fillId="29" borderId="43" xfId="0" applyFont="1" applyFill="1" applyBorder="1" applyAlignment="1">
      <alignment horizontal="center" vertical="top" wrapText="1"/>
    </xf>
    <xf numFmtId="0" fontId="77" fillId="29" borderId="0" xfId="0" applyFont="1" applyFill="1" applyBorder="1" applyAlignment="1">
      <alignment horizontal="right" vertical="top" wrapText="1"/>
    </xf>
    <xf numFmtId="0" fontId="77" fillId="29" borderId="0" xfId="0" applyFont="1" applyFill="1" applyBorder="1" applyAlignment="1">
      <alignment horizontal="center" vertical="top" wrapText="1"/>
    </xf>
    <xf numFmtId="4" fontId="115" fillId="31" borderId="30" xfId="0" applyNumberFormat="1" applyFont="1" applyFill="1" applyBorder="1" applyAlignment="1">
      <alignment vertical="top"/>
    </xf>
    <xf numFmtId="0" fontId="138" fillId="31" borderId="11" xfId="0" applyFont="1" applyFill="1" applyBorder="1" applyAlignment="1">
      <alignment vertical="top" wrapText="1"/>
    </xf>
    <xf numFmtId="4" fontId="138" fillId="31" borderId="11" xfId="0" applyNumberFormat="1" applyFont="1" applyFill="1" applyBorder="1" applyAlignment="1">
      <alignment horizontal="right" vertical="top" wrapText="1"/>
    </xf>
    <xf numFmtId="49" fontId="138" fillId="31" borderId="11" xfId="0" applyNumberFormat="1" applyFont="1" applyFill="1" applyBorder="1" applyAlignment="1">
      <alignment horizontal="center" vertical="top" wrapText="1"/>
    </xf>
    <xf numFmtId="4" fontId="138" fillId="31" borderId="11" xfId="0" applyNumberFormat="1" applyFont="1" applyFill="1" applyBorder="1" applyAlignment="1">
      <alignment horizontal="center" vertical="top" wrapText="1"/>
    </xf>
    <xf numFmtId="43" fontId="138" fillId="31" borderId="11" xfId="0" applyNumberFormat="1" applyFont="1" applyFill="1" applyBorder="1" applyAlignment="1">
      <alignment horizontal="center" vertical="top" wrapText="1"/>
    </xf>
    <xf numFmtId="4" fontId="139" fillId="31" borderId="11" xfId="0" applyNumberFormat="1" applyFont="1" applyFill="1" applyBorder="1" applyAlignment="1">
      <alignment horizontal="center" vertical="top" wrapText="1"/>
    </xf>
    <xf numFmtId="4" fontId="139" fillId="31" borderId="30" xfId="0" applyNumberFormat="1" applyFont="1" applyFill="1" applyBorder="1" applyAlignment="1">
      <alignment horizontal="center" vertical="top" wrapText="1"/>
    </xf>
    <xf numFmtId="0" fontId="87" fillId="0" borderId="11" xfId="0" applyFont="1" applyFill="1" applyBorder="1" applyAlignment="1">
      <alignment horizontal="center" vertical="center" wrapText="1"/>
    </xf>
    <xf numFmtId="0" fontId="136" fillId="0" borderId="11" xfId="0" applyFont="1" applyFill="1" applyBorder="1" applyAlignment="1">
      <alignment vertical="top"/>
    </xf>
    <xf numFmtId="0" fontId="145" fillId="56" borderId="68" xfId="0" applyFont="1" applyFill="1" applyBorder="1" applyAlignment="1">
      <alignment vertical="top" wrapText="1"/>
    </xf>
    <xf numFmtId="0" fontId="141" fillId="0" borderId="2" xfId="0" applyFont="1" applyFill="1" applyBorder="1" applyAlignment="1">
      <alignment vertical="top" wrapText="1"/>
    </xf>
    <xf numFmtId="0" fontId="141" fillId="0" borderId="3" xfId="0" applyFont="1" applyFill="1" applyBorder="1" applyAlignment="1">
      <alignment vertical="top" wrapText="1"/>
    </xf>
    <xf numFmtId="0" fontId="141" fillId="0" borderId="4" xfId="0" applyFont="1" applyFill="1" applyBorder="1" applyAlignment="1">
      <alignment vertical="top" wrapText="1"/>
    </xf>
    <xf numFmtId="0" fontId="141" fillId="45" borderId="100" xfId="0" applyFont="1" applyFill="1" applyBorder="1" applyAlignment="1">
      <alignment vertical="top" wrapText="1"/>
    </xf>
    <xf numFmtId="0" fontId="144" fillId="57" borderId="11" xfId="0" applyFont="1" applyFill="1" applyBorder="1" applyAlignment="1">
      <alignment vertical="top" wrapText="1"/>
    </xf>
    <xf numFmtId="0" fontId="141" fillId="0" borderId="11" xfId="0" applyFont="1" applyFill="1" applyBorder="1" applyAlignment="1">
      <alignment vertical="top" wrapText="1"/>
    </xf>
    <xf numFmtId="0" fontId="141" fillId="45" borderId="11" xfId="0" applyFont="1" applyFill="1" applyBorder="1" applyAlignment="1">
      <alignment vertical="top" wrapText="1"/>
    </xf>
    <xf numFmtId="0" fontId="145" fillId="58" borderId="46" xfId="0" applyFont="1" applyFill="1" applyBorder="1" applyAlignment="1">
      <alignment vertical="top" wrapText="1"/>
    </xf>
    <xf numFmtId="0" fontId="145" fillId="58" borderId="17" xfId="0" applyFont="1" applyFill="1" applyBorder="1" applyAlignment="1">
      <alignment horizontal="right" vertical="top" wrapText="1"/>
    </xf>
    <xf numFmtId="0" fontId="145" fillId="58" borderId="17" xfId="0" applyFont="1" applyFill="1" applyBorder="1" applyAlignment="1">
      <alignment vertical="top" wrapText="1"/>
    </xf>
    <xf numFmtId="0" fontId="145" fillId="58" borderId="17" xfId="0" applyFont="1" applyFill="1" applyBorder="1" applyAlignment="1">
      <alignment horizontal="center" vertical="top" wrapText="1"/>
    </xf>
    <xf numFmtId="0" fontId="145" fillId="58" borderId="66" xfId="0" applyFont="1" applyFill="1" applyBorder="1" applyAlignment="1">
      <alignment vertical="top" wrapText="1"/>
    </xf>
    <xf numFmtId="4" fontId="147" fillId="58" borderId="17" xfId="0" applyNumberFormat="1" applyFont="1" applyFill="1" applyBorder="1" applyAlignment="1">
      <alignment horizontal="center" vertical="top" wrapText="1"/>
    </xf>
    <xf numFmtId="4" fontId="147" fillId="58" borderId="31" xfId="0" applyNumberFormat="1" applyFont="1" applyFill="1" applyBorder="1" applyAlignment="1">
      <alignment horizontal="center" vertical="top" wrapText="1"/>
    </xf>
    <xf numFmtId="0" fontId="145" fillId="0" borderId="59" xfId="0" applyFont="1" applyFill="1" applyBorder="1" applyAlignment="1">
      <alignment vertical="top" wrapText="1"/>
    </xf>
    <xf numFmtId="0" fontId="145" fillId="0" borderId="11" xfId="0" applyFont="1" applyFill="1" applyBorder="1" applyAlignment="1">
      <alignment vertical="top" wrapText="1"/>
    </xf>
    <xf numFmtId="0" fontId="145" fillId="55" borderId="68" xfId="0" applyFont="1" applyFill="1" applyBorder="1" applyAlignment="1">
      <alignment vertical="top" wrapText="1"/>
    </xf>
    <xf numFmtId="4" fontId="146" fillId="55" borderId="77" xfId="0" applyNumberFormat="1" applyFont="1" applyFill="1" applyBorder="1" applyAlignment="1">
      <alignment horizontal="center" vertical="top"/>
    </xf>
    <xf numFmtId="0" fontId="141" fillId="57" borderId="11" xfId="0" applyFont="1" applyFill="1" applyBorder="1" applyAlignment="1">
      <alignment vertical="top" wrapText="1"/>
    </xf>
    <xf numFmtId="0" fontId="141" fillId="0" borderId="6" xfId="0" applyFont="1" applyFill="1" applyBorder="1" applyAlignment="1">
      <alignment vertical="top" wrapText="1"/>
    </xf>
    <xf numFmtId="0" fontId="141" fillId="0" borderId="11" xfId="5" applyFont="1" applyFill="1" applyBorder="1" applyAlignment="1">
      <alignment vertical="top" wrapText="1"/>
    </xf>
    <xf numFmtId="0" fontId="145" fillId="45" borderId="22" xfId="0" applyFont="1" applyFill="1" applyBorder="1" applyAlignment="1">
      <alignment vertical="top" wrapText="1"/>
    </xf>
    <xf numFmtId="0" fontId="141" fillId="0" borderId="6" xfId="5" applyFont="1" applyFill="1" applyBorder="1" applyAlignment="1">
      <alignment vertical="top" wrapText="1"/>
    </xf>
    <xf numFmtId="0" fontId="145" fillId="57" borderId="54" xfId="0" applyFont="1" applyFill="1" applyBorder="1" applyAlignment="1">
      <alignment vertical="top" wrapText="1"/>
    </xf>
    <xf numFmtId="0" fontId="145" fillId="55" borderId="22" xfId="0" applyFont="1" applyFill="1" applyBorder="1" applyAlignment="1">
      <alignment vertical="top" wrapText="1"/>
    </xf>
    <xf numFmtId="0" fontId="145" fillId="55" borderId="0" xfId="0" applyFont="1" applyFill="1" applyBorder="1" applyAlignment="1">
      <alignment horizontal="right" vertical="top" wrapText="1"/>
    </xf>
    <xf numFmtId="0" fontId="145" fillId="55" borderId="0" xfId="0" applyFont="1" applyFill="1" applyBorder="1" applyAlignment="1">
      <alignment vertical="top" wrapText="1"/>
    </xf>
    <xf numFmtId="0" fontId="145" fillId="55" borderId="0" xfId="0" applyFont="1" applyFill="1" applyBorder="1" applyAlignment="1">
      <alignment horizontal="center" vertical="top" wrapText="1"/>
    </xf>
    <xf numFmtId="4" fontId="147" fillId="55" borderId="0" xfId="0" applyNumberFormat="1" applyFont="1" applyFill="1" applyBorder="1" applyAlignment="1">
      <alignment horizontal="center" vertical="top" wrapText="1"/>
    </xf>
    <xf numFmtId="0" fontId="136" fillId="36" borderId="8" xfId="0" applyFont="1" applyFill="1" applyBorder="1" applyAlignment="1">
      <alignment vertical="top" wrapText="1"/>
    </xf>
    <xf numFmtId="49" fontId="141" fillId="36" borderId="10" xfId="0" applyNumberFormat="1" applyFont="1" applyFill="1" applyBorder="1" applyAlignment="1">
      <alignment horizontal="center" vertical="top" wrapText="1"/>
    </xf>
    <xf numFmtId="4" fontId="147" fillId="0" borderId="10" xfId="0" applyNumberFormat="1" applyFont="1" applyFill="1" applyBorder="1" applyAlignment="1">
      <alignment horizontal="center" vertical="top" wrapText="1"/>
    </xf>
    <xf numFmtId="0" fontId="145" fillId="39" borderId="11" xfId="0" applyFont="1" applyFill="1" applyBorder="1" applyAlignment="1">
      <alignment vertical="top" wrapText="1"/>
    </xf>
    <xf numFmtId="49" fontId="141" fillId="36" borderId="11" xfId="0" applyNumberFormat="1" applyFont="1" applyFill="1" applyBorder="1" applyAlignment="1">
      <alignment horizontal="center" vertical="top" wrapText="1"/>
    </xf>
    <xf numFmtId="4" fontId="147" fillId="0" borderId="11" xfId="0" applyNumberFormat="1" applyFont="1" applyFill="1" applyBorder="1" applyAlignment="1">
      <alignment horizontal="center" vertical="top" wrapText="1"/>
    </xf>
    <xf numFmtId="0" fontId="136" fillId="36" borderId="6" xfId="0" applyFont="1" applyFill="1" applyBorder="1" applyAlignment="1">
      <alignment vertical="top" wrapText="1"/>
    </xf>
    <xf numFmtId="0" fontId="141" fillId="0" borderId="12" xfId="0" applyFont="1" applyFill="1" applyBorder="1" applyAlignment="1">
      <alignment vertical="top" wrapText="1"/>
    </xf>
    <xf numFmtId="49" fontId="141" fillId="0" borderId="13" xfId="0" applyNumberFormat="1" applyFont="1" applyFill="1" applyBorder="1" applyAlignment="1">
      <alignment horizontal="center" vertical="top" wrapText="1"/>
    </xf>
    <xf numFmtId="4" fontId="147" fillId="0" borderId="13" xfId="0" applyNumberFormat="1" applyFont="1" applyFill="1" applyBorder="1" applyAlignment="1">
      <alignment horizontal="center" vertical="top" wrapText="1"/>
    </xf>
    <xf numFmtId="49" fontId="141" fillId="0" borderId="101" xfId="0" applyNumberFormat="1" applyFont="1" applyFill="1" applyBorder="1" applyAlignment="1">
      <alignment horizontal="center" vertical="top" wrapText="1"/>
    </xf>
    <xf numFmtId="4" fontId="150" fillId="0" borderId="101" xfId="0" applyNumberFormat="1" applyFont="1" applyFill="1" applyBorder="1" applyAlignment="1">
      <alignment horizontal="center" vertical="top" wrapText="1"/>
    </xf>
    <xf numFmtId="0" fontId="148" fillId="0" borderId="11" xfId="0" applyFont="1" applyFill="1" applyBorder="1" applyAlignment="1">
      <alignment vertical="top" wrapText="1"/>
    </xf>
    <xf numFmtId="0" fontId="148" fillId="39" borderId="11" xfId="0" applyFont="1" applyFill="1" applyBorder="1" applyAlignment="1">
      <alignment vertical="top" wrapText="1"/>
    </xf>
    <xf numFmtId="0" fontId="151" fillId="0" borderId="31" xfId="0" applyFont="1" applyFill="1" applyBorder="1" applyAlignment="1">
      <alignment horizontal="center" wrapText="1"/>
    </xf>
    <xf numFmtId="4" fontId="147" fillId="0" borderId="101" xfId="0" applyNumberFormat="1" applyFont="1" applyFill="1" applyBorder="1" applyAlignment="1">
      <alignment horizontal="center" vertical="top" wrapText="1"/>
    </xf>
    <xf numFmtId="0" fontId="141" fillId="0" borderId="45" xfId="0" applyFont="1" applyFill="1" applyBorder="1" applyAlignment="1">
      <alignment vertical="top" wrapText="1"/>
    </xf>
    <xf numFmtId="0" fontId="141" fillId="36" borderId="45" xfId="0" applyFont="1" applyFill="1" applyBorder="1" applyAlignment="1">
      <alignment vertical="top" wrapText="1"/>
    </xf>
    <xf numFmtId="49" fontId="141" fillId="36" borderId="101" xfId="0" applyNumberFormat="1" applyFont="1" applyFill="1" applyBorder="1" applyAlignment="1">
      <alignment horizontal="center" vertical="top" wrapText="1"/>
    </xf>
    <xf numFmtId="4" fontId="147" fillId="36" borderId="101" xfId="0" applyNumberFormat="1" applyFont="1" applyFill="1" applyBorder="1" applyAlignment="1">
      <alignment horizontal="center" vertical="top" wrapText="1"/>
    </xf>
    <xf numFmtId="0" fontId="145" fillId="36" borderId="11" xfId="0" applyFont="1" applyFill="1" applyBorder="1" applyAlignment="1">
      <alignment vertical="top" wrapText="1"/>
    </xf>
    <xf numFmtId="0" fontId="145" fillId="58" borderId="32" xfId="0" applyFont="1" applyFill="1" applyBorder="1" applyAlignment="1">
      <alignment vertical="top" wrapText="1"/>
    </xf>
    <xf numFmtId="0" fontId="145" fillId="0" borderId="11" xfId="0" applyFont="1" applyFill="1" applyBorder="1" applyAlignment="1">
      <alignment vertical="top"/>
    </xf>
    <xf numFmtId="0" fontId="142" fillId="59" borderId="46" xfId="0" applyFont="1" applyFill="1" applyBorder="1" applyAlignment="1">
      <alignment horizontal="left" vertical="top" wrapText="1"/>
    </xf>
    <xf numFmtId="0" fontId="136" fillId="0" borderId="59" xfId="0" applyFont="1" applyFill="1" applyBorder="1" applyAlignment="1">
      <alignment vertical="top"/>
    </xf>
    <xf numFmtId="4" fontId="115" fillId="31" borderId="55" xfId="0" applyNumberFormat="1" applyFont="1" applyFill="1" applyBorder="1" applyAlignment="1">
      <alignment horizontal="right" vertical="top"/>
    </xf>
    <xf numFmtId="4" fontId="115" fillId="31" borderId="55" xfId="0" applyNumberFormat="1" applyFont="1" applyFill="1" applyBorder="1" applyAlignment="1">
      <alignment vertical="top"/>
    </xf>
    <xf numFmtId="4" fontId="115" fillId="31" borderId="55" xfId="0" applyNumberFormat="1" applyFont="1" applyFill="1" applyBorder="1" applyAlignment="1">
      <alignment horizontal="center" vertical="top"/>
    </xf>
    <xf numFmtId="4" fontId="77" fillId="31" borderId="55" xfId="0" applyNumberFormat="1" applyFont="1" applyFill="1" applyBorder="1" applyAlignment="1">
      <alignment horizontal="center" vertical="top"/>
    </xf>
    <xf numFmtId="0" fontId="138" fillId="31" borderId="11" xfId="0" applyFont="1" applyFill="1" applyBorder="1" applyAlignment="1">
      <alignment vertical="top"/>
    </xf>
    <xf numFmtId="4" fontId="138" fillId="31" borderId="11" xfId="0" applyNumberFormat="1" applyFont="1" applyFill="1" applyBorder="1" applyAlignment="1">
      <alignment horizontal="right" vertical="top"/>
    </xf>
    <xf numFmtId="49" fontId="138" fillId="31" borderId="11" xfId="0" applyNumberFormat="1" applyFont="1" applyFill="1" applyBorder="1" applyAlignment="1">
      <alignment horizontal="center" vertical="top"/>
    </xf>
    <xf numFmtId="4" fontId="138" fillId="31" borderId="11" xfId="0" applyNumberFormat="1" applyFont="1" applyFill="1" applyBorder="1" applyAlignment="1">
      <alignment horizontal="center" vertical="top"/>
    </xf>
    <xf numFmtId="43" fontId="138" fillId="31" borderId="11" xfId="0" applyNumberFormat="1" applyFont="1" applyFill="1" applyBorder="1" applyAlignment="1">
      <alignment horizontal="center" vertical="top"/>
    </xf>
    <xf numFmtId="4" fontId="139" fillId="31" borderId="11" xfId="0" applyNumberFormat="1" applyFont="1" applyFill="1" applyBorder="1" applyAlignment="1">
      <alignment horizontal="center" vertical="top"/>
    </xf>
    <xf numFmtId="4" fontId="139" fillId="31" borderId="30" xfId="0" applyNumberFormat="1" applyFont="1" applyFill="1" applyBorder="1" applyAlignment="1">
      <alignment horizontal="center" vertical="top"/>
    </xf>
    <xf numFmtId="0" fontId="145" fillId="56" borderId="68" xfId="0" applyFont="1" applyFill="1" applyBorder="1" applyAlignment="1">
      <alignment vertical="top"/>
    </xf>
    <xf numFmtId="0" fontId="145" fillId="0" borderId="59" xfId="0" applyFont="1" applyFill="1" applyBorder="1" applyAlignment="1">
      <alignment vertical="top"/>
    </xf>
    <xf numFmtId="0" fontId="114" fillId="0" borderId="0" xfId="0" applyFont="1" applyFill="1" applyBorder="1" applyAlignment="1"/>
    <xf numFmtId="0" fontId="136" fillId="0" borderId="0" xfId="0" applyFont="1" applyFill="1" applyBorder="1" applyAlignment="1">
      <alignment vertical="top" wrapText="1"/>
    </xf>
    <xf numFmtId="0" fontId="86" fillId="34" borderId="19" xfId="0" applyFont="1" applyFill="1" applyBorder="1" applyAlignment="1">
      <alignment vertical="top" wrapText="1"/>
    </xf>
    <xf numFmtId="0" fontId="136" fillId="34" borderId="20" xfId="0" applyFont="1" applyFill="1" applyBorder="1" applyAlignment="1">
      <alignment horizontal="right" vertical="top" wrapText="1"/>
    </xf>
    <xf numFmtId="0" fontId="136" fillId="34" borderId="20" xfId="0" applyFont="1" applyFill="1" applyBorder="1" applyAlignment="1">
      <alignment vertical="top" wrapText="1"/>
    </xf>
    <xf numFmtId="0" fontId="136" fillId="34" borderId="20" xfId="0" applyFont="1" applyFill="1" applyBorder="1" applyAlignment="1">
      <alignment horizontal="center" vertical="top" wrapText="1"/>
    </xf>
    <xf numFmtId="0" fontId="140" fillId="34" borderId="20" xfId="0" applyFont="1" applyFill="1" applyBorder="1" applyAlignment="1">
      <alignment horizontal="center" vertical="top" wrapText="1"/>
    </xf>
    <xf numFmtId="0" fontId="114" fillId="39" borderId="11" xfId="0" applyFont="1" applyFill="1" applyBorder="1" applyAlignment="1">
      <alignment vertical="top" wrapText="1"/>
    </xf>
    <xf numFmtId="0" fontId="142" fillId="34" borderId="19" xfId="0" applyFont="1" applyFill="1" applyBorder="1" applyAlignment="1">
      <alignment vertical="top" wrapText="1"/>
    </xf>
    <xf numFmtId="0" fontId="143" fillId="34" borderId="20" xfId="0" applyFont="1" applyFill="1" applyBorder="1" applyAlignment="1">
      <alignment horizontal="center" vertical="top" wrapText="1"/>
    </xf>
    <xf numFmtId="4" fontId="143" fillId="34" borderId="20" xfId="0" applyNumberFormat="1" applyFont="1" applyFill="1" applyBorder="1" applyAlignment="1">
      <alignment horizontal="center" vertical="top" wrapText="1"/>
    </xf>
    <xf numFmtId="0" fontId="136" fillId="0" borderId="11" xfId="0" applyFont="1" applyFill="1" applyBorder="1" applyAlignment="1">
      <alignment vertical="top" wrapText="1"/>
    </xf>
    <xf numFmtId="0" fontId="114" fillId="0" borderId="11" xfId="0" applyFont="1" applyFill="1" applyBorder="1" applyAlignment="1">
      <alignment vertical="top" wrapText="1"/>
    </xf>
    <xf numFmtId="4" fontId="141" fillId="0" borderId="59" xfId="0" applyNumberFormat="1" applyFont="1" applyFill="1" applyBorder="1" applyAlignment="1">
      <alignment horizontal="right" vertical="top" wrapText="1"/>
    </xf>
    <xf numFmtId="49" fontId="141" fillId="0" borderId="11" xfId="0" applyNumberFormat="1" applyFont="1" applyFill="1" applyBorder="1" applyAlignment="1">
      <alignment horizontal="center" vertical="top" wrapText="1"/>
    </xf>
    <xf numFmtId="4" fontId="141" fillId="0" borderId="11" xfId="0" applyNumberFormat="1" applyFont="1" applyFill="1" applyBorder="1" applyAlignment="1">
      <alignment horizontal="center" vertical="top" wrapText="1"/>
    </xf>
    <xf numFmtId="4" fontId="141" fillId="36" borderId="11" xfId="0" applyNumberFormat="1" applyFont="1" applyFill="1" applyBorder="1" applyAlignment="1">
      <alignment vertical="top" wrapText="1"/>
    </xf>
    <xf numFmtId="43" fontId="141" fillId="0" borderId="11" xfId="0" applyNumberFormat="1" applyFont="1" applyFill="1" applyBorder="1" applyAlignment="1">
      <alignment horizontal="center" vertical="top" wrapText="1"/>
    </xf>
    <xf numFmtId="43" fontId="141" fillId="0" borderId="11" xfId="0" applyNumberFormat="1" applyFont="1" applyFill="1" applyBorder="1" applyAlignment="1">
      <alignment vertical="top" wrapText="1"/>
    </xf>
    <xf numFmtId="4" fontId="78" fillId="36" borderId="11" xfId="0" applyNumberFormat="1" applyFont="1" applyFill="1" applyBorder="1" applyAlignment="1">
      <alignment horizontal="center" vertical="top" wrapText="1"/>
    </xf>
    <xf numFmtId="4" fontId="78" fillId="0" borderId="11" xfId="0" applyNumberFormat="1" applyFont="1" applyFill="1" applyBorder="1" applyAlignment="1">
      <alignment horizontal="center" vertical="top" wrapText="1"/>
    </xf>
    <xf numFmtId="4" fontId="146" fillId="36" borderId="30" xfId="0" applyNumberFormat="1" applyFont="1" applyFill="1" applyBorder="1" applyAlignment="1">
      <alignment horizontal="center" vertical="top" wrapText="1"/>
    </xf>
    <xf numFmtId="0" fontId="136" fillId="39" borderId="11" xfId="0" applyFont="1" applyFill="1" applyBorder="1" applyAlignment="1">
      <alignment vertical="top" wrapText="1"/>
    </xf>
    <xf numFmtId="4" fontId="141" fillId="45" borderId="59" xfId="0" applyNumberFormat="1" applyFont="1" applyFill="1" applyBorder="1" applyAlignment="1">
      <alignment horizontal="right" vertical="top" wrapText="1"/>
    </xf>
    <xf numFmtId="49" fontId="141" fillId="45" borderId="11" xfId="0" applyNumberFormat="1" applyFont="1" applyFill="1" applyBorder="1" applyAlignment="1">
      <alignment horizontal="center" vertical="top" wrapText="1"/>
    </xf>
    <xf numFmtId="4" fontId="141" fillId="45" borderId="11" xfId="0" applyNumberFormat="1" applyFont="1" applyFill="1" applyBorder="1" applyAlignment="1">
      <alignment horizontal="center" vertical="top" wrapText="1"/>
    </xf>
    <xf numFmtId="4" fontId="141" fillId="45" borderId="11" xfId="0" applyNumberFormat="1" applyFont="1" applyFill="1" applyBorder="1" applyAlignment="1">
      <alignment vertical="top" wrapText="1"/>
    </xf>
    <xf numFmtId="43" fontId="141" fillId="45" borderId="11" xfId="0" applyNumberFormat="1" applyFont="1" applyFill="1" applyBorder="1" applyAlignment="1">
      <alignment horizontal="center" vertical="top" wrapText="1"/>
    </xf>
    <xf numFmtId="43" fontId="141" fillId="45" borderId="11" xfId="0" applyNumberFormat="1" applyFont="1" applyFill="1" applyBorder="1" applyAlignment="1">
      <alignment vertical="top" wrapText="1"/>
    </xf>
    <xf numFmtId="4" fontId="78" fillId="45" borderId="11" xfId="0" applyNumberFormat="1" applyFont="1" applyFill="1" applyBorder="1" applyAlignment="1">
      <alignment horizontal="center" vertical="top" wrapText="1"/>
    </xf>
    <xf numFmtId="4" fontId="146" fillId="45" borderId="30" xfId="0" applyNumberFormat="1" applyFont="1" applyFill="1" applyBorder="1" applyAlignment="1">
      <alignment horizontal="center" vertical="top" wrapText="1"/>
    </xf>
    <xf numFmtId="4" fontId="141" fillId="57" borderId="11" xfId="0" applyNumberFormat="1" applyFont="1" applyFill="1" applyBorder="1" applyAlignment="1">
      <alignment horizontal="right" vertical="top" wrapText="1"/>
    </xf>
    <xf numFmtId="49" fontId="141" fillId="57" borderId="11" xfId="0" applyNumberFormat="1" applyFont="1" applyFill="1" applyBorder="1" applyAlignment="1">
      <alignment horizontal="center" vertical="top" wrapText="1"/>
    </xf>
    <xf numFmtId="4" fontId="141" fillId="57" borderId="11" xfId="0" applyNumberFormat="1" applyFont="1" applyFill="1" applyBorder="1" applyAlignment="1">
      <alignment horizontal="center" vertical="top" wrapText="1"/>
    </xf>
    <xf numFmtId="4" fontId="141" fillId="57" borderId="11" xfId="0" applyNumberFormat="1" applyFont="1" applyFill="1" applyBorder="1" applyAlignment="1">
      <alignment vertical="top" wrapText="1"/>
    </xf>
    <xf numFmtId="43" fontId="141" fillId="57" borderId="11" xfId="0" applyNumberFormat="1" applyFont="1" applyFill="1" applyBorder="1" applyAlignment="1">
      <alignment horizontal="center" vertical="top" wrapText="1"/>
    </xf>
    <xf numFmtId="43" fontId="141" fillId="57" borderId="11" xfId="0" applyNumberFormat="1" applyFont="1" applyFill="1" applyBorder="1" applyAlignment="1">
      <alignment vertical="top" wrapText="1"/>
    </xf>
    <xf numFmtId="4" fontId="78" fillId="57" borderId="11" xfId="0" applyNumberFormat="1" applyFont="1" applyFill="1" applyBorder="1" applyAlignment="1">
      <alignment horizontal="center" vertical="top" wrapText="1"/>
    </xf>
    <xf numFmtId="0" fontId="136" fillId="57" borderId="11" xfId="0" applyFont="1" applyFill="1" applyBorder="1" applyAlignment="1">
      <alignment vertical="top" wrapText="1"/>
    </xf>
    <xf numFmtId="4" fontId="141" fillId="0" borderId="11" xfId="0" applyNumberFormat="1" applyFont="1" applyFill="1" applyBorder="1" applyAlignment="1">
      <alignment horizontal="right" vertical="top" wrapText="1"/>
    </xf>
    <xf numFmtId="4" fontId="146" fillId="36" borderId="11" xfId="0" applyNumberFormat="1" applyFont="1" applyFill="1" applyBorder="1" applyAlignment="1">
      <alignment horizontal="center" vertical="top" wrapText="1"/>
    </xf>
    <xf numFmtId="4" fontId="141" fillId="45" borderId="11" xfId="0" applyNumberFormat="1" applyFont="1" applyFill="1" applyBorder="1" applyAlignment="1">
      <alignment horizontal="right" vertical="top" wrapText="1"/>
    </xf>
    <xf numFmtId="4" fontId="146" fillId="45" borderId="11" xfId="0" applyNumberFormat="1" applyFont="1" applyFill="1" applyBorder="1" applyAlignment="1">
      <alignment horizontal="center" vertical="top" wrapText="1"/>
    </xf>
    <xf numFmtId="4" fontId="145" fillId="37" borderId="77" xfId="0" applyNumberFormat="1" applyFont="1" applyFill="1" applyBorder="1" applyAlignment="1">
      <alignment horizontal="right" vertical="top" wrapText="1"/>
    </xf>
    <xf numFmtId="49" fontId="148" fillId="37" borderId="77" xfId="0" applyNumberFormat="1" applyFont="1" applyFill="1" applyBorder="1" applyAlignment="1">
      <alignment horizontal="center" vertical="top" wrapText="1"/>
    </xf>
    <xf numFmtId="4" fontId="145" fillId="37" borderId="77" xfId="0" applyNumberFormat="1" applyFont="1" applyFill="1" applyBorder="1" applyAlignment="1">
      <alignment horizontal="center" vertical="top" wrapText="1"/>
    </xf>
    <xf numFmtId="4" fontId="145" fillId="37" borderId="63" xfId="0" applyNumberFormat="1" applyFont="1" applyFill="1" applyBorder="1" applyAlignment="1">
      <alignment vertical="top" wrapText="1"/>
    </xf>
    <xf numFmtId="43" fontId="145" fillId="37" borderId="77" xfId="0" applyNumberFormat="1" applyFont="1" applyFill="1" applyBorder="1" applyAlignment="1">
      <alignment horizontal="center" vertical="top" wrapText="1"/>
    </xf>
    <xf numFmtId="43" fontId="145" fillId="37" borderId="77" xfId="0" applyNumberFormat="1" applyFont="1" applyFill="1" applyBorder="1" applyAlignment="1">
      <alignment vertical="top" wrapText="1"/>
    </xf>
    <xf numFmtId="4" fontId="147" fillId="37" borderId="77" xfId="0" applyNumberFormat="1" applyFont="1" applyFill="1" applyBorder="1" applyAlignment="1">
      <alignment horizontal="center" vertical="top" wrapText="1"/>
    </xf>
    <xf numFmtId="4" fontId="146" fillId="55" borderId="77" xfId="0" applyNumberFormat="1" applyFont="1" applyFill="1" applyBorder="1" applyAlignment="1">
      <alignment horizontal="center" vertical="top" wrapText="1"/>
    </xf>
    <xf numFmtId="0" fontId="149" fillId="0" borderId="11" xfId="0" applyFont="1" applyFill="1" applyBorder="1" applyAlignment="1">
      <alignment vertical="top" wrapText="1"/>
    </xf>
    <xf numFmtId="4" fontId="146" fillId="57" borderId="11" xfId="0" applyNumberFormat="1" applyFont="1" applyFill="1" applyBorder="1" applyAlignment="1">
      <alignment horizontal="center" vertical="top" wrapText="1"/>
    </xf>
    <xf numFmtId="4" fontId="141" fillId="0" borderId="11" xfId="0" applyNumberFormat="1" applyFont="1" applyFill="1" applyBorder="1" applyAlignment="1">
      <alignment vertical="top" wrapText="1"/>
    </xf>
    <xf numFmtId="4" fontId="78" fillId="0" borderId="30" xfId="0" applyNumberFormat="1" applyFont="1" applyFill="1" applyBorder="1" applyAlignment="1">
      <alignment horizontal="center" vertical="top" wrapText="1"/>
    </xf>
    <xf numFmtId="0" fontId="149" fillId="39" borderId="11" xfId="0" applyFont="1" applyFill="1" applyBorder="1" applyAlignment="1">
      <alignment vertical="top" wrapText="1"/>
    </xf>
    <xf numFmtId="4" fontId="78" fillId="45" borderId="30" xfId="0" applyNumberFormat="1" applyFont="1" applyFill="1" applyBorder="1" applyAlignment="1">
      <alignment horizontal="center" vertical="top" wrapText="1"/>
    </xf>
    <xf numFmtId="4" fontId="145" fillId="57" borderId="55" xfId="0" applyNumberFormat="1" applyFont="1" applyFill="1" applyBorder="1" applyAlignment="1">
      <alignment horizontal="right" vertical="top" wrapText="1"/>
    </xf>
    <xf numFmtId="49" fontId="148" fillId="57" borderId="55" xfId="0" applyNumberFormat="1" applyFont="1" applyFill="1" applyBorder="1" applyAlignment="1">
      <alignment horizontal="center" vertical="top" wrapText="1"/>
    </xf>
    <xf numFmtId="4" fontId="145" fillId="57" borderId="55" xfId="0" applyNumberFormat="1" applyFont="1" applyFill="1" applyBorder="1" applyAlignment="1">
      <alignment horizontal="center" vertical="top" wrapText="1"/>
    </xf>
    <xf numFmtId="4" fontId="145" fillId="57" borderId="11" xfId="0" applyNumberFormat="1" applyFont="1" applyFill="1" applyBorder="1" applyAlignment="1">
      <alignment vertical="top" wrapText="1"/>
    </xf>
    <xf numFmtId="43" fontId="145" fillId="57" borderId="55" xfId="0" applyNumberFormat="1" applyFont="1" applyFill="1" applyBorder="1" applyAlignment="1">
      <alignment horizontal="center" vertical="top" wrapText="1"/>
    </xf>
    <xf numFmtId="43" fontId="145" fillId="57" borderId="55" xfId="0" applyNumberFormat="1" applyFont="1" applyFill="1" applyBorder="1" applyAlignment="1">
      <alignment vertical="top" wrapText="1"/>
    </xf>
    <xf numFmtId="4" fontId="147" fillId="57" borderId="55" xfId="0" applyNumberFormat="1" applyFont="1" applyFill="1" applyBorder="1" applyAlignment="1">
      <alignment horizontal="center" vertical="top" wrapText="1"/>
    </xf>
    <xf numFmtId="4" fontId="146" fillId="57" borderId="55" xfId="0" applyNumberFormat="1" applyFont="1" applyFill="1" applyBorder="1" applyAlignment="1">
      <alignment horizontal="center" vertical="top" wrapText="1"/>
    </xf>
    <xf numFmtId="0" fontId="149" fillId="57" borderId="11" xfId="0" applyFont="1" applyFill="1" applyBorder="1" applyAlignment="1">
      <alignment vertical="top" wrapText="1"/>
    </xf>
    <xf numFmtId="4" fontId="141" fillId="36" borderId="10" xfId="0" applyNumberFormat="1" applyFont="1" applyFill="1" applyBorder="1" applyAlignment="1">
      <alignment vertical="top" wrapText="1"/>
    </xf>
    <xf numFmtId="4" fontId="141" fillId="36" borderId="10" xfId="0" applyNumberFormat="1" applyFont="1" applyFill="1" applyBorder="1" applyAlignment="1">
      <alignment horizontal="center" vertical="top" wrapText="1"/>
    </xf>
    <xf numFmtId="43" fontId="141" fillId="36" borderId="10" xfId="0" applyNumberFormat="1" applyFont="1" applyFill="1" applyBorder="1" applyAlignment="1">
      <alignment horizontal="center" vertical="top" wrapText="1"/>
    </xf>
    <xf numFmtId="43" fontId="141" fillId="36" borderId="10" xfId="0" applyNumberFormat="1" applyFont="1" applyFill="1" applyBorder="1" applyAlignment="1">
      <alignment vertical="top" wrapText="1"/>
    </xf>
    <xf numFmtId="4" fontId="78" fillId="36" borderId="10" xfId="0" applyNumberFormat="1" applyFont="1" applyFill="1" applyBorder="1" applyAlignment="1">
      <alignment horizontal="center" vertical="top" wrapText="1"/>
    </xf>
    <xf numFmtId="4" fontId="78" fillId="36" borderId="41" xfId="0" applyNumberFormat="1" applyFont="1" applyFill="1" applyBorder="1" applyAlignment="1">
      <alignment horizontal="center" vertical="top" wrapText="1"/>
    </xf>
    <xf numFmtId="4" fontId="141" fillId="36" borderId="11" xfId="0" applyNumberFormat="1" applyFont="1" applyFill="1" applyBorder="1" applyAlignment="1">
      <alignment horizontal="center" vertical="top" wrapText="1"/>
    </xf>
    <xf numFmtId="43" fontId="141" fillId="36" borderId="11" xfId="0" applyNumberFormat="1" applyFont="1" applyFill="1" applyBorder="1" applyAlignment="1">
      <alignment horizontal="center" vertical="top" wrapText="1"/>
    </xf>
    <xf numFmtId="43" fontId="141" fillId="36" borderId="11" xfId="0" applyNumberFormat="1" applyFont="1" applyFill="1" applyBorder="1" applyAlignment="1">
      <alignment vertical="top" wrapText="1"/>
    </xf>
    <xf numFmtId="4" fontId="78" fillId="36" borderId="30" xfId="0" applyNumberFormat="1" applyFont="1" applyFill="1" applyBorder="1" applyAlignment="1">
      <alignment horizontal="center" vertical="top" wrapText="1"/>
    </xf>
    <xf numFmtId="0" fontId="136" fillId="0" borderId="6" xfId="0" applyFont="1" applyFill="1" applyBorder="1" applyAlignment="1">
      <alignment vertical="top" wrapText="1"/>
    </xf>
    <xf numFmtId="4" fontId="141" fillId="0" borderId="13" xfId="0" applyNumberFormat="1" applyFont="1" applyFill="1" applyBorder="1" applyAlignment="1">
      <alignment vertical="top" wrapText="1"/>
    </xf>
    <xf numFmtId="4" fontId="141" fillId="0" borderId="13" xfId="0" applyNumberFormat="1" applyFont="1" applyFill="1" applyBorder="1" applyAlignment="1">
      <alignment horizontal="center" vertical="top" wrapText="1"/>
    </xf>
    <xf numFmtId="4" fontId="141" fillId="36" borderId="13" xfId="0" applyNumberFormat="1" applyFont="1" applyFill="1" applyBorder="1" applyAlignment="1">
      <alignment vertical="top" wrapText="1"/>
    </xf>
    <xf numFmtId="43" fontId="141" fillId="0" borderId="13" xfId="0" applyNumberFormat="1" applyFont="1" applyFill="1" applyBorder="1" applyAlignment="1">
      <alignment horizontal="center" vertical="top" wrapText="1"/>
    </xf>
    <xf numFmtId="4" fontId="78" fillId="36" borderId="13" xfId="0" applyNumberFormat="1" applyFont="1" applyFill="1" applyBorder="1" applyAlignment="1">
      <alignment horizontal="center" vertical="top" wrapText="1"/>
    </xf>
    <xf numFmtId="4" fontId="78" fillId="36" borderId="42" xfId="0" applyNumberFormat="1" applyFont="1" applyFill="1" applyBorder="1" applyAlignment="1">
      <alignment horizontal="center" vertical="top" wrapText="1"/>
    </xf>
    <xf numFmtId="4" fontId="141" fillId="0" borderId="101" xfId="0" applyNumberFormat="1" applyFont="1" applyFill="1" applyBorder="1" applyAlignment="1">
      <alignment vertical="top" wrapText="1"/>
    </xf>
    <xf numFmtId="4" fontId="141" fillId="0" borderId="101" xfId="0" applyNumberFormat="1" applyFont="1" applyFill="1" applyBorder="1" applyAlignment="1">
      <alignment horizontal="center" vertical="top" wrapText="1"/>
    </xf>
    <xf numFmtId="4" fontId="141" fillId="36" borderId="101" xfId="0" applyNumberFormat="1" applyFont="1" applyFill="1" applyBorder="1" applyAlignment="1">
      <alignment vertical="top" wrapText="1"/>
    </xf>
    <xf numFmtId="43" fontId="141" fillId="0" borderId="101" xfId="0" applyNumberFormat="1" applyFont="1" applyFill="1" applyBorder="1" applyAlignment="1">
      <alignment horizontal="center" vertical="top" wrapText="1"/>
    </xf>
    <xf numFmtId="4" fontId="78" fillId="36" borderId="101" xfId="0" applyNumberFormat="1" applyFont="1" applyFill="1" applyBorder="1" applyAlignment="1">
      <alignment horizontal="center" vertical="top" wrapText="1"/>
    </xf>
    <xf numFmtId="0" fontId="152" fillId="0" borderId="0" xfId="0" applyFont="1" applyFill="1" applyBorder="1" applyAlignment="1">
      <alignment wrapText="1"/>
    </xf>
    <xf numFmtId="4" fontId="78" fillId="36" borderId="102" xfId="0" applyNumberFormat="1" applyFont="1" applyFill="1" applyBorder="1" applyAlignment="1">
      <alignment horizontal="center" vertical="top" wrapText="1"/>
    </xf>
    <xf numFmtId="4" fontId="78" fillId="36" borderId="43" xfId="0" applyNumberFormat="1" applyFont="1" applyFill="1" applyBorder="1" applyAlignment="1">
      <alignment horizontal="center" vertical="top" wrapText="1"/>
    </xf>
    <xf numFmtId="4" fontId="141" fillId="36" borderId="101" xfId="0" applyNumberFormat="1" applyFont="1" applyFill="1" applyBorder="1" applyAlignment="1">
      <alignment horizontal="center" vertical="top" wrapText="1"/>
    </xf>
    <xf numFmtId="43" fontId="141" fillId="36" borderId="101" xfId="0" applyNumberFormat="1" applyFont="1" applyFill="1" applyBorder="1" applyAlignment="1">
      <alignment horizontal="center" vertical="top" wrapText="1"/>
    </xf>
    <xf numFmtId="0" fontId="145" fillId="58" borderId="66" xfId="0" applyFont="1" applyFill="1" applyBorder="1" applyAlignment="1">
      <alignment horizontal="center" vertical="top" wrapText="1"/>
    </xf>
    <xf numFmtId="4" fontId="147" fillId="58" borderId="66" xfId="0" applyNumberFormat="1" applyFont="1" applyFill="1" applyBorder="1" applyAlignment="1">
      <alignment horizontal="center" vertical="top" wrapText="1"/>
    </xf>
    <xf numFmtId="0" fontId="147" fillId="58" borderId="66" xfId="0" applyFont="1" applyFill="1" applyBorder="1" applyAlignment="1">
      <alignment horizontal="center" vertical="top" wrapText="1"/>
    </xf>
    <xf numFmtId="4" fontId="147" fillId="58" borderId="36" xfId="0" applyNumberFormat="1" applyFont="1" applyFill="1" applyBorder="1" applyAlignment="1">
      <alignment horizontal="center" vertical="top" wrapText="1"/>
    </xf>
    <xf numFmtId="4" fontId="145" fillId="59" borderId="25" xfId="0" applyNumberFormat="1" applyFont="1" applyFill="1" applyBorder="1" applyAlignment="1">
      <alignment vertical="top" wrapText="1"/>
    </xf>
    <xf numFmtId="4" fontId="145" fillId="59" borderId="25" xfId="0" applyNumberFormat="1" applyFont="1" applyFill="1" applyBorder="1" applyAlignment="1">
      <alignment horizontal="center" vertical="top" wrapText="1"/>
    </xf>
    <xf numFmtId="4" fontId="145" fillId="59" borderId="1" xfId="0" applyNumberFormat="1" applyFont="1" applyFill="1" applyBorder="1" applyAlignment="1">
      <alignment horizontal="center" vertical="top" wrapText="1"/>
    </xf>
    <xf numFmtId="0" fontId="136" fillId="0" borderId="59" xfId="0" applyFont="1" applyFill="1" applyBorder="1" applyAlignment="1">
      <alignment vertical="top" wrapText="1"/>
    </xf>
    <xf numFmtId="4" fontId="145" fillId="59" borderId="0" xfId="0" applyNumberFormat="1" applyFont="1" applyFill="1" applyBorder="1" applyAlignment="1">
      <alignment vertical="top" wrapText="1"/>
    </xf>
    <xf numFmtId="4" fontId="145" fillId="59" borderId="0" xfId="0" applyNumberFormat="1" applyFont="1" applyFill="1" applyBorder="1" applyAlignment="1">
      <alignment horizontal="center" vertical="top" wrapText="1"/>
    </xf>
    <xf numFmtId="4" fontId="145" fillId="59" borderId="27" xfId="0" applyNumberFormat="1" applyFont="1" applyFill="1" applyBorder="1" applyAlignment="1">
      <alignment horizontal="center" vertical="top" wrapText="1"/>
    </xf>
    <xf numFmtId="4" fontId="141" fillId="59" borderId="11" xfId="0" applyNumberFormat="1" applyFont="1" applyFill="1" applyBorder="1" applyAlignment="1">
      <alignment horizontal="right" vertical="top" wrapText="1"/>
    </xf>
    <xf numFmtId="49" fontId="141" fillId="59" borderId="11" xfId="0" applyNumberFormat="1" applyFont="1" applyFill="1" applyBorder="1" applyAlignment="1">
      <alignment horizontal="center" vertical="top" wrapText="1"/>
    </xf>
    <xf numFmtId="4" fontId="141" fillId="59" borderId="11" xfId="0" applyNumberFormat="1" applyFont="1" applyFill="1" applyBorder="1" applyAlignment="1">
      <alignment horizontal="center" vertical="top" wrapText="1"/>
    </xf>
    <xf numFmtId="4" fontId="141" fillId="59" borderId="11" xfId="0" applyNumberFormat="1" applyFont="1" applyFill="1" applyBorder="1" applyAlignment="1">
      <alignment vertical="top" wrapText="1"/>
    </xf>
    <xf numFmtId="43" fontId="141" fillId="59" borderId="11" xfId="0" applyNumberFormat="1" applyFont="1" applyFill="1" applyBorder="1" applyAlignment="1">
      <alignment horizontal="center" vertical="top" wrapText="1"/>
    </xf>
    <xf numFmtId="43" fontId="141" fillId="59" borderId="11" xfId="0" applyNumberFormat="1" applyFont="1" applyFill="1" applyBorder="1" applyAlignment="1">
      <alignment vertical="top" wrapText="1"/>
    </xf>
    <xf numFmtId="4" fontId="153" fillId="59" borderId="11" xfId="0" applyNumberFormat="1" applyFont="1" applyFill="1" applyBorder="1" applyAlignment="1">
      <alignment horizontal="center" vertical="top" wrapText="1"/>
    </xf>
    <xf numFmtId="4" fontId="153" fillId="59" borderId="30" xfId="0" applyNumberFormat="1" applyFont="1" applyFill="1" applyBorder="1" applyAlignment="1">
      <alignment horizontal="center" vertical="top" wrapText="1"/>
    </xf>
    <xf numFmtId="4" fontId="115" fillId="59" borderId="4" xfId="0" applyNumberFormat="1" applyFont="1" applyFill="1" applyBorder="1" applyAlignment="1">
      <alignment horizontal="center" vertical="top" wrapText="1"/>
    </xf>
    <xf numFmtId="0" fontId="114" fillId="0" borderId="0" xfId="0" applyFont="1" applyFill="1" applyBorder="1" applyAlignment="1">
      <alignment wrapText="1"/>
    </xf>
    <xf numFmtId="4" fontId="83" fillId="18" borderId="59" xfId="0" applyNumberFormat="1" applyFont="1" applyFill="1" applyBorder="1" applyAlignment="1">
      <alignment vertical="top" wrapText="1"/>
    </xf>
    <xf numFmtId="49" fontId="84" fillId="18" borderId="11" xfId="0" applyNumberFormat="1" applyFont="1" applyFill="1" applyBorder="1" applyAlignment="1">
      <alignment horizontal="center" vertical="top" wrapText="1"/>
    </xf>
    <xf numFmtId="43" fontId="84" fillId="18" borderId="11" xfId="0" applyNumberFormat="1" applyFont="1" applyFill="1" applyBorder="1" applyAlignment="1">
      <alignment horizontal="center" vertical="top" wrapText="1"/>
    </xf>
    <xf numFmtId="4" fontId="84" fillId="15" borderId="0" xfId="0" applyNumberFormat="1" applyFont="1" applyFill="1" applyBorder="1" applyAlignment="1">
      <alignment horizontal="center" vertical="top" wrapText="1"/>
    </xf>
    <xf numFmtId="0" fontId="55" fillId="21" borderId="20" xfId="0" applyFont="1" applyFill="1" applyBorder="1" applyAlignment="1">
      <alignment vertical="top"/>
    </xf>
    <xf numFmtId="0" fontId="0" fillId="21" borderId="20" xfId="0" applyFill="1" applyBorder="1" applyAlignment="1">
      <alignment horizontal="center" vertical="top"/>
    </xf>
    <xf numFmtId="0" fontId="0" fillId="21" borderId="21" xfId="0" applyFill="1" applyBorder="1" applyAlignment="1">
      <alignment vertical="top"/>
    </xf>
    <xf numFmtId="0" fontId="87" fillId="0" borderId="11" xfId="0" applyFont="1" applyBorder="1" applyAlignment="1">
      <alignment horizontal="center" vertical="top" wrapText="1"/>
    </xf>
    <xf numFmtId="0" fontId="97" fillId="21" borderId="24" xfId="0" applyFont="1" applyFill="1" applyBorder="1" applyAlignment="1">
      <alignment vertical="top" wrapText="1"/>
    </xf>
    <xf numFmtId="4" fontId="98" fillId="21" borderId="25" xfId="0" applyNumberFormat="1" applyFont="1" applyFill="1" applyBorder="1" applyAlignment="1">
      <alignment vertical="top"/>
    </xf>
    <xf numFmtId="49" fontId="112" fillId="21" borderId="17" xfId="0" applyNumberFormat="1" applyFont="1" applyFill="1" applyBorder="1" applyAlignment="1">
      <alignment horizontal="center" vertical="top"/>
    </xf>
    <xf numFmtId="4" fontId="98" fillId="21" borderId="17" xfId="0" applyNumberFormat="1" applyFont="1" applyFill="1" applyBorder="1" applyAlignment="1">
      <alignment vertical="top"/>
    </xf>
    <xf numFmtId="43" fontId="98" fillId="21" borderId="25" xfId="0" applyNumberFormat="1" applyFont="1" applyFill="1" applyBorder="1" applyAlignment="1">
      <alignment horizontal="center" vertical="top"/>
    </xf>
    <xf numFmtId="43" fontId="98" fillId="21" borderId="25" xfId="0" applyNumberFormat="1" applyFont="1" applyFill="1" applyBorder="1" applyAlignment="1">
      <alignment vertical="top"/>
    </xf>
    <xf numFmtId="49" fontId="107" fillId="23" borderId="55" xfId="0" applyNumberFormat="1" applyFont="1" applyFill="1" applyBorder="1" applyAlignment="1">
      <alignment horizontal="center" vertical="top"/>
    </xf>
    <xf numFmtId="43" fontId="91" fillId="23" borderId="55" xfId="0" applyNumberFormat="1" applyFont="1" applyFill="1" applyBorder="1" applyAlignment="1">
      <alignment horizontal="center" vertical="top"/>
    </xf>
    <xf numFmtId="43" fontId="91" fillId="23" borderId="55" xfId="0" applyNumberFormat="1" applyFont="1" applyFill="1" applyBorder="1" applyAlignment="1">
      <alignment vertical="top"/>
    </xf>
    <xf numFmtId="4" fontId="92" fillId="23" borderId="56" xfId="0" applyNumberFormat="1" applyFont="1" applyFill="1" applyBorder="1" applyAlignment="1">
      <alignment vertical="top"/>
    </xf>
    <xf numFmtId="4" fontId="96" fillId="60" borderId="7" xfId="0" applyNumberFormat="1" applyFont="1" applyFill="1" applyBorder="1" applyAlignment="1">
      <alignment vertical="top"/>
    </xf>
    <xf numFmtId="0" fontId="99" fillId="24" borderId="11" xfId="0" applyFont="1" applyFill="1" applyBorder="1" applyAlignment="1">
      <alignment vertical="top"/>
    </xf>
    <xf numFmtId="0" fontId="97" fillId="17" borderId="11" xfId="0" applyFont="1" applyFill="1" applyBorder="1" applyAlignment="1">
      <alignment vertical="top" wrapText="1"/>
    </xf>
    <xf numFmtId="4" fontId="97" fillId="17" borderId="11" xfId="0" applyNumberFormat="1" applyFont="1" applyFill="1" applyBorder="1" applyAlignment="1">
      <alignment vertical="top" wrapText="1"/>
    </xf>
    <xf numFmtId="4" fontId="95" fillId="0" borderId="0" xfId="0" applyNumberFormat="1" applyFont="1" applyBorder="1" applyAlignment="1">
      <alignment vertical="top"/>
    </xf>
    <xf numFmtId="0" fontId="98" fillId="0" borderId="11" xfId="0" applyFont="1" applyFill="1" applyBorder="1" applyAlignment="1">
      <alignment horizontal="left" vertical="top"/>
    </xf>
    <xf numFmtId="0" fontId="0" fillId="61" borderId="11" xfId="0" applyFill="1" applyBorder="1" applyAlignment="1">
      <alignment vertical="top"/>
    </xf>
    <xf numFmtId="0" fontId="97" fillId="17" borderId="22" xfId="0" applyFont="1" applyFill="1" applyBorder="1" applyAlignment="1">
      <alignment vertical="top" wrapText="1"/>
    </xf>
    <xf numFmtId="0" fontId="98" fillId="23" borderId="100" xfId="0" applyFont="1" applyFill="1" applyBorder="1" applyAlignment="1">
      <alignment vertical="top"/>
    </xf>
    <xf numFmtId="4" fontId="91" fillId="23" borderId="77" xfId="0" applyNumberFormat="1" applyFont="1" applyFill="1" applyBorder="1" applyAlignment="1">
      <alignment vertical="top"/>
    </xf>
    <xf numFmtId="49" fontId="107" fillId="23" borderId="77" xfId="0" applyNumberFormat="1" applyFont="1" applyFill="1" applyBorder="1" applyAlignment="1">
      <alignment horizontal="center" vertical="top"/>
    </xf>
    <xf numFmtId="4" fontId="95" fillId="2" borderId="11" xfId="0" applyNumberFormat="1" applyFont="1" applyFill="1" applyBorder="1" applyAlignment="1">
      <alignment vertical="top"/>
    </xf>
    <xf numFmtId="4" fontId="95" fillId="60" borderId="11" xfId="0" applyNumberFormat="1" applyFont="1" applyFill="1" applyBorder="1" applyAlignment="1">
      <alignment vertical="top"/>
    </xf>
    <xf numFmtId="0" fontId="93" fillId="24" borderId="11" xfId="0" applyFont="1" applyFill="1" applyBorder="1" applyAlignment="1">
      <alignment vertical="top"/>
    </xf>
    <xf numFmtId="4" fontId="95" fillId="0" borderId="30" xfId="0" applyNumberFormat="1" applyFont="1" applyFill="1" applyBorder="1" applyAlignment="1">
      <alignment vertical="top"/>
    </xf>
    <xf numFmtId="49" fontId="95" fillId="0" borderId="55" xfId="0" applyNumberFormat="1" applyFont="1" applyFill="1" applyBorder="1" applyAlignment="1">
      <alignment horizontal="center" vertical="top"/>
    </xf>
    <xf numFmtId="4" fontId="95" fillId="2" borderId="55" xfId="0" applyNumberFormat="1" applyFont="1" applyFill="1" applyBorder="1" applyAlignment="1">
      <alignment vertical="top"/>
    </xf>
    <xf numFmtId="4" fontId="95" fillId="60" borderId="55" xfId="0" applyNumberFormat="1" applyFont="1" applyFill="1" applyBorder="1" applyAlignment="1">
      <alignment vertical="top"/>
    </xf>
    <xf numFmtId="43" fontId="95" fillId="0" borderId="55" xfId="0" applyNumberFormat="1" applyFont="1" applyFill="1" applyBorder="1" applyAlignment="1">
      <alignment horizontal="center" vertical="top"/>
    </xf>
    <xf numFmtId="43" fontId="95" fillId="0" borderId="59" xfId="0" applyNumberFormat="1" applyFont="1" applyFill="1" applyBorder="1" applyAlignment="1">
      <alignment vertical="top"/>
    </xf>
    <xf numFmtId="4" fontId="96" fillId="60" borderId="30" xfId="0" applyNumberFormat="1" applyFont="1" applyFill="1" applyBorder="1" applyAlignment="1">
      <alignment vertical="top"/>
    </xf>
    <xf numFmtId="0" fontId="93" fillId="61" borderId="11" xfId="0" applyFont="1" applyFill="1" applyBorder="1" applyAlignment="1">
      <alignment vertical="top"/>
    </xf>
    <xf numFmtId="0" fontId="97" fillId="17" borderId="55" xfId="0" applyFont="1" applyFill="1" applyBorder="1" applyAlignment="1">
      <alignment horizontal="center" vertical="top" wrapText="1"/>
    </xf>
    <xf numFmtId="0" fontId="0" fillId="0" borderId="0" xfId="0" applyAlignment="1">
      <alignment vertical="top"/>
    </xf>
    <xf numFmtId="0" fontId="98" fillId="21" borderId="24" xfId="0" applyFont="1" applyFill="1" applyBorder="1" applyAlignment="1">
      <alignment vertical="top" wrapText="1"/>
    </xf>
    <xf numFmtId="49" fontId="112" fillId="21" borderId="25" xfId="0" applyNumberFormat="1" applyFont="1" applyFill="1" applyBorder="1" applyAlignment="1">
      <alignment horizontal="center" vertical="top"/>
    </xf>
    <xf numFmtId="0" fontId="86" fillId="0" borderId="0" xfId="0" applyFont="1" applyFill="1" applyBorder="1" applyAlignment="1">
      <alignment vertical="top" wrapText="1"/>
    </xf>
    <xf numFmtId="4" fontId="103" fillId="60" borderId="17" xfId="0" applyNumberFormat="1" applyFont="1" applyFill="1" applyBorder="1" applyAlignment="1">
      <alignment vertical="top"/>
    </xf>
    <xf numFmtId="4" fontId="95" fillId="0" borderId="11" xfId="0" applyNumberFormat="1" applyFont="1" applyBorder="1" applyAlignment="1">
      <alignment vertical="top"/>
    </xf>
    <xf numFmtId="0" fontId="134" fillId="28" borderId="11" xfId="0" applyFont="1" applyFill="1" applyBorder="1" applyAlignment="1">
      <alignment wrapText="1"/>
    </xf>
    <xf numFmtId="0" fontId="134" fillId="28" borderId="11" xfId="0" applyFont="1" applyFill="1" applyBorder="1" applyAlignment="1">
      <alignment horizontal="center" vertical="center" wrapText="1"/>
    </xf>
    <xf numFmtId="4" fontId="134" fillId="28" borderId="11" xfId="0" applyNumberFormat="1" applyFont="1" applyFill="1" applyBorder="1" applyAlignment="1">
      <alignment horizontal="center" vertical="center" wrapText="1"/>
    </xf>
    <xf numFmtId="0" fontId="103" fillId="60" borderId="46" xfId="0" applyFont="1" applyFill="1" applyBorder="1" applyAlignment="1">
      <alignment vertical="top" wrapText="1"/>
    </xf>
    <xf numFmtId="49" fontId="113" fillId="60" borderId="17" xfId="0" applyNumberFormat="1" applyFont="1" applyFill="1" applyBorder="1" applyAlignment="1">
      <alignment horizontal="center" vertical="top"/>
    </xf>
    <xf numFmtId="43" fontId="103" fillId="60" borderId="17" xfId="0" applyNumberFormat="1" applyFont="1" applyFill="1" applyBorder="1" applyAlignment="1">
      <alignment horizontal="center" vertical="top"/>
    </xf>
    <xf numFmtId="0" fontId="55" fillId="0" borderId="0" xfId="0" applyFont="1" applyAlignment="1">
      <alignment vertical="top"/>
    </xf>
    <xf numFmtId="0" fontId="0" fillId="0" borderId="0" xfId="0" applyAlignment="1">
      <alignment horizontal="center" vertical="top"/>
    </xf>
    <xf numFmtId="4" fontId="0" fillId="0" borderId="0" xfId="0" applyNumberFormat="1" applyAlignment="1">
      <alignment vertical="top"/>
    </xf>
    <xf numFmtId="0" fontId="154" fillId="46" borderId="0" xfId="0" applyFont="1" applyFill="1" applyBorder="1" applyAlignment="1">
      <alignment vertical="center" wrapText="1"/>
    </xf>
    <xf numFmtId="0" fontId="158" fillId="46" borderId="30" xfId="0" applyFont="1" applyFill="1" applyBorder="1" applyAlignment="1">
      <alignment vertical="center" wrapText="1"/>
    </xf>
    <xf numFmtId="0" fontId="154" fillId="63" borderId="34" xfId="0" applyFont="1" applyFill="1" applyBorder="1" applyAlignment="1">
      <alignment horizontal="center" vertical="center" wrapText="1"/>
    </xf>
    <xf numFmtId="0" fontId="154" fillId="63" borderId="40" xfId="0" applyFont="1" applyFill="1" applyBorder="1" applyAlignment="1">
      <alignment horizontal="center" vertical="center" wrapText="1"/>
    </xf>
    <xf numFmtId="0" fontId="154" fillId="62" borderId="40" xfId="0" applyFont="1" applyFill="1" applyBorder="1" applyAlignment="1">
      <alignment horizontal="center" vertical="center" wrapText="1"/>
    </xf>
    <xf numFmtId="0" fontId="154" fillId="62" borderId="35" xfId="0" applyFont="1" applyFill="1" applyBorder="1" applyAlignment="1">
      <alignment horizontal="center" vertical="center" wrapText="1"/>
    </xf>
    <xf numFmtId="0" fontId="154" fillId="46" borderId="109" xfId="0" applyFont="1" applyFill="1" applyBorder="1" applyAlignment="1">
      <alignment horizontal="left" vertical="center" wrapText="1"/>
    </xf>
    <xf numFmtId="0" fontId="155" fillId="46" borderId="6" xfId="0" applyFont="1" applyFill="1" applyBorder="1" applyAlignment="1">
      <alignment horizontal="center" vertical="center" wrapText="1"/>
    </xf>
    <xf numFmtId="0" fontId="155" fillId="46" borderId="11" xfId="0" applyFont="1" applyFill="1" applyBorder="1" applyAlignment="1">
      <alignment horizontal="center" vertical="center" wrapText="1"/>
    </xf>
    <xf numFmtId="0" fontId="155" fillId="46" borderId="7" xfId="0" applyFont="1" applyFill="1" applyBorder="1" applyAlignment="1">
      <alignment horizontal="center" vertical="center" wrapText="1"/>
    </xf>
    <xf numFmtId="0" fontId="155" fillId="46" borderId="30" xfId="0" applyFont="1" applyFill="1" applyBorder="1" applyAlignment="1">
      <alignment horizontal="center" vertical="center" wrapText="1"/>
    </xf>
    <xf numFmtId="0" fontId="155" fillId="46" borderId="59" xfId="0" applyFont="1" applyFill="1" applyBorder="1" applyAlignment="1">
      <alignment horizontal="center" vertical="center" wrapText="1"/>
    </xf>
    <xf numFmtId="0" fontId="157" fillId="0" borderId="30" xfId="0" applyFont="1" applyFill="1" applyBorder="1" applyAlignment="1">
      <alignment horizontal="left" vertical="center" wrapText="1"/>
    </xf>
    <xf numFmtId="0" fontId="155" fillId="0" borderId="6" xfId="0" applyFont="1" applyFill="1" applyBorder="1" applyAlignment="1">
      <alignment horizontal="center" vertical="center" wrapText="1"/>
    </xf>
    <xf numFmtId="0" fontId="155" fillId="64" borderId="11" xfId="0" applyFont="1" applyFill="1" applyBorder="1" applyAlignment="1">
      <alignment horizontal="center" vertical="center" wrapText="1"/>
    </xf>
    <xf numFmtId="0" fontId="155" fillId="0" borderId="11" xfId="0" applyFont="1" applyFill="1" applyBorder="1" applyAlignment="1">
      <alignment horizontal="center" vertical="center" wrapText="1"/>
    </xf>
    <xf numFmtId="0" fontId="155" fillId="0" borderId="7" xfId="0" applyFont="1" applyFill="1" applyBorder="1" applyAlignment="1">
      <alignment horizontal="center" vertical="center" wrapText="1"/>
    </xf>
    <xf numFmtId="0" fontId="155" fillId="0" borderId="30" xfId="0" applyFont="1" applyFill="1" applyBorder="1" applyAlignment="1">
      <alignment horizontal="center" vertical="center" wrapText="1"/>
    </xf>
    <xf numFmtId="0" fontId="155" fillId="0" borderId="59" xfId="0" applyFont="1" applyFill="1" applyBorder="1" applyAlignment="1">
      <alignment horizontal="center" vertical="center" wrapText="1"/>
    </xf>
    <xf numFmtId="0" fontId="155" fillId="36" borderId="11" xfId="0" applyFont="1" applyFill="1" applyBorder="1" applyAlignment="1">
      <alignment horizontal="center" vertical="center" wrapText="1"/>
    </xf>
    <xf numFmtId="0" fontId="155" fillId="0" borderId="30" xfId="0" applyFont="1" applyFill="1" applyBorder="1" applyAlignment="1">
      <alignment horizontal="left" vertical="center" wrapText="1"/>
    </xf>
    <xf numFmtId="0" fontId="159" fillId="0" borderId="30" xfId="0" applyFont="1" applyFill="1" applyBorder="1" applyAlignment="1">
      <alignment horizontal="left" vertical="center" wrapText="1"/>
    </xf>
    <xf numFmtId="0" fontId="154" fillId="36" borderId="6" xfId="0" applyFont="1" applyFill="1" applyBorder="1" applyAlignment="1">
      <alignment wrapText="1"/>
    </xf>
    <xf numFmtId="0" fontId="154" fillId="36" borderId="11" xfId="0" applyFont="1" applyFill="1" applyBorder="1" applyAlignment="1">
      <alignment wrapText="1"/>
    </xf>
    <xf numFmtId="0" fontId="154" fillId="36" borderId="7" xfId="0" applyFont="1" applyFill="1" applyBorder="1" applyAlignment="1">
      <alignment wrapText="1"/>
    </xf>
    <xf numFmtId="0" fontId="155" fillId="36" borderId="11" xfId="0" applyFont="1" applyFill="1" applyBorder="1" applyAlignment="1">
      <alignment wrapText="1"/>
    </xf>
    <xf numFmtId="0" fontId="160" fillId="36" borderId="11" xfId="0" applyFont="1" applyFill="1" applyBorder="1" applyAlignment="1">
      <alignment wrapText="1"/>
    </xf>
    <xf numFmtId="0" fontId="155" fillId="62" borderId="11" xfId="0" applyFont="1" applyFill="1" applyBorder="1" applyAlignment="1">
      <alignment wrapText="1"/>
    </xf>
    <xf numFmtId="0" fontId="154" fillId="62" borderId="11" xfId="0" applyFont="1" applyFill="1" applyBorder="1" applyAlignment="1">
      <alignment wrapText="1"/>
    </xf>
    <xf numFmtId="0" fontId="154" fillId="65" borderId="30" xfId="0" applyFont="1" applyFill="1" applyBorder="1" applyAlignment="1">
      <alignment wrapText="1"/>
    </xf>
    <xf numFmtId="0" fontId="157" fillId="0" borderId="59" xfId="0" applyFont="1" applyFill="1" applyBorder="1" applyAlignment="1">
      <alignment horizontal="center" vertical="center" wrapText="1"/>
    </xf>
    <xf numFmtId="0" fontId="154" fillId="36" borderId="30" xfId="0" applyFont="1" applyFill="1" applyBorder="1" applyAlignment="1">
      <alignment wrapText="1"/>
    </xf>
    <xf numFmtId="0" fontId="157" fillId="0" borderId="59" xfId="0" applyFont="1" applyFill="1" applyBorder="1" applyAlignment="1">
      <alignment horizontal="left" vertical="center" wrapText="1"/>
    </xf>
    <xf numFmtId="0" fontId="155" fillId="36" borderId="6" xfId="0" applyFont="1" applyFill="1" applyBorder="1" applyAlignment="1">
      <alignment wrapText="1"/>
    </xf>
    <xf numFmtId="0" fontId="155" fillId="36" borderId="7" xfId="0" applyFont="1" applyFill="1" applyBorder="1" applyAlignment="1">
      <alignment wrapText="1"/>
    </xf>
    <xf numFmtId="0" fontId="155" fillId="36" borderId="30" xfId="0" applyFont="1" applyFill="1" applyBorder="1" applyAlignment="1">
      <alignment wrapText="1"/>
    </xf>
    <xf numFmtId="0" fontId="155" fillId="0" borderId="11" xfId="0" applyFont="1" applyFill="1" applyBorder="1" applyAlignment="1">
      <alignment wrapText="1"/>
    </xf>
    <xf numFmtId="0" fontId="155" fillId="65" borderId="11" xfId="0" applyFont="1" applyFill="1" applyBorder="1" applyAlignment="1">
      <alignment wrapText="1"/>
    </xf>
    <xf numFmtId="0" fontId="156" fillId="0" borderId="59" xfId="0" applyFont="1" applyFill="1" applyBorder="1" applyAlignment="1">
      <alignment horizontal="left" vertical="center" wrapText="1"/>
    </xf>
    <xf numFmtId="0" fontId="155" fillId="0" borderId="30" xfId="0" applyFont="1" applyFill="1" applyBorder="1" applyAlignment="1">
      <alignment wrapText="1"/>
    </xf>
    <xf numFmtId="0" fontId="155" fillId="0" borderId="6" xfId="0" applyFont="1" applyFill="1" applyBorder="1" applyAlignment="1">
      <alignment wrapText="1"/>
    </xf>
    <xf numFmtId="0" fontId="155" fillId="36" borderId="59" xfId="0" applyFont="1" applyFill="1" applyBorder="1" applyAlignment="1">
      <alignment wrapText="1"/>
    </xf>
    <xf numFmtId="0" fontId="155" fillId="36" borderId="7" xfId="0" applyFont="1" applyFill="1" applyBorder="1" applyAlignment="1">
      <alignment horizontal="center" vertical="center" wrapText="1"/>
    </xf>
    <xf numFmtId="0" fontId="155" fillId="36" borderId="6" xfId="0" applyFont="1" applyFill="1" applyBorder="1" applyAlignment="1">
      <alignment horizontal="center" vertical="center" wrapText="1"/>
    </xf>
    <xf numFmtId="0" fontId="155" fillId="46" borderId="6" xfId="0" applyFont="1" applyFill="1" applyBorder="1" applyAlignment="1">
      <alignment horizontal="center" wrapText="1"/>
    </xf>
    <xf numFmtId="0" fontId="155" fillId="46" borderId="11" xfId="0" applyFont="1" applyFill="1" applyBorder="1" applyAlignment="1">
      <alignment horizontal="center" wrapText="1"/>
    </xf>
    <xf numFmtId="0" fontId="155" fillId="46" borderId="7" xfId="0" applyFont="1" applyFill="1" applyBorder="1" applyAlignment="1">
      <alignment horizontal="center" wrapText="1"/>
    </xf>
    <xf numFmtId="0" fontId="155" fillId="46" borderId="30" xfId="0" applyFont="1" applyFill="1" applyBorder="1" applyAlignment="1">
      <alignment horizontal="center" wrapText="1"/>
    </xf>
    <xf numFmtId="0" fontId="155" fillId="46" borderId="59" xfId="0" applyFont="1" applyFill="1" applyBorder="1" applyAlignment="1">
      <alignment wrapText="1"/>
    </xf>
    <xf numFmtId="0" fontId="155" fillId="64" borderId="11" xfId="0" applyFont="1" applyFill="1" applyBorder="1" applyAlignment="1">
      <alignment wrapText="1"/>
    </xf>
    <xf numFmtId="0" fontId="155" fillId="64" borderId="7" xfId="0" applyFont="1" applyFill="1" applyBorder="1" applyAlignment="1">
      <alignment wrapText="1"/>
    </xf>
    <xf numFmtId="0" fontId="155" fillId="64" borderId="30" xfId="0" applyFont="1" applyFill="1" applyBorder="1" applyAlignment="1">
      <alignment wrapText="1"/>
    </xf>
    <xf numFmtId="0" fontId="155" fillId="0" borderId="59" xfId="0" applyFont="1" applyFill="1" applyBorder="1" applyAlignment="1">
      <alignment wrapText="1"/>
    </xf>
    <xf numFmtId="0" fontId="155" fillId="0" borderId="12" xfId="0" applyFont="1" applyFill="1" applyBorder="1" applyAlignment="1">
      <alignment wrapText="1"/>
    </xf>
    <xf numFmtId="0" fontId="155" fillId="0" borderId="13" xfId="0" applyFont="1" applyFill="1" applyBorder="1" applyAlignment="1">
      <alignment wrapText="1"/>
    </xf>
    <xf numFmtId="0" fontId="155" fillId="0" borderId="14" xfId="0" applyFont="1" applyFill="1" applyBorder="1" applyAlignment="1">
      <alignment wrapText="1"/>
    </xf>
    <xf numFmtId="0" fontId="155" fillId="64" borderId="12" xfId="0" applyFont="1" applyFill="1" applyBorder="1" applyAlignment="1">
      <alignment wrapText="1"/>
    </xf>
    <xf numFmtId="0" fontId="155" fillId="64" borderId="13" xfId="0" applyFont="1" applyFill="1" applyBorder="1" applyAlignment="1">
      <alignment wrapText="1"/>
    </xf>
    <xf numFmtId="0" fontId="155" fillId="0" borderId="42" xfId="0" applyFont="1" applyFill="1" applyBorder="1" applyAlignment="1">
      <alignment wrapText="1"/>
    </xf>
    <xf numFmtId="0" fontId="155" fillId="64" borderId="6" xfId="0" applyFont="1" applyFill="1" applyBorder="1" applyAlignment="1">
      <alignment wrapText="1"/>
    </xf>
    <xf numFmtId="0" fontId="154" fillId="58" borderId="110" xfId="0" applyFont="1" applyFill="1" applyBorder="1" applyAlignment="1">
      <alignment wrapText="1"/>
    </xf>
    <xf numFmtId="0" fontId="155" fillId="0" borderId="111" xfId="0" applyFont="1" applyFill="1" applyBorder="1" applyAlignment="1">
      <alignment wrapText="1"/>
    </xf>
    <xf numFmtId="0" fontId="155" fillId="0" borderId="112" xfId="0" applyFont="1" applyFill="1" applyBorder="1" applyAlignment="1">
      <alignment wrapText="1"/>
    </xf>
    <xf numFmtId="0" fontId="155" fillId="0" borderId="113" xfId="0" applyFont="1" applyFill="1" applyBorder="1" applyAlignment="1">
      <alignment wrapText="1"/>
    </xf>
    <xf numFmtId="0" fontId="155" fillId="0" borderId="108" xfId="0" applyFont="1" applyFill="1" applyBorder="1" applyAlignment="1">
      <alignment wrapText="1"/>
    </xf>
    <xf numFmtId="0" fontId="155" fillId="0" borderId="45" xfId="0" applyFont="1" applyFill="1" applyBorder="1" applyAlignment="1">
      <alignment wrapText="1"/>
    </xf>
    <xf numFmtId="0" fontId="155" fillId="0" borderId="101" xfId="0" applyFont="1" applyFill="1" applyBorder="1" applyAlignment="1">
      <alignment wrapText="1"/>
    </xf>
    <xf numFmtId="0" fontId="155" fillId="0" borderId="69" xfId="0" applyFont="1" applyFill="1" applyBorder="1" applyAlignment="1">
      <alignment wrapText="1"/>
    </xf>
    <xf numFmtId="0" fontId="154" fillId="58" borderId="114" xfId="0" applyFont="1" applyFill="1" applyBorder="1" applyAlignment="1">
      <alignment horizontal="center" vertical="center" wrapText="1"/>
    </xf>
    <xf numFmtId="0" fontId="142" fillId="43" borderId="19" xfId="0" applyFont="1" applyFill="1" applyBorder="1" applyAlignment="1">
      <alignment vertical="top"/>
    </xf>
    <xf numFmtId="0" fontId="136" fillId="43" borderId="20" xfId="0" applyFont="1" applyFill="1" applyBorder="1" applyAlignment="1">
      <alignment horizontal="right" vertical="top"/>
    </xf>
    <xf numFmtId="0" fontId="136" fillId="43" borderId="20" xfId="0" applyFont="1" applyFill="1" applyBorder="1" applyAlignment="1">
      <alignment vertical="top"/>
    </xf>
    <xf numFmtId="0" fontId="136" fillId="43" borderId="20" xfId="0" applyFont="1" applyFill="1" applyBorder="1" applyAlignment="1">
      <alignment horizontal="center" vertical="top"/>
    </xf>
    <xf numFmtId="0" fontId="140" fillId="43" borderId="20" xfId="0" applyFont="1" applyFill="1" applyBorder="1" applyAlignment="1">
      <alignment horizontal="center" vertical="top"/>
    </xf>
    <xf numFmtId="0" fontId="143" fillId="43" borderId="20" xfId="0" applyFont="1" applyFill="1" applyBorder="1" applyAlignment="1">
      <alignment horizontal="center" vertical="top"/>
    </xf>
    <xf numFmtId="4" fontId="143" fillId="43" borderId="20" xfId="0" applyNumberFormat="1" applyFont="1" applyFill="1" applyBorder="1" applyAlignment="1">
      <alignment horizontal="center" vertical="top"/>
    </xf>
    <xf numFmtId="0" fontId="138" fillId="0" borderId="30" xfId="0" applyFont="1" applyFill="1" applyBorder="1" applyAlignment="1">
      <alignment vertical="top"/>
    </xf>
    <xf numFmtId="4" fontId="138" fillId="36" borderId="11" xfId="0" applyNumberFormat="1" applyFont="1" applyFill="1" applyBorder="1" applyAlignment="1">
      <alignment vertical="top"/>
    </xf>
    <xf numFmtId="4" fontId="138" fillId="36" borderId="11" xfId="0" applyNumberFormat="1" applyFont="1" applyFill="1" applyBorder="1" applyAlignment="1">
      <alignment horizontal="center" vertical="top"/>
    </xf>
    <xf numFmtId="43" fontId="138" fillId="36" borderId="11" xfId="0" applyNumberFormat="1" applyFont="1" applyFill="1" applyBorder="1" applyAlignment="1">
      <alignment horizontal="center" vertical="top"/>
    </xf>
    <xf numFmtId="43" fontId="138" fillId="36" borderId="11" xfId="0" applyNumberFormat="1" applyFont="1" applyFill="1" applyBorder="1" applyAlignment="1">
      <alignment vertical="top"/>
    </xf>
    <xf numFmtId="0" fontId="138" fillId="0" borderId="11" xfId="0" applyFont="1" applyFill="1" applyBorder="1" applyAlignment="1">
      <alignment horizontal="center" vertical="top"/>
    </xf>
    <xf numFmtId="0" fontId="145" fillId="0" borderId="0" xfId="0" applyFont="1" applyFill="1" applyBorder="1" applyAlignment="1">
      <alignment vertical="top"/>
    </xf>
    <xf numFmtId="0" fontId="138" fillId="0" borderId="0" xfId="0" applyFont="1" applyFill="1" applyBorder="1" applyAlignment="1">
      <alignment vertical="top"/>
    </xf>
    <xf numFmtId="4" fontId="138" fillId="36" borderId="40" xfId="0" applyNumberFormat="1" applyFont="1" applyFill="1" applyBorder="1" applyAlignment="1">
      <alignment horizontal="center" vertical="top"/>
    </xf>
    <xf numFmtId="4" fontId="138" fillId="36" borderId="40" xfId="0" applyNumberFormat="1" applyFont="1" applyFill="1" applyBorder="1" applyAlignment="1">
      <alignment vertical="top"/>
    </xf>
    <xf numFmtId="43" fontId="138" fillId="36" borderId="40" xfId="0" applyNumberFormat="1" applyFont="1" applyFill="1" applyBorder="1" applyAlignment="1">
      <alignment horizontal="center" vertical="top"/>
    </xf>
    <xf numFmtId="43" fontId="138" fillId="36" borderId="40" xfId="0" applyNumberFormat="1" applyFont="1" applyFill="1" applyBorder="1" applyAlignment="1">
      <alignment vertical="top"/>
    </xf>
    <xf numFmtId="0" fontId="138" fillId="0" borderId="40" xfId="0" applyFont="1" applyFill="1" applyBorder="1" applyAlignment="1">
      <alignment horizontal="center" vertical="top"/>
    </xf>
    <xf numFmtId="4" fontId="161" fillId="45" borderId="1" xfId="5" applyNumberFormat="1" applyFont="1" applyFill="1" applyBorder="1" applyAlignment="1">
      <alignment horizontal="center" vertical="top"/>
    </xf>
    <xf numFmtId="0" fontId="138" fillId="45" borderId="18" xfId="0" applyFont="1" applyFill="1" applyBorder="1" applyAlignment="1">
      <alignment horizontal="center" vertical="top"/>
    </xf>
    <xf numFmtId="0" fontId="149" fillId="0" borderId="0" xfId="0" applyFont="1" applyFill="1" applyBorder="1" applyAlignment="1">
      <alignment vertical="top"/>
    </xf>
    <xf numFmtId="0" fontId="94" fillId="0" borderId="0" xfId="6" applyFont="1" applyFill="1" applyBorder="1" applyAlignment="1">
      <alignment vertical="top"/>
    </xf>
    <xf numFmtId="0" fontId="136" fillId="0" borderId="30" xfId="0" applyFont="1" applyFill="1" applyBorder="1" applyAlignment="1">
      <alignment horizontal="center" vertical="top"/>
    </xf>
    <xf numFmtId="0" fontId="55" fillId="0" borderId="0" xfId="6" applyFont="1" applyFill="1" applyBorder="1" applyAlignment="1">
      <alignment vertical="top"/>
    </xf>
    <xf numFmtId="0" fontId="136" fillId="45" borderId="30" xfId="0" applyFont="1" applyFill="1" applyBorder="1" applyAlignment="1">
      <alignment horizontal="center" vertical="top"/>
    </xf>
    <xf numFmtId="0" fontId="94" fillId="0" borderId="11" xfId="6" applyFont="1" applyFill="1" applyBorder="1" applyAlignment="1">
      <alignment vertical="top"/>
    </xf>
    <xf numFmtId="0" fontId="136" fillId="0" borderId="11" xfId="0" applyFont="1" applyFill="1" applyBorder="1" applyAlignment="1">
      <alignment horizontal="center" vertical="top"/>
    </xf>
    <xf numFmtId="0" fontId="94" fillId="39" borderId="11" xfId="6" applyFont="1" applyFill="1" applyBorder="1" applyAlignment="1">
      <alignment vertical="top"/>
    </xf>
    <xf numFmtId="0" fontId="55" fillId="0" borderId="11" xfId="6" applyFont="1" applyFill="1" applyBorder="1" applyAlignment="1">
      <alignment vertical="top"/>
    </xf>
    <xf numFmtId="0" fontId="55" fillId="39" borderId="11" xfId="6" applyFont="1" applyFill="1" applyBorder="1" applyAlignment="1">
      <alignment vertical="top"/>
    </xf>
    <xf numFmtId="0" fontId="136" fillId="0" borderId="35" xfId="0" applyFont="1" applyFill="1" applyBorder="1" applyAlignment="1">
      <alignment horizontal="center" vertical="top"/>
    </xf>
    <xf numFmtId="0" fontId="136" fillId="45" borderId="1" xfId="0" applyFont="1" applyFill="1" applyBorder="1" applyAlignment="1">
      <alignment horizontal="center" vertical="top"/>
    </xf>
    <xf numFmtId="0" fontId="166" fillId="0" borderId="11" xfId="6" applyFont="1" applyFill="1" applyBorder="1" applyAlignment="1">
      <alignment vertical="top"/>
    </xf>
    <xf numFmtId="0" fontId="166" fillId="0" borderId="0" xfId="6" applyFont="1" applyFill="1" applyBorder="1" applyAlignment="1">
      <alignment vertical="top"/>
    </xf>
    <xf numFmtId="0" fontId="149" fillId="0" borderId="11" xfId="6" applyFont="1" applyFill="1" applyBorder="1" applyAlignment="1">
      <alignment vertical="top"/>
    </xf>
    <xf numFmtId="0" fontId="149" fillId="0" borderId="0" xfId="6" applyFont="1" applyFill="1" applyBorder="1" applyAlignment="1">
      <alignment vertical="top"/>
    </xf>
    <xf numFmtId="43" fontId="145" fillId="55" borderId="77" xfId="0" applyNumberFormat="1" applyFont="1" applyFill="1" applyBorder="1" applyAlignment="1">
      <alignment vertical="top"/>
    </xf>
    <xf numFmtId="4" fontId="147" fillId="55" borderId="77" xfId="0" applyNumberFormat="1" applyFont="1" applyFill="1" applyBorder="1" applyAlignment="1">
      <alignment horizontal="center" vertical="top"/>
    </xf>
    <xf numFmtId="0" fontId="138" fillId="0" borderId="30" xfId="0" applyFont="1" applyFill="1" applyBorder="1" applyAlignment="1">
      <alignment horizontal="center" vertical="top"/>
    </xf>
    <xf numFmtId="0" fontId="138" fillId="45" borderId="1" xfId="0" applyFont="1" applyFill="1" applyBorder="1" applyAlignment="1">
      <alignment vertical="top"/>
    </xf>
    <xf numFmtId="4" fontId="108" fillId="0" borderId="11" xfId="6" applyNumberFormat="1" applyFont="1" applyFill="1" applyBorder="1" applyAlignment="1">
      <alignment vertical="top"/>
    </xf>
    <xf numFmtId="49" fontId="108" fillId="0" borderId="11" xfId="6" applyNumberFormat="1" applyFont="1" applyFill="1" applyBorder="1" applyAlignment="1">
      <alignment horizontal="center" vertical="top"/>
    </xf>
    <xf numFmtId="4" fontId="108" fillId="36" borderId="11" xfId="6" applyNumberFormat="1" applyFont="1" applyFill="1" applyBorder="1" applyAlignment="1">
      <alignment vertical="top"/>
    </xf>
    <xf numFmtId="4" fontId="108" fillId="38" borderId="11" xfId="6" applyNumberFormat="1" applyFont="1" applyFill="1" applyBorder="1" applyAlignment="1">
      <alignment vertical="top"/>
    </xf>
    <xf numFmtId="43" fontId="108" fillId="0" borderId="11" xfId="6" applyNumberFormat="1" applyFont="1" applyFill="1" applyBorder="1" applyAlignment="1">
      <alignment horizontal="center" vertical="top"/>
    </xf>
    <xf numFmtId="43" fontId="108" fillId="0" borderId="11" xfId="6" applyNumberFormat="1" applyFont="1" applyFill="1" applyBorder="1" applyAlignment="1">
      <alignment vertical="top"/>
    </xf>
    <xf numFmtId="4" fontId="108" fillId="38" borderId="30" xfId="6" applyNumberFormat="1" applyFont="1" applyFill="1" applyBorder="1" applyAlignment="1">
      <alignment vertical="top"/>
    </xf>
    <xf numFmtId="0" fontId="138" fillId="45" borderId="1" xfId="0" applyFont="1" applyFill="1" applyBorder="1" applyAlignment="1">
      <alignment horizontal="center" vertical="top"/>
    </xf>
    <xf numFmtId="0" fontId="136" fillId="45" borderId="1" xfId="0" applyFont="1" applyFill="1" applyBorder="1" applyAlignment="1">
      <alignment vertical="top"/>
    </xf>
    <xf numFmtId="0" fontId="136" fillId="66" borderId="1" xfId="0" applyFont="1" applyFill="1" applyBorder="1" applyAlignment="1">
      <alignment horizontal="center" vertical="top"/>
    </xf>
    <xf numFmtId="0" fontId="136" fillId="0" borderId="30" xfId="0" applyFont="1" applyFill="1" applyBorder="1" applyAlignment="1">
      <alignment vertical="top"/>
    </xf>
    <xf numFmtId="0" fontId="140" fillId="0" borderId="30" xfId="0" applyFont="1" applyFill="1" applyBorder="1" applyAlignment="1">
      <alignment vertical="top"/>
    </xf>
    <xf numFmtId="4" fontId="121" fillId="0" borderId="11" xfId="6" applyNumberFormat="1" applyFont="1" applyFill="1" applyBorder="1" applyAlignment="1">
      <alignment vertical="top"/>
    </xf>
    <xf numFmtId="49" fontId="121" fillId="0" borderId="11" xfId="6" applyNumberFormat="1" applyFont="1" applyFill="1" applyBorder="1" applyAlignment="1">
      <alignment horizontal="center" vertical="top"/>
    </xf>
    <xf numFmtId="4" fontId="121" fillId="36" borderId="11" xfId="6" applyNumberFormat="1" applyFont="1" applyFill="1" applyBorder="1" applyAlignment="1">
      <alignment vertical="top"/>
    </xf>
    <xf numFmtId="4" fontId="121" fillId="38" borderId="11" xfId="6" applyNumberFormat="1" applyFont="1" applyFill="1" applyBorder="1" applyAlignment="1">
      <alignment vertical="top"/>
    </xf>
    <xf numFmtId="43" fontId="121" fillId="0" borderId="11" xfId="6" applyNumberFormat="1" applyFont="1" applyFill="1" applyBorder="1" applyAlignment="1">
      <alignment horizontal="center" vertical="top"/>
    </xf>
    <xf numFmtId="43" fontId="121" fillId="0" borderId="11" xfId="6" applyNumberFormat="1" applyFont="1" applyFill="1" applyBorder="1" applyAlignment="1">
      <alignment vertical="top"/>
    </xf>
    <xf numFmtId="4" fontId="171" fillId="38" borderId="30" xfId="6" applyNumberFormat="1" applyFont="1" applyFill="1" applyBorder="1" applyAlignment="1">
      <alignment vertical="top"/>
    </xf>
    <xf numFmtId="4" fontId="121" fillId="0" borderId="40" xfId="6" applyNumberFormat="1" applyFont="1" applyFill="1" applyBorder="1" applyAlignment="1">
      <alignment vertical="top"/>
    </xf>
    <xf numFmtId="0" fontId="140" fillId="0" borderId="30" xfId="0" applyFont="1" applyFill="1" applyBorder="1" applyAlignment="1">
      <alignment horizontal="center" vertical="top"/>
    </xf>
    <xf numFmtId="4" fontId="172" fillId="36" borderId="30" xfId="0" applyNumberFormat="1" applyFont="1" applyFill="1" applyBorder="1" applyAlignment="1">
      <alignment vertical="top"/>
    </xf>
    <xf numFmtId="4" fontId="92" fillId="50" borderId="0" xfId="6" applyNumberFormat="1" applyFont="1" applyFill="1" applyBorder="1" applyAlignment="1">
      <alignment vertical="top"/>
    </xf>
    <xf numFmtId="4" fontId="171" fillId="38" borderId="7" xfId="6" applyNumberFormat="1" applyFont="1" applyFill="1" applyBorder="1" applyAlignment="1">
      <alignment vertical="top"/>
    </xf>
    <xf numFmtId="4" fontId="96" fillId="30" borderId="0" xfId="6" applyNumberFormat="1" applyFont="1" applyFill="1" applyBorder="1" applyAlignment="1">
      <alignment vertical="top"/>
    </xf>
    <xf numFmtId="0" fontId="136" fillId="0" borderId="55" xfId="0" applyFont="1" applyFill="1" applyBorder="1" applyAlignment="1">
      <alignment vertical="top"/>
    </xf>
    <xf numFmtId="0" fontId="94" fillId="36" borderId="0" xfId="6" applyFont="1" applyFill="1" applyBorder="1" applyAlignment="1">
      <alignment vertical="top"/>
    </xf>
    <xf numFmtId="4" fontId="92" fillId="30" borderId="0" xfId="6" applyNumberFormat="1" applyFont="1" applyFill="1" applyBorder="1" applyAlignment="1">
      <alignment vertical="top"/>
    </xf>
    <xf numFmtId="4" fontId="176" fillId="0" borderId="11" xfId="6" applyNumberFormat="1" applyFont="1" applyFill="1" applyBorder="1" applyAlignment="1">
      <alignment vertical="top"/>
    </xf>
    <xf numFmtId="49" fontId="176" fillId="0" borderId="11" xfId="6" applyNumberFormat="1" applyFont="1" applyFill="1" applyBorder="1" applyAlignment="1">
      <alignment horizontal="center" vertical="top"/>
    </xf>
    <xf numFmtId="4" fontId="176" fillId="36" borderId="11" xfId="6" applyNumberFormat="1" applyFont="1" applyFill="1" applyBorder="1" applyAlignment="1">
      <alignment vertical="top"/>
    </xf>
    <xf numFmtId="4" fontId="176" fillId="38" borderId="11" xfId="6" applyNumberFormat="1" applyFont="1" applyFill="1" applyBorder="1" applyAlignment="1">
      <alignment vertical="top"/>
    </xf>
    <xf numFmtId="43" fontId="176" fillId="0" borderId="11" xfId="6" applyNumberFormat="1" applyFont="1" applyFill="1" applyBorder="1" applyAlignment="1">
      <alignment horizontal="center" vertical="top"/>
    </xf>
    <xf numFmtId="43" fontId="176" fillId="0" borderId="11" xfId="6" applyNumberFormat="1" applyFont="1" applyFill="1" applyBorder="1" applyAlignment="1">
      <alignment vertical="top"/>
    </xf>
    <xf numFmtId="4" fontId="92" fillId="38" borderId="7" xfId="6" applyNumberFormat="1" applyFont="1" applyFill="1" applyBorder="1" applyAlignment="1">
      <alignment vertical="top"/>
    </xf>
    <xf numFmtId="4" fontId="176" fillId="48" borderId="11" xfId="6" applyNumberFormat="1" applyFont="1" applyFill="1" applyBorder="1" applyAlignment="1">
      <alignment vertical="top"/>
    </xf>
    <xf numFmtId="49" fontId="176" fillId="48" borderId="11" xfId="6" applyNumberFormat="1" applyFont="1" applyFill="1" applyBorder="1" applyAlignment="1">
      <alignment horizontal="center" vertical="top"/>
    </xf>
    <xf numFmtId="43" fontId="176" fillId="48" borderId="11" xfId="6" applyNumberFormat="1" applyFont="1" applyFill="1" applyBorder="1" applyAlignment="1">
      <alignment horizontal="center" vertical="top"/>
    </xf>
    <xf numFmtId="43" fontId="176" fillId="48" borderId="11" xfId="6" applyNumberFormat="1" applyFont="1" applyFill="1" applyBorder="1" applyAlignment="1">
      <alignment vertical="top"/>
    </xf>
    <xf numFmtId="4" fontId="92" fillId="48" borderId="7" xfId="6" applyNumberFormat="1" applyFont="1" applyFill="1" applyBorder="1" applyAlignment="1">
      <alignment vertical="top"/>
    </xf>
    <xf numFmtId="4" fontId="95" fillId="48" borderId="11" xfId="6" applyNumberFormat="1" applyFont="1" applyFill="1" applyBorder="1" applyAlignment="1">
      <alignment vertical="top"/>
    </xf>
    <xf numFmtId="49" fontId="95" fillId="48" borderId="11" xfId="6" applyNumberFormat="1" applyFont="1" applyFill="1" applyBorder="1" applyAlignment="1">
      <alignment horizontal="center" vertical="top"/>
    </xf>
    <xf numFmtId="43" fontId="95" fillId="48" borderId="11" xfId="6" applyNumberFormat="1" applyFont="1" applyFill="1" applyBorder="1" applyAlignment="1">
      <alignment horizontal="center" vertical="top"/>
    </xf>
    <xf numFmtId="43" fontId="95" fillId="48" borderId="11" xfId="6" applyNumberFormat="1" applyFont="1" applyFill="1" applyBorder="1" applyAlignment="1">
      <alignment vertical="top"/>
    </xf>
    <xf numFmtId="4" fontId="96" fillId="48" borderId="30" xfId="6" applyNumberFormat="1" applyFont="1" applyFill="1" applyBorder="1" applyAlignment="1">
      <alignment vertical="top"/>
    </xf>
    <xf numFmtId="0" fontId="98" fillId="48" borderId="54" xfId="6" applyFont="1" applyFill="1" applyBorder="1" applyAlignment="1">
      <alignment vertical="top"/>
    </xf>
    <xf numFmtId="4" fontId="98" fillId="48" borderId="55" xfId="6" applyNumberFormat="1" applyFont="1" applyFill="1" applyBorder="1" applyAlignment="1">
      <alignment vertical="top"/>
    </xf>
    <xf numFmtId="49" fontId="112" fillId="48" borderId="55" xfId="6" applyNumberFormat="1" applyFont="1" applyFill="1" applyBorder="1" applyAlignment="1">
      <alignment horizontal="center" vertical="top"/>
    </xf>
    <xf numFmtId="43" fontId="98" fillId="48" borderId="55" xfId="6" applyNumberFormat="1" applyFont="1" applyFill="1" applyBorder="1" applyAlignment="1">
      <alignment horizontal="center" vertical="top"/>
    </xf>
    <xf numFmtId="43" fontId="98" fillId="48" borderId="55" xfId="6" applyNumberFormat="1" applyFont="1" applyFill="1" applyBorder="1" applyAlignment="1">
      <alignment vertical="top"/>
    </xf>
    <xf numFmtId="4" fontId="96" fillId="48" borderId="55" xfId="6" applyNumberFormat="1" applyFont="1" applyFill="1" applyBorder="1" applyAlignment="1">
      <alignment vertical="top"/>
    </xf>
    <xf numFmtId="0" fontId="136" fillId="39" borderId="11" xfId="0" applyFont="1" applyFill="1" applyBorder="1" applyAlignment="1">
      <alignment horizontal="left" vertical="top"/>
    </xf>
    <xf numFmtId="0" fontId="136" fillId="0" borderId="11" xfId="0" applyFont="1" applyFill="1" applyBorder="1" applyAlignment="1">
      <alignment horizontal="left" vertical="top"/>
    </xf>
    <xf numFmtId="0" fontId="136" fillId="0" borderId="0" xfId="0" applyFont="1" applyFill="1" applyBorder="1" applyAlignment="1">
      <alignment horizontal="left" vertical="top"/>
    </xf>
    <xf numFmtId="0" fontId="180" fillId="0" borderId="30" xfId="0" applyFont="1" applyFill="1" applyBorder="1" applyAlignment="1">
      <alignment horizontal="center" vertical="top"/>
    </xf>
    <xf numFmtId="0" fontId="136" fillId="0" borderId="0" xfId="0" applyFont="1" applyFill="1" applyBorder="1" applyAlignment="1">
      <alignment horizontal="center" vertical="top"/>
    </xf>
    <xf numFmtId="0" fontId="180" fillId="0" borderId="0" xfId="0" applyFont="1" applyFill="1" applyBorder="1" applyAlignment="1">
      <alignment horizontal="center" vertical="top"/>
    </xf>
    <xf numFmtId="4" fontId="145" fillId="48" borderId="17" xfId="5" applyNumberFormat="1" applyFont="1" applyFill="1" applyBorder="1" applyAlignment="1">
      <alignment vertical="top"/>
    </xf>
    <xf numFmtId="4" fontId="145" fillId="48" borderId="17" xfId="5" applyNumberFormat="1" applyFont="1" applyFill="1" applyBorder="1" applyAlignment="1">
      <alignment horizontal="center" vertical="top"/>
    </xf>
    <xf numFmtId="4" fontId="145" fillId="48" borderId="1" xfId="5" applyNumberFormat="1" applyFont="1" applyFill="1" applyBorder="1" applyAlignment="1">
      <alignment horizontal="center" vertical="top"/>
    </xf>
    <xf numFmtId="4" fontId="145" fillId="67" borderId="25" xfId="0" applyNumberFormat="1" applyFont="1" applyFill="1" applyBorder="1" applyAlignment="1">
      <alignment vertical="top"/>
    </xf>
    <xf numFmtId="4" fontId="145" fillId="67" borderId="25" xfId="0" applyNumberFormat="1" applyFont="1" applyFill="1" applyBorder="1" applyAlignment="1">
      <alignment horizontal="center" vertical="top"/>
    </xf>
    <xf numFmtId="4" fontId="145" fillId="67" borderId="1" xfId="0" applyNumberFormat="1" applyFont="1" applyFill="1" applyBorder="1" applyAlignment="1">
      <alignment horizontal="center" vertical="top"/>
    </xf>
    <xf numFmtId="4" fontId="141" fillId="67" borderId="11" xfId="0" applyNumberFormat="1" applyFont="1" applyFill="1" applyBorder="1" applyAlignment="1">
      <alignment horizontal="right" vertical="top"/>
    </xf>
    <xf numFmtId="49" fontId="141" fillId="67" borderId="11" xfId="0" applyNumberFormat="1" applyFont="1" applyFill="1" applyBorder="1" applyAlignment="1">
      <alignment horizontal="center" vertical="top"/>
    </xf>
    <xf numFmtId="4" fontId="141" fillId="67" borderId="11" xfId="0" applyNumberFormat="1" applyFont="1" applyFill="1" applyBorder="1" applyAlignment="1">
      <alignment horizontal="center" vertical="top"/>
    </xf>
    <xf numFmtId="4" fontId="141" fillId="67" borderId="11" xfId="0" applyNumberFormat="1" applyFont="1" applyFill="1" applyBorder="1" applyAlignment="1">
      <alignment vertical="top"/>
    </xf>
    <xf numFmtId="43" fontId="141" fillId="67" borderId="11" xfId="0" applyNumberFormat="1" applyFont="1" applyFill="1" applyBorder="1" applyAlignment="1">
      <alignment horizontal="center" vertical="top"/>
    </xf>
    <xf numFmtId="43" fontId="141" fillId="67" borderId="11" xfId="0" applyNumberFormat="1" applyFont="1" applyFill="1" applyBorder="1" applyAlignment="1">
      <alignment vertical="top"/>
    </xf>
    <xf numFmtId="4" fontId="153" fillId="67" borderId="11" xfId="0" applyNumberFormat="1" applyFont="1" applyFill="1" applyBorder="1" applyAlignment="1">
      <alignment horizontal="center" vertical="top"/>
    </xf>
    <xf numFmtId="4" fontId="153" fillId="67" borderId="30" xfId="0" applyNumberFormat="1" applyFont="1" applyFill="1" applyBorder="1" applyAlignment="1">
      <alignment horizontal="center" vertical="top"/>
    </xf>
    <xf numFmtId="4" fontId="115" fillId="67" borderId="4" xfId="0" applyNumberFormat="1" applyFont="1" applyFill="1" applyBorder="1" applyAlignment="1">
      <alignment horizontal="center" vertical="top"/>
    </xf>
    <xf numFmtId="0" fontId="115" fillId="40" borderId="43" xfId="0" applyFont="1" applyFill="1" applyBorder="1" applyAlignment="1">
      <alignment horizontal="left" vertical="top"/>
    </xf>
    <xf numFmtId="0" fontId="77" fillId="40" borderId="0" xfId="0" applyFont="1" applyFill="1" applyBorder="1" applyAlignment="1">
      <alignment vertical="top"/>
    </xf>
    <xf numFmtId="0" fontId="77" fillId="40" borderId="43" xfId="0" applyFont="1" applyFill="1" applyBorder="1" applyAlignment="1">
      <alignment horizontal="center" vertical="top"/>
    </xf>
    <xf numFmtId="0" fontId="77" fillId="40" borderId="0" xfId="0" applyFont="1" applyFill="1" applyBorder="1" applyAlignment="1">
      <alignment horizontal="right" vertical="top"/>
    </xf>
    <xf numFmtId="0" fontId="77" fillId="40" borderId="0" xfId="0" applyFont="1" applyFill="1" applyBorder="1" applyAlignment="1">
      <alignment horizontal="center" vertical="top"/>
    </xf>
    <xf numFmtId="43" fontId="138" fillId="31" borderId="11" xfId="0" applyNumberFormat="1" applyFont="1" applyFill="1" applyBorder="1" applyAlignment="1">
      <alignment vertical="top"/>
    </xf>
    <xf numFmtId="0" fontId="87" fillId="0" borderId="0" xfId="0" applyFont="1" applyFill="1" applyBorder="1" applyAlignment="1">
      <alignment horizontal="center" vertical="center"/>
    </xf>
    <xf numFmtId="49" fontId="138" fillId="36" borderId="11" xfId="0" applyNumberFormat="1" applyFont="1" applyFill="1" applyBorder="1" applyAlignment="1">
      <alignment horizontal="center" vertical="top"/>
    </xf>
    <xf numFmtId="0" fontId="144" fillId="45" borderId="1" xfId="0" applyFont="1" applyFill="1" applyBorder="1" applyAlignment="1">
      <alignment vertical="top"/>
    </xf>
    <xf numFmtId="0" fontId="118" fillId="45" borderId="1" xfId="6" applyFont="1" applyFill="1" applyBorder="1" applyAlignment="1">
      <alignment vertical="top"/>
    </xf>
    <xf numFmtId="0" fontId="141" fillId="0" borderId="5" xfId="0" applyFont="1" applyFill="1" applyBorder="1" applyAlignment="1">
      <alignment vertical="top"/>
    </xf>
    <xf numFmtId="0" fontId="21" fillId="0" borderId="11" xfId="6" applyFont="1" applyFill="1" applyBorder="1" applyAlignment="1">
      <alignment vertical="center"/>
    </xf>
    <xf numFmtId="0" fontId="145" fillId="45" borderId="1" xfId="0" applyFont="1" applyFill="1" applyBorder="1" applyAlignment="1">
      <alignment vertical="top"/>
    </xf>
    <xf numFmtId="4" fontId="147" fillId="45" borderId="1" xfId="0" applyNumberFormat="1" applyFont="1" applyFill="1" applyBorder="1" applyAlignment="1">
      <alignment horizontal="center" vertical="top"/>
    </xf>
    <xf numFmtId="4" fontId="147" fillId="45" borderId="46" xfId="0" applyNumberFormat="1" applyFont="1" applyFill="1" applyBorder="1" applyAlignment="1">
      <alignment horizontal="center" vertical="top"/>
    </xf>
    <xf numFmtId="0" fontId="142" fillId="56" borderId="68" xfId="0" applyFont="1" applyFill="1" applyBorder="1" applyAlignment="1">
      <alignment vertical="top"/>
    </xf>
    <xf numFmtId="0" fontId="13" fillId="0" borderId="11" xfId="6" applyFont="1" applyFill="1" applyBorder="1" applyAlignment="1">
      <alignment vertical="center"/>
    </xf>
    <xf numFmtId="0" fontId="115" fillId="56" borderId="68" xfId="0" applyFont="1" applyFill="1" applyBorder="1" applyAlignment="1">
      <alignment vertical="top"/>
    </xf>
    <xf numFmtId="0" fontId="145" fillId="45" borderId="16" xfId="0" applyFont="1" applyFill="1" applyBorder="1" applyAlignment="1">
      <alignment vertical="top"/>
    </xf>
    <xf numFmtId="4" fontId="147" fillId="45" borderId="16" xfId="0" applyNumberFormat="1" applyFont="1" applyFill="1" applyBorder="1" applyAlignment="1">
      <alignment horizontal="center" vertical="top"/>
    </xf>
    <xf numFmtId="4" fontId="147" fillId="45" borderId="19" xfId="0" applyNumberFormat="1" applyFont="1" applyFill="1" applyBorder="1" applyAlignment="1">
      <alignment horizontal="center" vertical="top"/>
    </xf>
    <xf numFmtId="0" fontId="145" fillId="66" borderId="32" xfId="0" applyFont="1" applyFill="1" applyBorder="1" applyAlignment="1">
      <alignment vertical="top"/>
    </xf>
    <xf numFmtId="0" fontId="145" fillId="66" borderId="66" xfId="0" applyFont="1" applyFill="1" applyBorder="1" applyAlignment="1">
      <alignment horizontal="right" vertical="top"/>
    </xf>
    <xf numFmtId="0" fontId="145" fillId="66" borderId="66" xfId="0" applyFont="1" applyFill="1" applyBorder="1" applyAlignment="1">
      <alignment vertical="top"/>
    </xf>
    <xf numFmtId="0" fontId="145" fillId="66" borderId="66" xfId="0" applyFont="1" applyFill="1" applyBorder="1" applyAlignment="1">
      <alignment horizontal="center" vertical="top"/>
    </xf>
    <xf numFmtId="4" fontId="147" fillId="66" borderId="66" xfId="0" applyNumberFormat="1" applyFont="1" applyFill="1" applyBorder="1" applyAlignment="1">
      <alignment horizontal="center" vertical="top"/>
    </xf>
    <xf numFmtId="4" fontId="147" fillId="66" borderId="18" xfId="0" applyNumberFormat="1" applyFont="1" applyFill="1" applyBorder="1" applyAlignment="1">
      <alignment horizontal="center" vertical="top"/>
    </xf>
    <xf numFmtId="4" fontId="167" fillId="45" borderId="1" xfId="0" applyNumberFormat="1" applyFont="1" applyFill="1" applyBorder="1" applyAlignment="1">
      <alignment horizontal="center" vertical="top"/>
    </xf>
    <xf numFmtId="4" fontId="167" fillId="45" borderId="46" xfId="0" applyNumberFormat="1" applyFont="1" applyFill="1" applyBorder="1" applyAlignment="1">
      <alignment horizontal="center" vertical="top"/>
    </xf>
    <xf numFmtId="0" fontId="108" fillId="0" borderId="6" xfId="6" applyFont="1" applyFill="1" applyBorder="1" applyAlignment="1">
      <alignment vertical="top"/>
    </xf>
    <xf numFmtId="4" fontId="167" fillId="45" borderId="17" xfId="0" applyNumberFormat="1" applyFont="1" applyFill="1" applyBorder="1" applyAlignment="1">
      <alignment horizontal="center" vertical="top"/>
    </xf>
    <xf numFmtId="0" fontId="138" fillId="0" borderId="5" xfId="0" applyFont="1" applyFill="1" applyBorder="1" applyAlignment="1">
      <alignment horizontal="center" vertical="top"/>
    </xf>
    <xf numFmtId="0" fontId="145" fillId="66" borderId="22" xfId="0" applyFont="1" applyFill="1" applyBorder="1" applyAlignment="1">
      <alignment vertical="top"/>
    </xf>
    <xf numFmtId="0" fontId="145" fillId="66" borderId="0" xfId="0" applyFont="1" applyFill="1" applyBorder="1" applyAlignment="1">
      <alignment horizontal="right" vertical="top"/>
    </xf>
    <xf numFmtId="0" fontId="145" fillId="66" borderId="0" xfId="0" applyFont="1" applyFill="1" applyBorder="1" applyAlignment="1">
      <alignment vertical="top"/>
    </xf>
    <xf numFmtId="0" fontId="145" fillId="66" borderId="0" xfId="0" applyFont="1" applyFill="1" applyBorder="1" applyAlignment="1">
      <alignment horizontal="center" vertical="top"/>
    </xf>
    <xf numFmtId="0" fontId="145" fillId="66" borderId="63" xfId="0" applyFont="1" applyFill="1" applyBorder="1" applyAlignment="1">
      <alignment vertical="top"/>
    </xf>
    <xf numFmtId="0" fontId="145" fillId="66" borderId="10" xfId="0" applyFont="1" applyFill="1" applyBorder="1" applyAlignment="1">
      <alignment vertical="top"/>
    </xf>
    <xf numFmtId="4" fontId="147" fillId="66" borderId="41" xfId="0" applyNumberFormat="1" applyFont="1" applyFill="1" applyBorder="1" applyAlignment="1">
      <alignment horizontal="center" vertical="top"/>
    </xf>
    <xf numFmtId="4" fontId="147" fillId="66" borderId="0" xfId="0" applyNumberFormat="1" applyFont="1" applyFill="1" applyBorder="1" applyAlignment="1">
      <alignment horizontal="center" vertical="top"/>
    </xf>
    <xf numFmtId="0" fontId="169" fillId="0" borderId="11" xfId="7" applyFont="1" applyFill="1" applyBorder="1" applyAlignment="1">
      <alignment horizontal="left" vertical="top"/>
    </xf>
    <xf numFmtId="0" fontId="169" fillId="0" borderId="0" xfId="7" applyFont="1" applyFill="1" applyBorder="1" applyAlignment="1">
      <alignment horizontal="left" vertical="top"/>
    </xf>
    <xf numFmtId="0" fontId="121" fillId="0" borderId="6" xfId="6" applyFont="1" applyFill="1" applyBorder="1" applyAlignment="1">
      <alignment vertical="top"/>
    </xf>
    <xf numFmtId="0" fontId="145" fillId="40" borderId="1" xfId="0" applyFont="1" applyFill="1" applyBorder="1" applyAlignment="1">
      <alignment vertical="top"/>
    </xf>
    <xf numFmtId="0" fontId="147" fillId="40" borderId="1" xfId="0" applyFont="1" applyFill="1" applyBorder="1" applyAlignment="1">
      <alignment vertical="top"/>
    </xf>
    <xf numFmtId="4" fontId="147" fillId="40" borderId="1" xfId="0" applyNumberFormat="1" applyFont="1" applyFill="1" applyBorder="1" applyAlignment="1">
      <alignment horizontal="center" vertical="top"/>
    </xf>
    <xf numFmtId="0" fontId="108" fillId="36" borderId="11" xfId="6" applyFont="1" applyFill="1" applyBorder="1" applyAlignment="1">
      <alignment vertical="top"/>
    </xf>
    <xf numFmtId="0" fontId="152" fillId="50" borderId="29" xfId="6" applyFont="1" applyFill="1" applyBorder="1" applyAlignment="1">
      <alignment vertical="center"/>
    </xf>
    <xf numFmtId="0" fontId="31" fillId="50" borderId="77" xfId="6" applyFont="1" applyFill="1" applyBorder="1" applyAlignment="1">
      <alignment vertical="center"/>
    </xf>
    <xf numFmtId="0" fontId="108" fillId="36" borderId="30" xfId="6" applyFont="1" applyFill="1" applyBorder="1" applyAlignment="1">
      <alignment vertical="top"/>
    </xf>
    <xf numFmtId="0" fontId="145" fillId="63" borderId="0" xfId="0" applyFont="1" applyFill="1" applyBorder="1" applyAlignment="1">
      <alignment vertical="top"/>
    </xf>
    <xf numFmtId="0" fontId="173" fillId="0" borderId="11" xfId="0" applyFont="1" applyFill="1" applyBorder="1" applyAlignment="1">
      <alignment vertical="top"/>
    </xf>
    <xf numFmtId="0" fontId="145" fillId="0" borderId="55" xfId="0" applyFont="1" applyFill="1" applyBorder="1" applyAlignment="1">
      <alignment vertical="top"/>
    </xf>
    <xf numFmtId="0" fontId="145" fillId="0" borderId="54" xfId="0" applyFont="1" applyFill="1" applyBorder="1" applyAlignment="1">
      <alignment vertical="top"/>
    </xf>
    <xf numFmtId="0" fontId="173" fillId="0" borderId="0" xfId="0" applyFont="1" applyFill="1" applyBorder="1" applyAlignment="1">
      <alignment vertical="top"/>
    </xf>
    <xf numFmtId="0" fontId="137" fillId="36" borderId="55" xfId="0" applyFont="1" applyFill="1" applyBorder="1" applyAlignment="1">
      <alignment vertical="top"/>
    </xf>
    <xf numFmtId="0" fontId="145" fillId="66" borderId="11" xfId="0" applyFont="1" applyFill="1" applyBorder="1" applyAlignment="1">
      <alignment vertical="top"/>
    </xf>
    <xf numFmtId="0" fontId="136" fillId="63" borderId="0" xfId="0" applyFont="1" applyFill="1" applyBorder="1" applyAlignment="1">
      <alignment vertical="top"/>
    </xf>
    <xf numFmtId="0" fontId="97" fillId="40" borderId="22" xfId="6" applyFont="1" applyFill="1" applyBorder="1" applyAlignment="1">
      <alignment vertical="top"/>
    </xf>
    <xf numFmtId="0" fontId="97" fillId="40" borderId="0" xfId="6" applyFont="1" applyFill="1" applyBorder="1" applyAlignment="1">
      <alignment vertical="top"/>
    </xf>
    <xf numFmtId="0" fontId="100" fillId="36" borderId="55" xfId="6" applyFont="1" applyFill="1" applyBorder="1" applyAlignment="1">
      <alignment vertical="top"/>
    </xf>
    <xf numFmtId="0" fontId="91" fillId="36" borderId="11" xfId="6" applyFont="1" applyFill="1" applyBorder="1" applyAlignment="1">
      <alignment vertical="top"/>
    </xf>
    <xf numFmtId="0" fontId="94" fillId="36" borderId="59" xfId="6" applyFont="1" applyFill="1" applyBorder="1" applyAlignment="1">
      <alignment vertical="top"/>
    </xf>
    <xf numFmtId="0" fontId="97" fillId="39" borderId="22" xfId="6" applyFont="1" applyFill="1" applyBorder="1" applyAlignment="1">
      <alignment vertical="top"/>
    </xf>
    <xf numFmtId="0" fontId="97" fillId="39" borderId="0" xfId="6" applyFont="1" applyFill="1" applyBorder="1" applyAlignment="1">
      <alignment vertical="top"/>
    </xf>
    <xf numFmtId="4" fontId="97" fillId="39" borderId="0" xfId="6" applyNumberFormat="1" applyFont="1" applyFill="1" applyBorder="1" applyAlignment="1">
      <alignment vertical="top"/>
    </xf>
    <xf numFmtId="0" fontId="108" fillId="36" borderId="55" xfId="6" applyFont="1" applyFill="1" applyBorder="1" applyAlignment="1">
      <alignment vertical="top"/>
    </xf>
    <xf numFmtId="0" fontId="55" fillId="0" borderId="55" xfId="6" applyFont="1" applyFill="1" applyBorder="1" applyAlignment="1">
      <alignment vertical="top"/>
    </xf>
    <xf numFmtId="0" fontId="55" fillId="0" borderId="11" xfId="6" applyFont="1" applyFill="1" applyBorder="1" applyAlignment="1"/>
    <xf numFmtId="0" fontId="175" fillId="0" borderId="11" xfId="6" applyFont="1" applyFill="1" applyBorder="1" applyAlignment="1">
      <alignment vertical="top"/>
    </xf>
    <xf numFmtId="4" fontId="97" fillId="40" borderId="0" xfId="6" applyNumberFormat="1" applyFont="1" applyFill="1" applyBorder="1" applyAlignment="1">
      <alignment vertical="top"/>
    </xf>
    <xf numFmtId="0" fontId="178" fillId="36" borderId="55" xfId="6" applyFont="1" applyFill="1" applyBorder="1" applyAlignment="1">
      <alignment vertical="top"/>
    </xf>
    <xf numFmtId="0" fontId="97" fillId="0" borderId="11" xfId="6" applyFont="1" applyFill="1" applyBorder="1" applyAlignment="1">
      <alignment vertical="top"/>
    </xf>
    <xf numFmtId="0" fontId="97" fillId="0" borderId="0" xfId="6" applyFont="1" applyFill="1" applyBorder="1" applyAlignment="1">
      <alignment vertical="top"/>
    </xf>
    <xf numFmtId="0" fontId="97" fillId="0" borderId="54" xfId="6" applyFont="1" applyFill="1" applyBorder="1" applyAlignment="1">
      <alignment vertical="top"/>
    </xf>
    <xf numFmtId="0" fontId="175" fillId="48" borderId="11" xfId="6" applyFont="1" applyFill="1" applyBorder="1" applyAlignment="1">
      <alignment vertical="top"/>
    </xf>
    <xf numFmtId="0" fontId="97" fillId="48" borderId="22" xfId="6" applyFont="1" applyFill="1" applyBorder="1" applyAlignment="1">
      <alignment vertical="top"/>
    </xf>
    <xf numFmtId="0" fontId="97" fillId="48" borderId="0" xfId="6" applyFont="1" applyFill="1" applyBorder="1" applyAlignment="1">
      <alignment vertical="top"/>
    </xf>
    <xf numFmtId="4" fontId="97" fillId="48" borderId="0" xfId="6" applyNumberFormat="1" applyFont="1" applyFill="1" applyBorder="1" applyAlignment="1">
      <alignment vertical="top"/>
    </xf>
    <xf numFmtId="0" fontId="178" fillId="36" borderId="11" xfId="6" applyFont="1" applyFill="1" applyBorder="1" applyAlignment="1">
      <alignment vertical="top"/>
    </xf>
    <xf numFmtId="0" fontId="95" fillId="48" borderId="6" xfId="6" applyFont="1" applyFill="1" applyBorder="1" applyAlignment="1">
      <alignment vertical="top"/>
    </xf>
    <xf numFmtId="0" fontId="145" fillId="66" borderId="1" xfId="0" applyFont="1" applyFill="1" applyBorder="1" applyAlignment="1">
      <alignment vertical="top"/>
    </xf>
    <xf numFmtId="0" fontId="145" fillId="66" borderId="1" xfId="0" applyFont="1" applyFill="1" applyBorder="1" applyAlignment="1">
      <alignment horizontal="right" vertical="top"/>
    </xf>
    <xf numFmtId="0" fontId="145" fillId="66" borderId="1" xfId="0" applyFont="1" applyFill="1" applyBorder="1" applyAlignment="1">
      <alignment horizontal="center" vertical="top"/>
    </xf>
    <xf numFmtId="0" fontId="81" fillId="0" borderId="5" xfId="0" applyFont="1" applyFill="1" applyBorder="1" applyAlignment="1">
      <alignment vertical="top"/>
    </xf>
    <xf numFmtId="0" fontId="145" fillId="45" borderId="28" xfId="0" applyFont="1" applyFill="1" applyBorder="1" applyAlignment="1">
      <alignment vertical="top"/>
    </xf>
    <xf numFmtId="4" fontId="147" fillId="45" borderId="28" xfId="0" applyNumberFormat="1" applyFont="1" applyFill="1" applyBorder="1" applyAlignment="1">
      <alignment horizontal="center" vertical="top"/>
    </xf>
    <xf numFmtId="0" fontId="145" fillId="45" borderId="28" xfId="0" applyFont="1" applyFill="1" applyBorder="1" applyAlignment="1">
      <alignment horizontal="center" vertical="top"/>
    </xf>
    <xf numFmtId="4" fontId="147" fillId="45" borderId="24" xfId="0" applyNumberFormat="1" applyFont="1" applyFill="1" applyBorder="1" applyAlignment="1">
      <alignment horizontal="center" vertical="top"/>
    </xf>
    <xf numFmtId="0" fontId="31" fillId="0" borderId="11" xfId="6" applyFont="1" applyFill="1" applyBorder="1" applyAlignment="1">
      <alignment vertical="center"/>
    </xf>
    <xf numFmtId="0" fontId="145" fillId="45" borderId="40" xfId="0" applyFont="1" applyFill="1" applyBorder="1" applyAlignment="1">
      <alignment vertical="top"/>
    </xf>
    <xf numFmtId="4" fontId="147" fillId="45" borderId="40" xfId="0" applyNumberFormat="1" applyFont="1" applyFill="1" applyBorder="1" applyAlignment="1">
      <alignment horizontal="center" vertical="top"/>
    </xf>
    <xf numFmtId="0" fontId="95" fillId="0" borderId="63" xfId="5" applyFont="1" applyFill="1" applyBorder="1" applyAlignment="1">
      <alignment vertical="top"/>
    </xf>
    <xf numFmtId="0" fontId="95" fillId="0" borderId="63" xfId="5" applyFont="1" applyFill="1" applyBorder="1" applyAlignment="1">
      <alignment horizontal="center" vertical="top"/>
    </xf>
    <xf numFmtId="0" fontId="55" fillId="0" borderId="59" xfId="6" applyFont="1" applyFill="1" applyBorder="1" applyAlignment="1"/>
    <xf numFmtId="0" fontId="145" fillId="45" borderId="1" xfId="0" applyFont="1" applyFill="1" applyBorder="1" applyAlignment="1">
      <alignment horizontal="center" vertical="top"/>
    </xf>
    <xf numFmtId="4" fontId="147" fillId="66" borderId="1" xfId="0" applyNumberFormat="1" applyFont="1" applyFill="1" applyBorder="1" applyAlignment="1">
      <alignment horizontal="center" vertical="top"/>
    </xf>
    <xf numFmtId="0" fontId="136" fillId="0" borderId="30" xfId="0" applyFont="1" applyFill="1" applyBorder="1" applyAlignment="1">
      <alignment horizontal="left" vertical="top"/>
    </xf>
    <xf numFmtId="0" fontId="145" fillId="66" borderId="16" xfId="0" applyFont="1" applyFill="1" applyBorder="1" applyAlignment="1">
      <alignment vertical="top"/>
    </xf>
    <xf numFmtId="4" fontId="145" fillId="66" borderId="16" xfId="0" applyNumberFormat="1" applyFont="1" applyFill="1" applyBorder="1" applyAlignment="1">
      <alignment horizontal="center" vertical="top"/>
    </xf>
    <xf numFmtId="0" fontId="145" fillId="48" borderId="46" xfId="5" applyFont="1" applyFill="1" applyBorder="1" applyAlignment="1">
      <alignment vertical="top"/>
    </xf>
    <xf numFmtId="0" fontId="137" fillId="0" borderId="59" xfId="6" applyFont="1" applyFill="1" applyBorder="1" applyAlignment="1">
      <alignment vertical="top"/>
    </xf>
    <xf numFmtId="0" fontId="137" fillId="0" borderId="11" xfId="6" applyFont="1" applyFill="1" applyBorder="1" applyAlignment="1">
      <alignment vertical="top"/>
    </xf>
    <xf numFmtId="0" fontId="137" fillId="0" borderId="0" xfId="6" applyFont="1" applyFill="1" applyBorder="1" applyAlignment="1">
      <alignment vertical="top"/>
    </xf>
    <xf numFmtId="0" fontId="142" fillId="67" borderId="46" xfId="0" applyFont="1" applyFill="1" applyBorder="1" applyAlignment="1">
      <alignment horizontal="left" vertical="top"/>
    </xf>
    <xf numFmtId="0" fontId="23" fillId="0" borderId="22" xfId="0" applyFont="1" applyFill="1" applyBorder="1"/>
    <xf numFmtId="0" fontId="49" fillId="0" borderId="1" xfId="0" applyFont="1" applyFill="1" applyBorder="1"/>
    <xf numFmtId="0" fontId="23" fillId="0" borderId="23" xfId="0" applyFont="1" applyFill="1" applyBorder="1"/>
    <xf numFmtId="49" fontId="58" fillId="2" borderId="15" xfId="0" applyNumberFormat="1" applyFont="1" applyFill="1" applyBorder="1" applyAlignment="1" applyProtection="1">
      <alignment horizontal="left" vertical="center" wrapText="1" indent="1"/>
    </xf>
    <xf numFmtId="49" fontId="57" fillId="2" borderId="3" xfId="0" applyNumberFormat="1" applyFont="1" applyFill="1" applyBorder="1" applyAlignment="1" applyProtection="1">
      <alignment horizontal="left" vertical="center" wrapText="1"/>
    </xf>
    <xf numFmtId="49" fontId="59" fillId="0" borderId="33" xfId="0" applyNumberFormat="1" applyFont="1" applyBorder="1" applyAlignment="1">
      <alignment horizontal="left" vertical="center" wrapText="1"/>
    </xf>
    <xf numFmtId="49" fontId="12" fillId="2" borderId="33" xfId="0" applyNumberFormat="1" applyFont="1" applyFill="1" applyBorder="1" applyAlignment="1" applyProtection="1">
      <alignment horizontal="left" vertical="center" wrapText="1"/>
    </xf>
    <xf numFmtId="49" fontId="12" fillId="2" borderId="16" xfId="0" applyNumberFormat="1" applyFont="1" applyFill="1" applyBorder="1" applyAlignment="1" applyProtection="1">
      <alignment horizontal="left" vertical="center" wrapText="1"/>
    </xf>
    <xf numFmtId="49" fontId="59" fillId="0" borderId="16" xfId="0" applyNumberFormat="1" applyFont="1" applyBorder="1" applyAlignment="1">
      <alignment horizontal="left" vertical="center" wrapText="1"/>
    </xf>
    <xf numFmtId="49" fontId="59" fillId="0" borderId="4" xfId="0" applyNumberFormat="1" applyFont="1" applyBorder="1" applyAlignment="1">
      <alignment horizontal="left" vertical="center" wrapText="1"/>
    </xf>
    <xf numFmtId="49" fontId="12" fillId="2" borderId="4" xfId="0" applyNumberFormat="1" applyFont="1" applyFill="1" applyBorder="1" applyAlignment="1" applyProtection="1">
      <alignment horizontal="left" vertical="center" wrapText="1"/>
    </xf>
    <xf numFmtId="0" fontId="42" fillId="11" borderId="41" xfId="0" applyFont="1" applyFill="1" applyBorder="1" applyAlignment="1" applyProtection="1">
      <alignment horizontal="center" vertical="center"/>
    </xf>
    <xf numFmtId="0" fontId="42" fillId="11" borderId="30" xfId="0" applyFont="1" applyFill="1" applyBorder="1" applyAlignment="1" applyProtection="1">
      <alignment horizontal="center" vertical="center" wrapText="1"/>
    </xf>
    <xf numFmtId="0" fontId="42" fillId="11" borderId="59" xfId="0" applyFont="1" applyFill="1" applyBorder="1" applyAlignment="1" applyProtection="1">
      <alignment horizontal="center" vertical="center" wrapText="1"/>
    </xf>
    <xf numFmtId="0" fontId="39" fillId="8" borderId="59" xfId="4" applyBorder="1" applyAlignment="1" applyProtection="1">
      <alignment horizontal="center" vertical="center"/>
      <protection locked="0"/>
    </xf>
    <xf numFmtId="0" fontId="39" fillId="12" borderId="59" xfId="4" applyFill="1" applyBorder="1" applyAlignment="1" applyProtection="1">
      <alignment horizontal="center" vertical="center"/>
      <protection locked="0"/>
    </xf>
    <xf numFmtId="0" fontId="39" fillId="12" borderId="30" xfId="4" applyFill="1" applyBorder="1" applyAlignment="1" applyProtection="1">
      <alignment horizontal="center" vertical="center" wrapText="1"/>
      <protection locked="0"/>
    </xf>
    <xf numFmtId="0" fontId="42" fillId="11" borderId="56" xfId="0" applyFont="1" applyFill="1" applyBorder="1" applyAlignment="1" applyProtection="1">
      <alignment horizontal="center" vertical="center" wrapText="1"/>
    </xf>
    <xf numFmtId="0" fontId="39" fillId="12" borderId="56" xfId="4" applyFill="1" applyBorder="1" applyAlignment="1" applyProtection="1">
      <alignment horizontal="center" vertical="center"/>
      <protection locked="0"/>
    </xf>
    <xf numFmtId="0" fontId="39" fillId="12" borderId="59" xfId="4" applyFill="1" applyBorder="1" applyAlignment="1" applyProtection="1">
      <alignment horizontal="center" vertical="center" wrapText="1"/>
      <protection locked="0"/>
    </xf>
    <xf numFmtId="0" fontId="42" fillId="11" borderId="55" xfId="0" applyFont="1" applyFill="1" applyBorder="1" applyAlignment="1" applyProtection="1">
      <alignment horizontal="center" vertical="center" wrapText="1"/>
    </xf>
    <xf numFmtId="0" fontId="47" fillId="8" borderId="30" xfId="4" applyFont="1" applyBorder="1" applyAlignment="1" applyProtection="1">
      <alignment horizontal="center" vertical="center" wrapText="1"/>
      <protection locked="0"/>
    </xf>
    <xf numFmtId="0" fontId="47" fillId="12" borderId="30" xfId="4" applyFont="1" applyFill="1" applyBorder="1" applyAlignment="1" applyProtection="1">
      <alignment horizontal="center" vertical="center" wrapText="1"/>
      <protection locked="0"/>
    </xf>
    <xf numFmtId="0" fontId="39" fillId="12" borderId="7" xfId="4" applyFill="1" applyBorder="1" applyAlignment="1" applyProtection="1">
      <alignment horizontal="center" vertical="center" wrapText="1"/>
      <protection locked="0"/>
    </xf>
    <xf numFmtId="0" fontId="39" fillId="12" borderId="55" xfId="4" applyFill="1" applyBorder="1" applyAlignment="1" applyProtection="1">
      <alignment horizontal="center" vertical="center" wrapText="1"/>
      <protection locked="0"/>
    </xf>
    <xf numFmtId="0" fontId="39" fillId="12" borderId="35" xfId="4" applyFill="1" applyBorder="1" applyAlignment="1" applyProtection="1">
      <alignment horizontal="center" vertical="center"/>
      <protection locked="0"/>
    </xf>
    <xf numFmtId="0" fontId="39" fillId="12" borderId="11" xfId="4" applyFill="1" applyBorder="1" applyAlignment="1" applyProtection="1">
      <alignment horizontal="center" vertical="center" wrapText="1"/>
      <protection locked="0"/>
    </xf>
    <xf numFmtId="0" fontId="39" fillId="8" borderId="11" xfId="4" applyBorder="1" applyAlignment="1" applyProtection="1">
      <alignment horizontal="center" vertical="center" wrapText="1"/>
      <protection locked="0"/>
    </xf>
    <xf numFmtId="0" fontId="47" fillId="12" borderId="37" xfId="4" applyFont="1" applyFill="1" applyBorder="1" applyAlignment="1" applyProtection="1">
      <alignment horizontal="center" vertical="center"/>
      <protection locked="0"/>
    </xf>
    <xf numFmtId="15" fontId="1" fillId="2" borderId="16" xfId="0" applyNumberFormat="1" applyFont="1" applyFill="1" applyBorder="1" applyAlignment="1" applyProtection="1">
      <alignment horizontal="center" vertical="center"/>
    </xf>
    <xf numFmtId="0" fontId="1" fillId="2" borderId="15" xfId="0" applyFont="1" applyFill="1" applyBorder="1" applyAlignment="1" applyProtection="1">
      <alignment horizontal="center" vertical="center"/>
    </xf>
    <xf numFmtId="0" fontId="2" fillId="3" borderId="22" xfId="0" applyFont="1" applyFill="1" applyBorder="1" applyAlignment="1" applyProtection="1">
      <alignment horizontal="right" wrapText="1"/>
    </xf>
    <xf numFmtId="0" fontId="2" fillId="3" borderId="23"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2" xfId="0" applyFont="1" applyFill="1" applyBorder="1" applyAlignment="1" applyProtection="1">
      <alignment horizontal="right" vertical="top" wrapText="1"/>
    </xf>
    <xf numFmtId="0" fontId="2" fillId="3" borderId="23" xfId="0" applyFont="1" applyFill="1" applyBorder="1" applyAlignment="1" applyProtection="1">
      <alignment horizontal="right" vertical="top" wrapText="1"/>
    </xf>
    <xf numFmtId="0" fontId="1" fillId="2" borderId="46" xfId="0" applyFont="1" applyFill="1" applyBorder="1" applyAlignment="1" applyProtection="1">
      <alignment horizontal="center" vertical="top" wrapText="1"/>
      <protection locked="0"/>
    </xf>
    <xf numFmtId="0" fontId="1" fillId="2" borderId="31" xfId="0" applyFont="1" applyFill="1" applyBorder="1" applyAlignment="1" applyProtection="1">
      <alignment horizontal="center" vertical="top" wrapText="1"/>
      <protection locked="0"/>
    </xf>
    <xf numFmtId="0" fontId="4"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1" fillId="2" borderId="46" xfId="0" applyFont="1" applyFill="1" applyBorder="1" applyAlignment="1" applyProtection="1">
      <alignment horizontal="left" vertical="top" wrapText="1"/>
      <protection locked="0"/>
    </xf>
    <xf numFmtId="0" fontId="1" fillId="2" borderId="31" xfId="0" applyFont="1" applyFill="1" applyBorder="1" applyAlignment="1" applyProtection="1">
      <alignment horizontal="left" vertical="top" wrapText="1"/>
      <protection locked="0"/>
    </xf>
    <xf numFmtId="0" fontId="2" fillId="2" borderId="46" xfId="0" applyFont="1" applyFill="1" applyBorder="1" applyAlignment="1" applyProtection="1">
      <alignment horizontal="center" vertical="center" wrapText="1"/>
    </xf>
    <xf numFmtId="0" fontId="2" fillId="2" borderId="31" xfId="0" applyFont="1" applyFill="1" applyBorder="1" applyAlignment="1" applyProtection="1">
      <alignment horizontal="center" vertical="center" wrapText="1"/>
    </xf>
    <xf numFmtId="0" fontId="11" fillId="2" borderId="46" xfId="0" applyFont="1" applyFill="1" applyBorder="1" applyAlignment="1" applyProtection="1">
      <alignment horizontal="center"/>
    </xf>
    <xf numFmtId="0" fontId="11" fillId="2" borderId="17" xfId="0" applyFont="1" applyFill="1" applyBorder="1" applyAlignment="1" applyProtection="1">
      <alignment horizontal="center"/>
    </xf>
    <xf numFmtId="0" fontId="11" fillId="2" borderId="31" xfId="0" applyFont="1" applyFill="1" applyBorder="1" applyAlignment="1" applyProtection="1">
      <alignment horizontal="center"/>
    </xf>
    <xf numFmtId="0" fontId="9" fillId="3" borderId="0" xfId="0" applyFont="1" applyFill="1" applyBorder="1" applyAlignment="1" applyProtection="1">
      <alignment vertical="top" wrapText="1"/>
    </xf>
    <xf numFmtId="0" fontId="13" fillId="3" borderId="0" xfId="0" applyFont="1" applyFill="1" applyBorder="1" applyAlignment="1" applyProtection="1">
      <alignment horizontal="left" vertical="center" wrapText="1"/>
    </xf>
    <xf numFmtId="0" fontId="8" fillId="3" borderId="0" xfId="0" applyFont="1" applyFill="1" applyBorder="1" applyAlignment="1" applyProtection="1">
      <alignment horizontal="center"/>
    </xf>
    <xf numFmtId="0" fontId="8" fillId="3" borderId="22" xfId="0" applyFont="1" applyFill="1" applyBorder="1" applyAlignment="1" applyProtection="1">
      <alignment horizontal="center" wrapText="1"/>
    </xf>
    <xf numFmtId="0" fontId="8" fillId="3" borderId="0" xfId="0" applyFont="1" applyFill="1" applyBorder="1" applyAlignment="1" applyProtection="1">
      <alignment horizontal="center" wrapText="1"/>
    </xf>
    <xf numFmtId="0" fontId="4" fillId="3" borderId="0" xfId="0" applyFont="1" applyFill="1" applyBorder="1" applyAlignment="1" applyProtection="1">
      <alignment horizontal="left" vertical="center" wrapText="1"/>
    </xf>
    <xf numFmtId="3" fontId="1" fillId="2" borderId="46" xfId="0" applyNumberFormat="1" applyFont="1" applyFill="1" applyBorder="1" applyAlignment="1" applyProtection="1">
      <alignment horizontal="center" vertical="top" wrapText="1"/>
      <protection locked="0"/>
    </xf>
    <xf numFmtId="3" fontId="1" fillId="2" borderId="31" xfId="0" applyNumberFormat="1" applyFont="1" applyFill="1" applyBorder="1" applyAlignment="1" applyProtection="1">
      <alignment horizontal="center" vertical="top" wrapText="1"/>
      <protection locked="0"/>
    </xf>
    <xf numFmtId="0" fontId="2" fillId="3" borderId="25"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9" fillId="3" borderId="0" xfId="0" applyFont="1" applyFill="1" applyBorder="1" applyAlignment="1" applyProtection="1">
      <alignment horizontal="left" vertical="center" wrapText="1"/>
    </xf>
    <xf numFmtId="0" fontId="12" fillId="2" borderId="30" xfId="0" applyFont="1" applyFill="1" applyBorder="1" applyAlignment="1" applyProtection="1">
      <alignment horizontal="left" vertical="center" wrapText="1"/>
    </xf>
    <xf numFmtId="0" fontId="12" fillId="2" borderId="55" xfId="0" applyFont="1" applyFill="1" applyBorder="1" applyAlignment="1" applyProtection="1">
      <alignment horizontal="left" vertical="center" wrapText="1"/>
    </xf>
    <xf numFmtId="0" fontId="12" fillId="2" borderId="59" xfId="0" applyFont="1" applyFill="1" applyBorder="1" applyAlignment="1" applyProtection="1">
      <alignment horizontal="left" vertical="center" wrapText="1"/>
    </xf>
    <xf numFmtId="0" fontId="32" fillId="3" borderId="0" xfId="0" applyFont="1" applyFill="1" applyAlignment="1">
      <alignment horizontal="left" vertical="center"/>
    </xf>
    <xf numFmtId="0" fontId="34" fillId="3" borderId="0" xfId="0" applyFont="1" applyFill="1" applyAlignment="1">
      <alignment horizontal="left" vertical="center"/>
    </xf>
    <xf numFmtId="0" fontId="11" fillId="2" borderId="46" xfId="0" applyFont="1" applyFill="1" applyBorder="1" applyAlignment="1" applyProtection="1">
      <alignment horizontal="left" vertical="center"/>
    </xf>
    <xf numFmtId="0" fontId="11" fillId="2" borderId="17" xfId="0" applyFont="1" applyFill="1" applyBorder="1" applyAlignment="1" applyProtection="1">
      <alignment horizontal="left" vertical="center"/>
    </xf>
    <xf numFmtId="49" fontId="13" fillId="2" borderId="46" xfId="0" applyNumberFormat="1" applyFont="1" applyFill="1" applyBorder="1" applyAlignment="1" applyProtection="1">
      <alignment horizontal="left" vertical="center" wrapText="1"/>
    </xf>
    <xf numFmtId="49" fontId="13" fillId="2" borderId="17" xfId="0" applyNumberFormat="1" applyFont="1" applyFill="1" applyBorder="1" applyAlignment="1" applyProtection="1">
      <alignment horizontal="left" vertical="center" wrapText="1"/>
    </xf>
    <xf numFmtId="49" fontId="13" fillId="2" borderId="31" xfId="0" applyNumberFormat="1" applyFont="1" applyFill="1" applyBorder="1" applyAlignment="1" applyProtection="1">
      <alignment horizontal="left" vertical="center" wrapText="1"/>
    </xf>
    <xf numFmtId="0" fontId="32" fillId="3" borderId="78" xfId="0" applyFont="1" applyFill="1" applyBorder="1" applyAlignment="1">
      <alignment horizontal="left" vertical="center" wrapText="1"/>
    </xf>
    <xf numFmtId="0" fontId="23" fillId="0" borderId="30" xfId="0" applyFont="1" applyFill="1" applyBorder="1" applyAlignment="1">
      <alignment horizontal="center" vertical="top" wrapText="1"/>
    </xf>
    <xf numFmtId="0" fontId="23" fillId="0" borderId="55" xfId="0" applyFont="1" applyFill="1" applyBorder="1" applyAlignment="1">
      <alignment horizontal="center" vertical="top" wrapText="1"/>
    </xf>
    <xf numFmtId="0" fontId="23" fillId="0" borderId="56" xfId="0" applyFont="1" applyFill="1" applyBorder="1" applyAlignment="1">
      <alignment horizontal="center" vertical="top" wrapText="1"/>
    </xf>
    <xf numFmtId="0" fontId="23" fillId="0" borderId="40" xfId="0" applyFont="1" applyFill="1" applyBorder="1" applyAlignment="1">
      <alignment horizontal="center" vertical="top" wrapText="1"/>
    </xf>
    <xf numFmtId="0" fontId="23" fillId="0" borderId="63" xfId="0" applyFont="1" applyFill="1" applyBorder="1" applyAlignment="1">
      <alignment horizontal="center" vertical="top" wrapText="1"/>
    </xf>
    <xf numFmtId="0" fontId="53" fillId="0" borderId="46" xfId="0" applyFont="1" applyFill="1" applyBorder="1" applyAlignment="1">
      <alignment horizontal="center"/>
    </xf>
    <xf numFmtId="0" fontId="53" fillId="0" borderId="17" xfId="0" applyFont="1" applyFill="1" applyBorder="1" applyAlignment="1">
      <alignment horizontal="center"/>
    </xf>
    <xf numFmtId="0" fontId="53" fillId="0" borderId="31" xfId="0" applyFont="1" applyFill="1" applyBorder="1" applyAlignment="1">
      <alignment horizontal="center"/>
    </xf>
    <xf numFmtId="0" fontId="32" fillId="0" borderId="51" xfId="0" applyFont="1" applyFill="1" applyBorder="1" applyAlignment="1">
      <alignment horizontal="left" vertical="center" wrapText="1"/>
    </xf>
    <xf numFmtId="0" fontId="32" fillId="0" borderId="62" xfId="0" applyFont="1" applyFill="1" applyBorder="1" applyAlignment="1">
      <alignment horizontal="left" vertical="center" wrapText="1"/>
    </xf>
    <xf numFmtId="0" fontId="32" fillId="0" borderId="10" xfId="0" applyFont="1" applyFill="1" applyBorder="1" applyAlignment="1">
      <alignment horizontal="center"/>
    </xf>
    <xf numFmtId="0" fontId="32" fillId="0" borderId="9" xfId="0" applyFont="1" applyFill="1" applyBorder="1" applyAlignment="1">
      <alignment horizontal="center"/>
    </xf>
    <xf numFmtId="0" fontId="23" fillId="0" borderId="13" xfId="0" applyFont="1" applyFill="1" applyBorder="1" applyAlignment="1">
      <alignment horizontal="left" vertical="center" wrapText="1"/>
    </xf>
    <xf numFmtId="0" fontId="23" fillId="0" borderId="14" xfId="0" applyFont="1" applyFill="1" applyBorder="1" applyAlignment="1">
      <alignment horizontal="left" vertical="center" wrapText="1"/>
    </xf>
    <xf numFmtId="0" fontId="23" fillId="0" borderId="66" xfId="0" applyFont="1" applyFill="1" applyBorder="1" applyAlignment="1">
      <alignment horizontal="center" vertical="top" wrapText="1"/>
    </xf>
    <xf numFmtId="0" fontId="23" fillId="0" borderId="18" xfId="0" applyFont="1" applyFill="1" applyBorder="1" applyAlignment="1">
      <alignment horizontal="center" vertical="top" wrapText="1"/>
    </xf>
    <xf numFmtId="0" fontId="32" fillId="0" borderId="34" xfId="0" applyFont="1" applyFill="1" applyBorder="1" applyAlignment="1">
      <alignment horizontal="center" vertical="center" wrapText="1"/>
    </xf>
    <xf numFmtId="0" fontId="32" fillId="0" borderId="44" xfId="0" applyFont="1" applyFill="1" applyBorder="1" applyAlignment="1">
      <alignment horizontal="center" vertical="center" wrapText="1"/>
    </xf>
    <xf numFmtId="0" fontId="32" fillId="0" borderId="54" xfId="0" applyFont="1" applyFill="1" applyBorder="1" applyAlignment="1">
      <alignment horizontal="left" vertical="center" wrapText="1"/>
    </xf>
    <xf numFmtId="0" fontId="32" fillId="0" borderId="59" xfId="0" applyFont="1" applyFill="1" applyBorder="1" applyAlignment="1">
      <alignment horizontal="left" vertical="center" wrapText="1"/>
    </xf>
    <xf numFmtId="0" fontId="32" fillId="0" borderId="48" xfId="0" applyFont="1" applyFill="1" applyBorder="1" applyAlignment="1">
      <alignment horizontal="left" vertical="center" wrapText="1"/>
    </xf>
    <xf numFmtId="0" fontId="32" fillId="0" borderId="67" xfId="0" applyFont="1" applyFill="1" applyBorder="1" applyAlignment="1">
      <alignment horizontal="left" vertical="center" wrapText="1"/>
    </xf>
    <xf numFmtId="0" fontId="23" fillId="0" borderId="10" xfId="0" applyFont="1" applyFill="1" applyBorder="1" applyAlignment="1">
      <alignment horizontal="center" vertical="top"/>
    </xf>
    <xf numFmtId="0" fontId="23" fillId="0" borderId="9" xfId="0" applyFont="1" applyFill="1" applyBorder="1" applyAlignment="1">
      <alignment horizontal="center" vertical="top"/>
    </xf>
    <xf numFmtId="0" fontId="23" fillId="0" borderId="11" xfId="0" applyFont="1" applyFill="1" applyBorder="1" applyAlignment="1">
      <alignment horizontal="center" vertical="top"/>
    </xf>
    <xf numFmtId="0" fontId="23" fillId="0" borderId="7" xfId="0" applyFont="1" applyFill="1" applyBorder="1" applyAlignment="1">
      <alignment horizontal="center" vertical="top"/>
    </xf>
    <xf numFmtId="0" fontId="23" fillId="0" borderId="13" xfId="0" applyFont="1" applyFill="1" applyBorder="1" applyAlignment="1">
      <alignment horizontal="center" vertical="top"/>
    </xf>
    <xf numFmtId="0" fontId="23" fillId="0" borderId="14" xfId="0" applyFont="1" applyFill="1" applyBorder="1" applyAlignment="1">
      <alignment horizontal="center" vertical="top"/>
    </xf>
    <xf numFmtId="0" fontId="0" fillId="0" borderId="10" xfId="0" applyFill="1" applyBorder="1" applyAlignment="1">
      <alignment horizontal="center" vertical="center" wrapText="1"/>
    </xf>
    <xf numFmtId="0" fontId="0" fillId="0" borderId="10" xfId="0" applyFill="1" applyBorder="1" applyAlignment="1">
      <alignment horizontal="center" vertical="center"/>
    </xf>
    <xf numFmtId="0" fontId="0" fillId="0" borderId="9" xfId="0" applyFill="1" applyBorder="1" applyAlignment="1">
      <alignment horizontal="center" vertical="center"/>
    </xf>
    <xf numFmtId="0" fontId="0" fillId="0" borderId="11" xfId="0" applyFill="1" applyBorder="1" applyAlignment="1">
      <alignment horizontal="center" vertical="center"/>
    </xf>
    <xf numFmtId="0" fontId="0" fillId="0" borderId="7" xfId="0" applyFill="1" applyBorder="1" applyAlignment="1">
      <alignment horizontal="center" vertical="center"/>
    </xf>
    <xf numFmtId="0" fontId="0" fillId="0" borderId="11" xfId="0" applyFill="1" applyBorder="1" applyAlignment="1">
      <alignment horizontal="center" vertical="center" wrapText="1"/>
    </xf>
    <xf numFmtId="0" fontId="0" fillId="0" borderId="42" xfId="0" applyFill="1" applyBorder="1" applyAlignment="1">
      <alignment horizontal="center" vertical="center" wrapText="1"/>
    </xf>
    <xf numFmtId="0" fontId="0" fillId="0" borderId="49" xfId="0" applyFill="1" applyBorder="1" applyAlignment="1">
      <alignment horizontal="center" vertical="center" wrapText="1"/>
    </xf>
    <xf numFmtId="0" fontId="0" fillId="0" borderId="50" xfId="0" applyFill="1" applyBorder="1" applyAlignment="1">
      <alignment horizontal="center" vertical="center" wrapText="1"/>
    </xf>
    <xf numFmtId="0" fontId="32" fillId="0" borderId="12" xfId="0" applyFont="1" applyFill="1" applyBorder="1" applyAlignment="1">
      <alignment horizontal="left" vertical="center" wrapText="1"/>
    </xf>
    <xf numFmtId="0" fontId="32" fillId="0" borderId="13" xfId="0" applyFont="1" applyFill="1" applyBorder="1" applyAlignment="1">
      <alignment horizontal="left" vertical="center" wrapText="1"/>
    </xf>
    <xf numFmtId="0" fontId="0" fillId="0" borderId="13" xfId="0" applyFill="1" applyBorder="1" applyAlignment="1">
      <alignment horizontal="center" vertical="top"/>
    </xf>
    <xf numFmtId="0" fontId="0" fillId="0" borderId="14" xfId="0" applyFill="1" applyBorder="1" applyAlignment="1">
      <alignment horizontal="center" vertical="top"/>
    </xf>
    <xf numFmtId="0" fontId="0" fillId="0" borderId="10" xfId="0" applyFill="1" applyBorder="1" applyAlignment="1">
      <alignment horizontal="center" vertical="top"/>
    </xf>
    <xf numFmtId="0" fontId="0" fillId="0" borderId="9" xfId="0" applyFill="1" applyBorder="1" applyAlignment="1">
      <alignment horizontal="center" vertical="top"/>
    </xf>
    <xf numFmtId="0" fontId="32" fillId="0" borderId="8" xfId="0" applyFont="1" applyFill="1" applyBorder="1" applyAlignment="1">
      <alignment horizontal="left" vertical="center" wrapText="1"/>
    </xf>
    <xf numFmtId="0" fontId="32" fillId="0" borderId="1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11" xfId="0" applyFont="1" applyFill="1" applyBorder="1" applyAlignment="1">
      <alignment horizontal="left" vertical="center" wrapText="1"/>
    </xf>
    <xf numFmtId="0" fontId="32" fillId="0" borderId="8" xfId="0" applyFont="1" applyFill="1" applyBorder="1" applyAlignment="1">
      <alignment horizontal="center" vertical="center" wrapText="1"/>
    </xf>
    <xf numFmtId="0" fontId="32" fillId="0" borderId="10"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3" fillId="0" borderId="12" xfId="0" applyFont="1" applyFill="1" applyBorder="1" applyAlignment="1">
      <alignment horizontal="center" vertical="top"/>
    </xf>
    <xf numFmtId="0" fontId="23" fillId="0" borderId="48" xfId="0" applyFont="1" applyFill="1" applyBorder="1" applyAlignment="1">
      <alignment horizontal="left" vertical="center" wrapText="1"/>
    </xf>
    <xf numFmtId="0" fontId="23" fillId="0" borderId="67" xfId="0" applyFont="1" applyFill="1" applyBorder="1" applyAlignment="1">
      <alignment horizontal="left" vertical="center" wrapText="1"/>
    </xf>
    <xf numFmtId="0" fontId="32" fillId="0" borderId="32" xfId="0" applyFont="1" applyFill="1" applyBorder="1" applyAlignment="1">
      <alignment horizontal="left" vertical="center" wrapText="1"/>
    </xf>
    <xf numFmtId="0" fontId="23" fillId="0" borderId="66" xfId="0" applyFont="1" applyFill="1" applyBorder="1" applyAlignment="1">
      <alignment horizontal="left" vertical="center" wrapText="1"/>
    </xf>
    <xf numFmtId="0" fontId="32" fillId="14" borderId="0" xfId="0" applyFont="1" applyFill="1" applyBorder="1" applyAlignment="1">
      <alignment horizontal="left" vertical="top" wrapText="1"/>
    </xf>
    <xf numFmtId="0" fontId="23" fillId="0" borderId="11" xfId="0" applyFont="1" applyFill="1" applyBorder="1" applyAlignment="1">
      <alignment horizontal="center" vertical="top" wrapText="1"/>
    </xf>
    <xf numFmtId="0" fontId="23" fillId="0" borderId="7" xfId="0" applyFont="1" applyFill="1" applyBorder="1" applyAlignment="1">
      <alignment horizontal="center" vertical="top" wrapText="1"/>
    </xf>
    <xf numFmtId="0" fontId="23" fillId="0" borderId="13" xfId="0" applyFont="1" applyFill="1" applyBorder="1" applyAlignment="1">
      <alignment horizontal="center" vertical="top" wrapText="1"/>
    </xf>
    <xf numFmtId="0" fontId="23" fillId="0" borderId="14" xfId="0" applyFont="1" applyFill="1" applyBorder="1" applyAlignment="1">
      <alignment horizontal="center" vertical="top" wrapText="1"/>
    </xf>
    <xf numFmtId="0" fontId="23" fillId="0" borderId="10" xfId="0" applyFont="1" applyFill="1" applyBorder="1" applyAlignment="1">
      <alignment horizontal="center" vertical="top" wrapText="1"/>
    </xf>
    <xf numFmtId="0" fontId="23" fillId="0" borderId="9" xfId="0" applyFont="1" applyFill="1" applyBorder="1" applyAlignment="1">
      <alignment horizontal="center" vertical="top" wrapText="1"/>
    </xf>
    <xf numFmtId="0" fontId="32" fillId="0" borderId="51" xfId="0" applyFont="1" applyBorder="1" applyAlignment="1">
      <alignment horizontal="left" vertical="center" wrapText="1"/>
    </xf>
    <xf numFmtId="0" fontId="32" fillId="0" borderId="52" xfId="0" applyFont="1" applyBorder="1" applyAlignment="1">
      <alignment horizontal="left" vertical="center" wrapText="1"/>
    </xf>
    <xf numFmtId="0" fontId="32" fillId="0" borderId="53" xfId="0" applyFont="1" applyBorder="1" applyAlignment="1">
      <alignment horizontal="left" vertical="center" wrapText="1"/>
    </xf>
    <xf numFmtId="0" fontId="53" fillId="0" borderId="46" xfId="0" applyFont="1" applyBorder="1" applyAlignment="1">
      <alignment horizontal="center" vertical="top"/>
    </xf>
    <xf numFmtId="0" fontId="53" fillId="0" borderId="17" xfId="0" applyFont="1" applyBorder="1" applyAlignment="1">
      <alignment horizontal="center" vertical="top"/>
    </xf>
    <xf numFmtId="0" fontId="53" fillId="0" borderId="31" xfId="0" applyFont="1" applyBorder="1" applyAlignment="1">
      <alignment horizontal="center" vertical="top"/>
    </xf>
    <xf numFmtId="0" fontId="32" fillId="3" borderId="0" xfId="0" applyFont="1" applyFill="1" applyBorder="1" applyAlignment="1">
      <alignment horizontal="left" vertical="center" wrapText="1"/>
    </xf>
    <xf numFmtId="0" fontId="23" fillId="0" borderId="10" xfId="0" applyFont="1" applyBorder="1" applyAlignment="1">
      <alignment horizontal="center" vertical="top"/>
    </xf>
    <xf numFmtId="0" fontId="23" fillId="0" borderId="9" xfId="0" applyFont="1" applyBorder="1" applyAlignment="1">
      <alignment horizontal="center" vertical="top"/>
    </xf>
    <xf numFmtId="0" fontId="23" fillId="3" borderId="0" xfId="0" applyFont="1" applyFill="1" applyBorder="1" applyAlignment="1">
      <alignment horizontal="center" vertical="top"/>
    </xf>
    <xf numFmtId="0" fontId="32" fillId="0" borderId="6" xfId="0" applyFont="1" applyFill="1" applyBorder="1" applyAlignment="1">
      <alignment horizontal="center" vertical="center" wrapText="1"/>
    </xf>
    <xf numFmtId="0" fontId="32" fillId="0" borderId="11"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23" fillId="0" borderId="12" xfId="0" applyFont="1" applyFill="1" applyBorder="1" applyAlignment="1">
      <alignment horizontal="center" vertical="top" wrapText="1"/>
    </xf>
    <xf numFmtId="0" fontId="32" fillId="0" borderId="8" xfId="0" applyFont="1" applyFill="1" applyBorder="1" applyAlignment="1">
      <alignment horizontal="left" vertical="top" wrapText="1"/>
    </xf>
    <xf numFmtId="0" fontId="32" fillId="0" borderId="10" xfId="0" applyFont="1" applyFill="1" applyBorder="1" applyAlignment="1">
      <alignment horizontal="left" vertical="top" wrapText="1"/>
    </xf>
    <xf numFmtId="0" fontId="32" fillId="0" borderId="9" xfId="0" applyFont="1" applyFill="1" applyBorder="1" applyAlignment="1">
      <alignment horizontal="left" vertical="top" wrapText="1"/>
    </xf>
    <xf numFmtId="0" fontId="32" fillId="0" borderId="54" xfId="0" applyFont="1" applyFill="1" applyBorder="1" applyAlignment="1">
      <alignment horizontal="center" vertical="center" wrapText="1"/>
    </xf>
    <xf numFmtId="0" fontId="32" fillId="0" borderId="59" xfId="0" applyFont="1" applyFill="1" applyBorder="1" applyAlignment="1">
      <alignment horizontal="center" vertical="center" wrapText="1"/>
    </xf>
    <xf numFmtId="0" fontId="32" fillId="0" borderId="30" xfId="0" applyFont="1" applyFill="1" applyBorder="1" applyAlignment="1">
      <alignment horizontal="center" vertical="center" wrapText="1"/>
    </xf>
    <xf numFmtId="0" fontId="32" fillId="0" borderId="55" xfId="0" applyFont="1" applyFill="1" applyBorder="1" applyAlignment="1">
      <alignment horizontal="center" vertical="center" wrapText="1"/>
    </xf>
    <xf numFmtId="0" fontId="32" fillId="0" borderId="56" xfId="0" applyFont="1" applyFill="1" applyBorder="1" applyAlignment="1">
      <alignment horizontal="center" vertical="center" wrapText="1"/>
    </xf>
    <xf numFmtId="0" fontId="23" fillId="0" borderId="10" xfId="0" applyFont="1" applyFill="1" applyBorder="1" applyAlignment="1">
      <alignment horizontal="left" vertical="top" wrapText="1"/>
    </xf>
    <xf numFmtId="0" fontId="23" fillId="0" borderId="10" xfId="0" applyFont="1" applyFill="1" applyBorder="1" applyAlignment="1">
      <alignment horizontal="left" vertical="top"/>
    </xf>
    <xf numFmtId="0" fontId="23" fillId="0" borderId="9" xfId="0" applyFont="1" applyFill="1" applyBorder="1" applyAlignment="1">
      <alignment horizontal="left" vertical="top"/>
    </xf>
    <xf numFmtId="0" fontId="23" fillId="0" borderId="11" xfId="0" applyFont="1" applyFill="1" applyBorder="1" applyAlignment="1">
      <alignment horizontal="left" vertical="top"/>
    </xf>
    <xf numFmtId="0" fontId="23" fillId="0" borderId="7" xfId="0" applyFont="1" applyFill="1" applyBorder="1" applyAlignment="1">
      <alignment horizontal="left" vertical="top"/>
    </xf>
    <xf numFmtId="0" fontId="23" fillId="0" borderId="11" xfId="0" applyFont="1" applyFill="1" applyBorder="1" applyAlignment="1">
      <alignment horizontal="left" vertical="top" wrapText="1"/>
    </xf>
    <xf numFmtId="0" fontId="23" fillId="13" borderId="30" xfId="0" applyFont="1" applyFill="1" applyBorder="1" applyAlignment="1">
      <alignment horizontal="left" vertical="top" wrapText="1"/>
    </xf>
    <xf numFmtId="0" fontId="23" fillId="13" borderId="55" xfId="0" applyFont="1" applyFill="1" applyBorder="1" applyAlignment="1">
      <alignment horizontal="left" vertical="top" wrapText="1"/>
    </xf>
    <xf numFmtId="0" fontId="23" fillId="13" borderId="56" xfId="0" applyFont="1" applyFill="1" applyBorder="1" applyAlignment="1">
      <alignment horizontal="left" vertical="top" wrapText="1"/>
    </xf>
    <xf numFmtId="0" fontId="23" fillId="0" borderId="13" xfId="0" applyFont="1" applyFill="1" applyBorder="1" applyAlignment="1">
      <alignment horizontal="left" vertical="top"/>
    </xf>
    <xf numFmtId="0" fontId="23" fillId="0" borderId="14" xfId="0" applyFont="1" applyFill="1" applyBorder="1" applyAlignment="1">
      <alignment horizontal="left" vertical="top"/>
    </xf>
    <xf numFmtId="0" fontId="23" fillId="0" borderId="48" xfId="0" applyFont="1" applyFill="1" applyBorder="1" applyAlignment="1">
      <alignment horizontal="left" vertical="center"/>
    </xf>
    <xf numFmtId="0" fontId="23" fillId="0" borderId="67" xfId="0" applyFont="1" applyFill="1" applyBorder="1" applyAlignment="1">
      <alignment horizontal="left" vertical="center"/>
    </xf>
    <xf numFmtId="0" fontId="23" fillId="0" borderId="42" xfId="0" applyFont="1" applyFill="1" applyBorder="1" applyAlignment="1">
      <alignment horizontal="center" vertical="top"/>
    </xf>
    <xf numFmtId="0" fontId="23" fillId="0" borderId="49" xfId="0" applyFont="1" applyFill="1" applyBorder="1" applyAlignment="1">
      <alignment horizontal="center" vertical="top"/>
    </xf>
    <xf numFmtId="0" fontId="23" fillId="0" borderId="50" xfId="0" applyFont="1" applyFill="1" applyBorder="1" applyAlignment="1">
      <alignment horizontal="center" vertical="top"/>
    </xf>
    <xf numFmtId="0" fontId="12" fillId="2" borderId="48" xfId="0" applyFont="1" applyFill="1" applyBorder="1" applyAlignment="1" applyProtection="1">
      <alignment horizontal="left" vertical="center" wrapText="1"/>
    </xf>
    <xf numFmtId="0" fontId="12" fillId="2" borderId="49" xfId="0" applyFont="1" applyFill="1" applyBorder="1" applyAlignment="1" applyProtection="1">
      <alignment horizontal="left" vertical="center" wrapText="1"/>
    </xf>
    <xf numFmtId="0" fontId="12" fillId="2" borderId="50" xfId="0" applyFont="1" applyFill="1" applyBorder="1" applyAlignment="1" applyProtection="1">
      <alignment horizontal="left" vertical="center" wrapText="1"/>
    </xf>
    <xf numFmtId="0" fontId="12" fillId="2" borderId="51" xfId="0" applyFont="1" applyFill="1" applyBorder="1" applyAlignment="1" applyProtection="1">
      <alignment horizontal="left" vertical="center" wrapText="1"/>
    </xf>
    <xf numFmtId="0" fontId="12" fillId="2" borderId="52" xfId="0" applyFont="1" applyFill="1" applyBorder="1" applyAlignment="1" applyProtection="1">
      <alignment horizontal="left" vertical="center" wrapText="1"/>
    </xf>
    <xf numFmtId="0" fontId="12" fillId="2" borderId="53" xfId="0" applyFont="1" applyFill="1" applyBorder="1" applyAlignment="1" applyProtection="1">
      <alignment horizontal="left" vertical="center" wrapText="1"/>
    </xf>
    <xf numFmtId="0" fontId="12" fillId="2" borderId="54" xfId="0" applyFont="1" applyFill="1" applyBorder="1" applyAlignment="1" applyProtection="1">
      <alignment horizontal="left" vertical="center" wrapText="1"/>
    </xf>
    <xf numFmtId="0" fontId="12" fillId="2" borderId="56" xfId="0" applyFont="1" applyFill="1" applyBorder="1" applyAlignment="1" applyProtection="1">
      <alignment horizontal="left" vertical="center" wrapText="1"/>
    </xf>
    <xf numFmtId="0" fontId="22" fillId="2" borderId="46" xfId="1" applyFill="1" applyBorder="1" applyAlignment="1" applyProtection="1">
      <alignment horizontal="center"/>
      <protection locked="0"/>
    </xf>
    <xf numFmtId="0" fontId="22" fillId="2" borderId="17" xfId="1" applyFill="1" applyBorder="1" applyAlignment="1" applyProtection="1">
      <alignment horizontal="center"/>
      <protection locked="0"/>
    </xf>
    <xf numFmtId="0" fontId="22" fillId="2" borderId="31" xfId="1" applyFill="1" applyBorder="1" applyAlignment="1" applyProtection="1">
      <alignment horizontal="center"/>
      <protection locked="0"/>
    </xf>
    <xf numFmtId="0" fontId="1" fillId="2" borderId="46" xfId="0" applyFont="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31" xfId="0" applyFont="1" applyFill="1" applyBorder="1" applyAlignment="1" applyProtection="1">
      <alignment horizontal="center"/>
      <protection locked="0"/>
    </xf>
    <xf numFmtId="0" fontId="19" fillId="3" borderId="0" xfId="0" applyFont="1" applyFill="1" applyBorder="1" applyAlignment="1" applyProtection="1">
      <alignment horizontal="left" vertical="center" wrapText="1"/>
    </xf>
    <xf numFmtId="0" fontId="19" fillId="3" borderId="23" xfId="0" applyFont="1" applyFill="1" applyBorder="1" applyAlignment="1" applyProtection="1">
      <alignment horizontal="left" vertical="center" wrapText="1"/>
    </xf>
    <xf numFmtId="0" fontId="9" fillId="0" borderId="22" xfId="0" applyFont="1" applyFill="1" applyBorder="1" applyAlignment="1" applyProtection="1">
      <alignment horizontal="left" vertical="center" wrapText="1"/>
    </xf>
    <xf numFmtId="0" fontId="9" fillId="0" borderId="0" xfId="0" applyFont="1" applyFill="1" applyBorder="1" applyAlignment="1" applyProtection="1">
      <alignment horizontal="left" vertical="center" wrapText="1"/>
    </xf>
    <xf numFmtId="0" fontId="9" fillId="0" borderId="23" xfId="0" applyFont="1" applyFill="1" applyBorder="1" applyAlignment="1" applyProtection="1">
      <alignment horizontal="left" vertical="center" wrapText="1"/>
    </xf>
    <xf numFmtId="0" fontId="63" fillId="2" borderId="46" xfId="0" applyFont="1" applyFill="1" applyBorder="1" applyAlignment="1">
      <alignment horizontal="center" vertical="center" wrapText="1"/>
    </xf>
    <xf numFmtId="0" fontId="63" fillId="2" borderId="31" xfId="0" applyFont="1" applyFill="1" applyBorder="1" applyAlignment="1">
      <alignment horizontal="center" vertical="center" wrapText="1"/>
    </xf>
    <xf numFmtId="0" fontId="1" fillId="2" borderId="46"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wrapText="1"/>
    </xf>
    <xf numFmtId="0" fontId="2" fillId="3" borderId="23" xfId="0" applyFont="1" applyFill="1" applyBorder="1" applyAlignment="1" applyProtection="1">
      <alignment horizontal="center" vertical="center" wrapText="1"/>
    </xf>
    <xf numFmtId="0" fontId="64" fillId="13" borderId="46" xfId="0" applyFont="1" applyFill="1" applyBorder="1" applyAlignment="1" applyProtection="1">
      <alignment horizontal="center" vertical="center" wrapText="1"/>
    </xf>
    <xf numFmtId="0" fontId="64" fillId="13" borderId="17" xfId="0" applyFont="1" applyFill="1" applyBorder="1" applyAlignment="1" applyProtection="1">
      <alignment horizontal="center" vertical="center" wrapText="1"/>
    </xf>
    <xf numFmtId="0" fontId="64" fillId="13" borderId="31" xfId="0" applyFont="1" applyFill="1" applyBorder="1" applyAlignment="1" applyProtection="1">
      <alignment horizontal="center" vertical="center" wrapText="1"/>
    </xf>
    <xf numFmtId="17" fontId="62" fillId="2" borderId="46" xfId="0" applyNumberFormat="1" applyFont="1" applyFill="1" applyBorder="1" applyAlignment="1" applyProtection="1">
      <alignment horizontal="center" vertical="center" wrapText="1"/>
    </xf>
    <xf numFmtId="17" fontId="62" fillId="2" borderId="31" xfId="0" applyNumberFormat="1" applyFont="1" applyFill="1" applyBorder="1" applyAlignment="1" applyProtection="1">
      <alignment horizontal="center" vertical="center" wrapText="1"/>
    </xf>
    <xf numFmtId="0" fontId="63" fillId="2" borderId="46" xfId="0" applyFont="1" applyFill="1" applyBorder="1" applyAlignment="1">
      <alignment horizontal="left" vertical="center" wrapText="1"/>
    </xf>
    <xf numFmtId="0" fontId="63" fillId="2" borderId="31" xfId="0" applyFont="1" applyFill="1" applyBorder="1" applyAlignment="1">
      <alignment horizontal="left" vertical="center" wrapText="1"/>
    </xf>
    <xf numFmtId="0" fontId="64" fillId="2" borderId="46" xfId="0" applyFont="1" applyFill="1" applyBorder="1" applyAlignment="1" applyProtection="1">
      <alignment horizontal="center" vertical="center" wrapText="1"/>
    </xf>
    <xf numFmtId="0" fontId="64" fillId="2" borderId="17" xfId="0" applyFont="1" applyFill="1" applyBorder="1" applyAlignment="1" applyProtection="1">
      <alignment horizontal="center" vertical="center" wrapText="1"/>
    </xf>
    <xf numFmtId="0" fontId="64" fillId="2" borderId="31" xfId="0" applyFont="1" applyFill="1" applyBorder="1" applyAlignment="1" applyProtection="1">
      <alignment horizontal="center" vertical="center" wrapText="1"/>
    </xf>
    <xf numFmtId="17" fontId="62" fillId="0" borderId="46" xfId="0" applyNumberFormat="1" applyFont="1" applyFill="1" applyBorder="1" applyAlignment="1" applyProtection="1">
      <alignment horizontal="center" vertical="center" wrapText="1"/>
    </xf>
    <xf numFmtId="17" fontId="62" fillId="0" borderId="31" xfId="0" applyNumberFormat="1" applyFont="1" applyFill="1" applyBorder="1" applyAlignment="1" applyProtection="1">
      <alignment horizontal="center" vertical="center" wrapText="1"/>
    </xf>
    <xf numFmtId="17" fontId="62" fillId="2" borderId="19" xfId="0" applyNumberFormat="1" applyFont="1" applyFill="1" applyBorder="1" applyAlignment="1" applyProtection="1">
      <alignment horizontal="center" vertical="center" wrapText="1"/>
    </xf>
    <xf numFmtId="17" fontId="62" fillId="2" borderId="21" xfId="0" applyNumberFormat="1" applyFont="1" applyFill="1" applyBorder="1" applyAlignment="1" applyProtection="1">
      <alignment horizontal="center" vertical="center" wrapText="1"/>
    </xf>
    <xf numFmtId="17" fontId="62" fillId="2" borderId="24" xfId="0" applyNumberFormat="1" applyFont="1" applyFill="1" applyBorder="1" applyAlignment="1" applyProtection="1">
      <alignment horizontal="center" vertical="center" wrapText="1"/>
    </xf>
    <xf numFmtId="17" fontId="62" fillId="2" borderId="26" xfId="0" applyNumberFormat="1" applyFont="1" applyFill="1" applyBorder="1" applyAlignment="1" applyProtection="1">
      <alignment horizontal="center" vertical="center" wrapText="1"/>
    </xf>
    <xf numFmtId="0" fontId="63" fillId="2" borderId="16" xfId="0" applyFont="1" applyFill="1" applyBorder="1" applyAlignment="1">
      <alignment horizontal="center" vertical="center" wrapText="1"/>
    </xf>
    <xf numFmtId="0" fontId="63" fillId="2" borderId="28" xfId="0" applyFont="1" applyFill="1" applyBorder="1" applyAlignment="1">
      <alignment horizontal="center" vertical="center" wrapText="1"/>
    </xf>
    <xf numFmtId="17" fontId="62" fillId="2" borderId="46" xfId="0" applyNumberFormat="1" applyFont="1" applyFill="1" applyBorder="1" applyAlignment="1" applyProtection="1">
      <alignment horizontal="center" vertical="top" wrapText="1"/>
    </xf>
    <xf numFmtId="17" fontId="62" fillId="2" borderId="31" xfId="0" applyNumberFormat="1" applyFont="1" applyFill="1" applyBorder="1" applyAlignment="1" applyProtection="1">
      <alignment horizontal="center" vertical="top" wrapText="1"/>
    </xf>
    <xf numFmtId="0" fontId="63" fillId="0" borderId="46" xfId="0" applyFont="1" applyFill="1" applyBorder="1" applyAlignment="1">
      <alignment horizontal="center" vertical="center" wrapText="1"/>
    </xf>
    <xf numFmtId="0" fontId="63" fillId="0" borderId="31" xfId="0" applyFont="1" applyFill="1" applyBorder="1" applyAlignment="1">
      <alignment horizontal="center" vertical="center" wrapText="1"/>
    </xf>
    <xf numFmtId="17" fontId="62" fillId="0" borderId="46" xfId="0" applyNumberFormat="1" applyFont="1" applyFill="1" applyBorder="1" applyAlignment="1" applyProtection="1">
      <alignment horizontal="center" vertical="top" wrapText="1"/>
    </xf>
    <xf numFmtId="17" fontId="62" fillId="0" borderId="31" xfId="0" applyNumberFormat="1" applyFont="1" applyFill="1" applyBorder="1" applyAlignment="1" applyProtection="1">
      <alignment horizontal="center" vertical="top" wrapText="1"/>
    </xf>
    <xf numFmtId="0" fontId="2" fillId="3" borderId="25" xfId="0" applyFont="1" applyFill="1" applyBorder="1" applyAlignment="1" applyProtection="1">
      <alignment horizontal="center" vertical="center" wrapText="1"/>
    </xf>
    <xf numFmtId="0" fontId="4" fillId="3" borderId="0" xfId="0" applyFont="1" applyFill="1" applyBorder="1" applyAlignment="1" applyProtection="1">
      <alignment horizontal="left"/>
    </xf>
    <xf numFmtId="0" fontId="9" fillId="15" borderId="19" xfId="0" applyFont="1" applyFill="1" applyBorder="1" applyAlignment="1" applyProtection="1">
      <alignment horizontal="left" vertical="top" wrapText="1"/>
    </xf>
    <xf numFmtId="0" fontId="9" fillId="15" borderId="20" xfId="0" applyFont="1" applyFill="1" applyBorder="1" applyAlignment="1" applyProtection="1">
      <alignment horizontal="left" vertical="top" wrapText="1"/>
    </xf>
    <xf numFmtId="0" fontId="9" fillId="15" borderId="21" xfId="0" applyFont="1" applyFill="1" applyBorder="1" applyAlignment="1" applyProtection="1">
      <alignment horizontal="left" vertical="top" wrapText="1"/>
    </xf>
    <xf numFmtId="0" fontId="9" fillId="15" borderId="22" xfId="0" applyFont="1" applyFill="1" applyBorder="1" applyAlignment="1" applyProtection="1">
      <alignment horizontal="left" vertical="top" wrapText="1"/>
    </xf>
    <xf numFmtId="0" fontId="9" fillId="15" borderId="0" xfId="0" applyFont="1" applyFill="1" applyBorder="1" applyAlignment="1" applyProtection="1">
      <alignment horizontal="left" vertical="top" wrapText="1"/>
    </xf>
    <xf numFmtId="0" fontId="9" fillId="15" borderId="23" xfId="0" applyFont="1" applyFill="1" applyBorder="1" applyAlignment="1" applyProtection="1">
      <alignment horizontal="left" vertical="top" wrapText="1"/>
    </xf>
    <xf numFmtId="0" fontId="9" fillId="15" borderId="24" xfId="0" applyFont="1" applyFill="1" applyBorder="1" applyAlignment="1" applyProtection="1">
      <alignment horizontal="left" vertical="top" wrapText="1"/>
    </xf>
    <xf numFmtId="0" fontId="9" fillId="15" borderId="25" xfId="0" applyFont="1" applyFill="1" applyBorder="1" applyAlignment="1" applyProtection="1">
      <alignment horizontal="left" vertical="top" wrapText="1"/>
    </xf>
    <xf numFmtId="0" fontId="9" fillId="15" borderId="26" xfId="0" applyFont="1" applyFill="1" applyBorder="1" applyAlignment="1" applyProtection="1">
      <alignment horizontal="left" vertical="top" wrapText="1"/>
    </xf>
    <xf numFmtId="0" fontId="2" fillId="3" borderId="0" xfId="0" applyFont="1" applyFill="1" applyBorder="1" applyAlignment="1" applyProtection="1">
      <alignment horizontal="center" vertical="center" wrapText="1"/>
    </xf>
    <xf numFmtId="0" fontId="0" fillId="2" borderId="76"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17" fontId="62" fillId="2" borderId="73" xfId="0" applyNumberFormat="1" applyFont="1" applyFill="1" applyBorder="1" applyAlignment="1" applyProtection="1">
      <alignment horizontal="center" vertical="top" wrapText="1"/>
    </xf>
    <xf numFmtId="17" fontId="62" fillId="2" borderId="74" xfId="0" applyNumberFormat="1" applyFont="1" applyFill="1" applyBorder="1" applyAlignment="1" applyProtection="1">
      <alignment horizontal="center" vertical="top" wrapText="1"/>
    </xf>
    <xf numFmtId="17" fontId="62" fillId="2" borderId="73" xfId="0" applyNumberFormat="1" applyFont="1" applyFill="1" applyBorder="1" applyAlignment="1" applyProtection="1">
      <alignment horizontal="center" vertical="center" wrapText="1"/>
    </xf>
    <xf numFmtId="17" fontId="62" fillId="2" borderId="74" xfId="0" applyNumberFormat="1" applyFont="1" applyFill="1" applyBorder="1" applyAlignment="1" applyProtection="1">
      <alignment horizontal="center" vertical="center" wrapText="1"/>
    </xf>
    <xf numFmtId="0" fontId="2" fillId="3" borderId="17" xfId="0" applyFont="1" applyFill="1" applyBorder="1" applyAlignment="1" applyProtection="1">
      <alignment horizontal="center" vertical="center" wrapText="1"/>
    </xf>
    <xf numFmtId="17" fontId="62" fillId="0" borderId="24" xfId="0" applyNumberFormat="1" applyFont="1" applyFill="1" applyBorder="1" applyAlignment="1" applyProtection="1">
      <alignment horizontal="center" vertical="top" wrapText="1"/>
    </xf>
    <xf numFmtId="17" fontId="62" fillId="0" borderId="26" xfId="0" applyNumberFormat="1" applyFont="1" applyFill="1" applyBorder="1" applyAlignment="1" applyProtection="1">
      <alignment horizontal="center" vertical="top" wrapText="1"/>
    </xf>
    <xf numFmtId="17" fontId="62" fillId="0" borderId="24" xfId="0" applyNumberFormat="1" applyFont="1" applyFill="1" applyBorder="1" applyAlignment="1" applyProtection="1">
      <alignment horizontal="center" vertical="center" wrapText="1"/>
    </xf>
    <xf numFmtId="17" fontId="62" fillId="0" borderId="26" xfId="0" applyNumberFormat="1" applyFont="1" applyFill="1" applyBorder="1" applyAlignment="1" applyProtection="1">
      <alignment horizontal="center" vertical="center" wrapText="1"/>
    </xf>
    <xf numFmtId="0" fontId="63" fillId="0" borderId="27" xfId="0" applyFont="1" applyFill="1" applyBorder="1" applyAlignment="1">
      <alignment horizontal="center" vertical="center" wrapText="1"/>
    </xf>
    <xf numFmtId="0" fontId="9" fillId="3" borderId="20" xfId="0" applyFont="1" applyFill="1" applyBorder="1" applyAlignment="1" applyProtection="1">
      <alignment horizontal="center" wrapText="1"/>
    </xf>
    <xf numFmtId="0" fontId="61" fillId="2" borderId="46" xfId="0" applyFont="1" applyFill="1" applyBorder="1" applyAlignment="1" applyProtection="1">
      <alignment horizontal="left" vertical="center" wrapText="1"/>
    </xf>
    <xf numFmtId="0" fontId="61" fillId="2" borderId="31" xfId="0" applyFont="1" applyFill="1" applyBorder="1" applyAlignment="1" applyProtection="1">
      <alignment horizontal="left" vertical="center" wrapText="1"/>
    </xf>
    <xf numFmtId="0" fontId="64" fillId="2" borderId="46" xfId="0" applyFont="1" applyFill="1" applyBorder="1" applyAlignment="1" applyProtection="1">
      <alignment horizontal="left" vertical="center" wrapText="1"/>
    </xf>
    <xf numFmtId="0" fontId="64" fillId="2" borderId="31" xfId="0" applyFont="1" applyFill="1" applyBorder="1" applyAlignment="1" applyProtection="1">
      <alignment horizontal="left" vertical="center" wrapText="1"/>
    </xf>
    <xf numFmtId="17" fontId="62" fillId="2" borderId="46" xfId="0" applyNumberFormat="1" applyFont="1" applyFill="1" applyBorder="1" applyAlignment="1" applyProtection="1">
      <alignment horizontal="left" vertical="center" wrapText="1"/>
    </xf>
    <xf numFmtId="17" fontId="62" fillId="2" borderId="31" xfId="0" applyNumberFormat="1" applyFont="1" applyFill="1" applyBorder="1" applyAlignment="1" applyProtection="1">
      <alignment horizontal="left" vertical="center" wrapText="1"/>
    </xf>
    <xf numFmtId="17" fontId="62" fillId="2" borderId="19" xfId="0" applyNumberFormat="1" applyFont="1" applyFill="1" applyBorder="1" applyAlignment="1" applyProtection="1">
      <alignment horizontal="center" vertical="top" wrapText="1"/>
    </xf>
    <xf numFmtId="17" fontId="62" fillId="2" borderId="21" xfId="0" applyNumberFormat="1" applyFont="1" applyFill="1" applyBorder="1" applyAlignment="1" applyProtection="1">
      <alignment horizontal="center" vertical="top" wrapText="1"/>
    </xf>
    <xf numFmtId="0" fontId="2" fillId="3" borderId="36" xfId="0" applyFont="1" applyFill="1" applyBorder="1" applyAlignment="1" applyProtection="1">
      <alignment horizontal="center" vertical="center" wrapText="1"/>
    </xf>
    <xf numFmtId="0" fontId="0" fillId="0" borderId="17" xfId="0" applyBorder="1"/>
    <xf numFmtId="0" fontId="0" fillId="0" borderId="31" xfId="0" applyBorder="1"/>
    <xf numFmtId="0" fontId="34" fillId="3" borderId="20" xfId="0" applyFont="1" applyFill="1" applyBorder="1" applyAlignment="1">
      <alignment horizontal="center"/>
    </xf>
    <xf numFmtId="0" fontId="9" fillId="3" borderId="0" xfId="0" applyFont="1" applyFill="1" applyBorder="1" applyAlignment="1" applyProtection="1">
      <alignment horizontal="center" wrapText="1"/>
    </xf>
    <xf numFmtId="0" fontId="2" fillId="2" borderId="32" xfId="0" applyFont="1" applyFill="1" applyBorder="1" applyAlignment="1" applyProtection="1">
      <alignment horizontal="center" vertical="center" wrapText="1"/>
    </xf>
    <xf numFmtId="0" fontId="2" fillId="2" borderId="36" xfId="0" applyFont="1" applyFill="1" applyBorder="1" applyAlignment="1" applyProtection="1">
      <alignment horizontal="center" vertical="center" wrapText="1"/>
    </xf>
    <xf numFmtId="0" fontId="2" fillId="2" borderId="64" xfId="0" applyFont="1" applyFill="1" applyBorder="1" applyAlignment="1" applyProtection="1">
      <alignment horizontal="center" vertical="center" wrapText="1"/>
    </xf>
    <xf numFmtId="0" fontId="2" fillId="2" borderId="29"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69" fillId="0" borderId="16" xfId="0" applyFont="1" applyBorder="1" applyAlignment="1">
      <alignment horizontal="center" vertical="center" wrapText="1"/>
    </xf>
    <xf numFmtId="0" fontId="69" fillId="0" borderId="27" xfId="0" applyFont="1" applyBorder="1" applyAlignment="1">
      <alignment horizontal="center" vertical="center" wrapText="1"/>
    </xf>
    <xf numFmtId="0" fontId="2" fillId="2" borderId="59" xfId="0" applyFont="1" applyFill="1" applyBorder="1" applyAlignment="1" applyProtection="1">
      <alignment horizontal="center" vertical="center" wrapText="1"/>
    </xf>
    <xf numFmtId="0" fontId="2" fillId="2" borderId="30" xfId="0" applyFont="1" applyFill="1" applyBorder="1" applyAlignment="1" applyProtection="1">
      <alignment horizontal="center" vertical="center" wrapText="1"/>
    </xf>
    <xf numFmtId="0" fontId="2" fillId="2" borderId="56" xfId="0" applyFont="1" applyFill="1" applyBorder="1" applyAlignment="1" applyProtection="1">
      <alignment horizontal="center" vertical="center" wrapText="1"/>
    </xf>
    <xf numFmtId="0" fontId="2" fillId="2" borderId="55" xfId="0" applyFont="1" applyFill="1" applyBorder="1" applyAlignment="1" applyProtection="1">
      <alignment horizontal="center" vertical="center" wrapText="1"/>
    </xf>
    <xf numFmtId="0" fontId="2" fillId="4" borderId="40" xfId="0" applyFont="1" applyFill="1" applyBorder="1" applyAlignment="1" applyProtection="1">
      <alignment horizontal="left" vertical="center" wrapText="1"/>
    </xf>
    <xf numFmtId="0" fontId="2" fillId="4" borderId="60" xfId="0" applyFont="1" applyFill="1" applyBorder="1" applyAlignment="1" applyProtection="1">
      <alignment horizontal="left" vertical="center" wrapText="1"/>
    </xf>
    <xf numFmtId="0" fontId="2" fillId="4" borderId="63" xfId="0" applyFont="1" applyFill="1" applyBorder="1" applyAlignment="1" applyProtection="1">
      <alignment horizontal="left" vertical="center" wrapText="1"/>
    </xf>
    <xf numFmtId="0" fontId="2" fillId="4" borderId="40" xfId="0" applyFont="1" applyFill="1" applyBorder="1" applyAlignment="1" applyProtection="1">
      <alignment horizontal="center" vertical="center" wrapText="1"/>
    </xf>
    <xf numFmtId="0" fontId="2" fillId="4" borderId="60" xfId="0" applyFont="1" applyFill="1" applyBorder="1" applyAlignment="1" applyProtection="1">
      <alignment horizontal="center" vertical="center" wrapText="1"/>
    </xf>
    <xf numFmtId="0" fontId="2" fillId="4" borderId="63" xfId="0" applyFont="1" applyFill="1" applyBorder="1" applyAlignment="1" applyProtection="1">
      <alignment horizontal="center" vertical="center" wrapText="1"/>
    </xf>
    <xf numFmtId="0" fontId="2" fillId="16" borderId="40" xfId="0" applyFont="1" applyFill="1" applyBorder="1" applyAlignment="1" applyProtection="1">
      <alignment horizontal="left" vertical="center" wrapText="1"/>
    </xf>
    <xf numFmtId="0" fontId="2" fillId="16" borderId="63" xfId="0" applyFont="1" applyFill="1" applyBorder="1" applyAlignment="1" applyProtection="1">
      <alignment horizontal="left" vertical="center" wrapText="1"/>
    </xf>
    <xf numFmtId="0" fontId="2" fillId="16" borderId="40" xfId="0" applyFont="1" applyFill="1" applyBorder="1" applyAlignment="1" applyProtection="1">
      <alignment horizontal="center" vertical="center" wrapText="1"/>
    </xf>
    <xf numFmtId="0" fontId="2" fillId="16" borderId="63" xfId="0" applyFont="1" applyFill="1" applyBorder="1" applyAlignment="1" applyProtection="1">
      <alignment horizontal="center" vertical="center" wrapText="1"/>
    </xf>
    <xf numFmtId="0" fontId="2" fillId="2" borderId="48" xfId="0" applyFont="1" applyFill="1" applyBorder="1" applyAlignment="1" applyProtection="1">
      <alignment horizontal="center" vertical="center" wrapText="1"/>
    </xf>
    <xf numFmtId="0" fontId="2" fillId="2" borderId="50" xfId="0" applyFont="1" applyFill="1" applyBorder="1" applyAlignment="1" applyProtection="1">
      <alignment horizontal="center" vertical="center" wrapText="1"/>
    </xf>
    <xf numFmtId="0" fontId="35" fillId="4" borderId="1" xfId="0" applyFont="1" applyFill="1" applyBorder="1" applyAlignment="1">
      <alignment horizontal="center"/>
    </xf>
    <xf numFmtId="0" fontId="27" fillId="0" borderId="46" xfId="0" applyFont="1" applyFill="1" applyBorder="1" applyAlignment="1">
      <alignment horizontal="center"/>
    </xf>
    <xf numFmtId="0" fontId="27" fillId="0" borderId="57" xfId="0" applyFont="1" applyFill="1" applyBorder="1" applyAlignment="1">
      <alignment horizontal="center"/>
    </xf>
    <xf numFmtId="0" fontId="30" fillId="3" borderId="25" xfId="0" applyFont="1" applyFill="1" applyBorder="1"/>
    <xf numFmtId="0" fontId="50" fillId="4" borderId="1" xfId="0" applyFont="1" applyFill="1" applyBorder="1" applyAlignment="1">
      <alignment horizontal="center"/>
    </xf>
    <xf numFmtId="10" fontId="39" fillId="12" borderId="30" xfId="4" applyNumberFormat="1" applyFill="1" applyBorder="1" applyAlignment="1" applyProtection="1">
      <alignment horizontal="center" vertical="center"/>
      <protection locked="0"/>
    </xf>
    <xf numFmtId="10" fontId="39" fillId="12" borderId="59" xfId="4" applyNumberFormat="1" applyFill="1" applyBorder="1" applyAlignment="1" applyProtection="1">
      <alignment horizontal="center" vertical="center"/>
      <protection locked="0"/>
    </xf>
    <xf numFmtId="0" fontId="39" fillId="12" borderId="37" xfId="4" applyFill="1" applyBorder="1" applyAlignment="1" applyProtection="1">
      <alignment horizontal="center" vertical="center"/>
      <protection locked="0"/>
    </xf>
    <xf numFmtId="0" fontId="39" fillId="12" borderId="47" xfId="4" applyFill="1" applyBorder="1" applyAlignment="1" applyProtection="1">
      <alignment horizontal="center" vertical="center"/>
      <protection locked="0"/>
    </xf>
    <xf numFmtId="0" fontId="39" fillId="12" borderId="40" xfId="4" applyFill="1" applyBorder="1" applyAlignment="1" applyProtection="1">
      <alignment horizontal="center" vertical="center"/>
      <protection locked="0"/>
    </xf>
    <xf numFmtId="0" fontId="39" fillId="12" borderId="63" xfId="4" applyFill="1" applyBorder="1" applyAlignment="1" applyProtection="1">
      <alignment horizontal="center" vertical="center"/>
      <protection locked="0"/>
    </xf>
    <xf numFmtId="0" fontId="42" fillId="11" borderId="41" xfId="0" applyFont="1" applyFill="1" applyBorder="1" applyAlignment="1" applyProtection="1">
      <alignment horizontal="center" vertical="center"/>
    </xf>
    <xf numFmtId="0" fontId="42" fillId="11" borderId="53" xfId="0" applyFont="1" applyFill="1" applyBorder="1" applyAlignment="1" applyProtection="1">
      <alignment horizontal="center" vertical="center"/>
    </xf>
    <xf numFmtId="0" fontId="39" fillId="12" borderId="30" xfId="4" applyFill="1" applyBorder="1" applyAlignment="1" applyProtection="1">
      <alignment horizontal="center"/>
      <protection locked="0"/>
    </xf>
    <xf numFmtId="0" fontId="39" fillId="12" borderId="56" xfId="4" applyFill="1" applyBorder="1" applyAlignment="1" applyProtection="1">
      <alignment horizontal="center"/>
      <protection locked="0"/>
    </xf>
    <xf numFmtId="0" fontId="42" fillId="11" borderId="30" xfId="0" applyFont="1" applyFill="1" applyBorder="1" applyAlignment="1" applyProtection="1">
      <alignment horizontal="center" vertical="center" wrapText="1"/>
    </xf>
    <xf numFmtId="0" fontId="42" fillId="11" borderId="59" xfId="0" applyFont="1" applyFill="1" applyBorder="1" applyAlignment="1" applyProtection="1">
      <alignment horizontal="center" vertical="center" wrapText="1"/>
    </xf>
    <xf numFmtId="0" fontId="47" fillId="12" borderId="30" xfId="4" applyFont="1" applyFill="1" applyBorder="1" applyAlignment="1" applyProtection="1">
      <alignment horizontal="center" vertical="center"/>
      <protection locked="0"/>
    </xf>
    <xf numFmtId="0" fontId="47" fillId="12" borderId="59" xfId="4" applyFont="1" applyFill="1" applyBorder="1" applyAlignment="1" applyProtection="1">
      <alignment horizontal="center" vertical="center"/>
      <protection locked="0"/>
    </xf>
    <xf numFmtId="0" fontId="0" fillId="10" borderId="65" xfId="0" applyFill="1" applyBorder="1" applyAlignment="1" applyProtection="1">
      <alignment horizontal="center" vertical="center"/>
    </xf>
    <xf numFmtId="0" fontId="0" fillId="10" borderId="66" xfId="0" applyFill="1" applyBorder="1" applyAlignment="1" applyProtection="1">
      <alignment horizontal="center" vertical="center"/>
    </xf>
    <xf numFmtId="0" fontId="0" fillId="10" borderId="18" xfId="0" applyFill="1" applyBorder="1" applyAlignment="1" applyProtection="1">
      <alignment horizontal="center" vertical="center"/>
    </xf>
    <xf numFmtId="0" fontId="42" fillId="11" borderId="52" xfId="0" applyFont="1" applyFill="1" applyBorder="1" applyAlignment="1" applyProtection="1">
      <alignment horizontal="center" vertical="center"/>
    </xf>
    <xf numFmtId="0" fontId="39" fillId="8" borderId="30" xfId="4" applyBorder="1" applyAlignment="1" applyProtection="1">
      <alignment horizontal="left" vertical="center" wrapText="1"/>
      <protection locked="0"/>
    </xf>
    <xf numFmtId="0" fontId="39" fillId="8" borderId="55" xfId="4" applyBorder="1" applyAlignment="1" applyProtection="1">
      <alignment horizontal="left" vertical="center" wrapText="1"/>
      <protection locked="0"/>
    </xf>
    <xf numFmtId="0" fontId="39" fillId="8" borderId="56" xfId="4" applyBorder="1" applyAlignment="1" applyProtection="1">
      <alignment horizontal="left" vertical="center" wrapText="1"/>
      <protection locked="0"/>
    </xf>
    <xf numFmtId="0" fontId="39" fillId="12" borderId="30" xfId="4" applyFill="1" applyBorder="1" applyAlignment="1" applyProtection="1">
      <alignment horizontal="left" vertical="center" wrapText="1"/>
      <protection locked="0"/>
    </xf>
    <xf numFmtId="0" fontId="39" fillId="12" borderId="55" xfId="4" applyFill="1" applyBorder="1" applyAlignment="1" applyProtection="1">
      <alignment horizontal="left" vertical="center" wrapText="1"/>
      <protection locked="0"/>
    </xf>
    <xf numFmtId="0" fontId="39" fillId="12" borderId="56" xfId="4" applyFill="1" applyBorder="1" applyAlignment="1" applyProtection="1">
      <alignment horizontal="left" vertical="center" wrapText="1"/>
      <protection locked="0"/>
    </xf>
    <xf numFmtId="0" fontId="0" fillId="0" borderId="40" xfId="0" applyBorder="1" applyAlignment="1" applyProtection="1">
      <alignment horizontal="left" vertical="center" wrapText="1"/>
    </xf>
    <xf numFmtId="0" fontId="0" fillId="0" borderId="60" xfId="0" applyBorder="1" applyAlignment="1" applyProtection="1">
      <alignment horizontal="left" vertical="center" wrapText="1"/>
    </xf>
    <xf numFmtId="0" fontId="0" fillId="0" borderId="63" xfId="0" applyBorder="1" applyAlignment="1" applyProtection="1">
      <alignment horizontal="left" vertical="center" wrapText="1"/>
    </xf>
    <xf numFmtId="0" fontId="0" fillId="10" borderId="40" xfId="0" applyFill="1" applyBorder="1" applyAlignment="1" applyProtection="1">
      <alignment horizontal="left" vertical="center" wrapText="1"/>
    </xf>
    <xf numFmtId="0" fontId="0" fillId="10" borderId="63" xfId="0" applyFill="1" applyBorder="1" applyAlignment="1" applyProtection="1">
      <alignment horizontal="left" vertical="center" wrapText="1"/>
    </xf>
    <xf numFmtId="0" fontId="47" fillId="8" borderId="30" xfId="4" applyFont="1" applyBorder="1" applyAlignment="1" applyProtection="1">
      <alignment horizontal="center" vertical="center"/>
      <protection locked="0"/>
    </xf>
    <xf numFmtId="0" fontId="47" fillId="8" borderId="59" xfId="4" applyFont="1" applyBorder="1" applyAlignment="1" applyProtection="1">
      <alignment horizontal="center" vertical="center"/>
      <protection locked="0"/>
    </xf>
    <xf numFmtId="0" fontId="28" fillId="3" borderId="20" xfId="0" applyFont="1" applyFill="1" applyBorder="1" applyAlignment="1">
      <alignment horizontal="center" vertical="center"/>
    </xf>
    <xf numFmtId="0" fontId="17" fillId="3" borderId="19" xfId="0" applyFont="1" applyFill="1" applyBorder="1" applyAlignment="1">
      <alignment horizontal="center" vertical="top" wrapText="1"/>
    </xf>
    <xf numFmtId="0" fontId="17" fillId="3" borderId="20" xfId="0" applyFont="1" applyFill="1" applyBorder="1" applyAlignment="1">
      <alignment horizontal="center" vertical="top" wrapText="1"/>
    </xf>
    <xf numFmtId="0" fontId="24" fillId="3" borderId="20" xfId="0" applyFont="1" applyFill="1" applyBorder="1" applyAlignment="1">
      <alignment horizontal="center" vertical="top" wrapText="1"/>
    </xf>
    <xf numFmtId="0" fontId="22" fillId="3" borderId="24" xfId="1" applyFill="1" applyBorder="1" applyAlignment="1" applyProtection="1">
      <alignment horizontal="center" vertical="top" wrapText="1"/>
    </xf>
    <xf numFmtId="0" fontId="22" fillId="3" borderId="25" xfId="1" applyFill="1" applyBorder="1" applyAlignment="1" applyProtection="1">
      <alignment horizontal="center" vertical="top" wrapText="1"/>
    </xf>
    <xf numFmtId="0" fontId="36" fillId="2" borderId="30" xfId="0" applyFont="1" applyFill="1" applyBorder="1" applyAlignment="1">
      <alignment horizontal="center" vertical="center"/>
    </xf>
    <xf numFmtId="0" fontId="36" fillId="2" borderId="55" xfId="0" applyFont="1" applyFill="1" applyBorder="1" applyAlignment="1">
      <alignment horizontal="center" vertical="center"/>
    </xf>
    <xf numFmtId="0" fontId="36" fillId="2" borderId="59" xfId="0" applyFont="1" applyFill="1" applyBorder="1" applyAlignment="1">
      <alignment horizontal="center" vertical="center"/>
    </xf>
    <xf numFmtId="0" fontId="0" fillId="10" borderId="46" xfId="0" applyFill="1" applyBorder="1" applyAlignment="1" applyProtection="1">
      <alignment horizontal="center" vertical="center"/>
    </xf>
    <xf numFmtId="0" fontId="0" fillId="10" borderId="17" xfId="0" applyFill="1" applyBorder="1" applyAlignment="1" applyProtection="1">
      <alignment horizontal="center" vertical="center"/>
    </xf>
    <xf numFmtId="0" fontId="0" fillId="10" borderId="31" xfId="0" applyFill="1" applyBorder="1" applyAlignment="1" applyProtection="1">
      <alignment horizontal="center" vertical="center"/>
    </xf>
    <xf numFmtId="0" fontId="0" fillId="0" borderId="40" xfId="0" applyBorder="1" applyAlignment="1" applyProtection="1">
      <alignment horizontal="center" vertical="center" wrapText="1"/>
    </xf>
    <xf numFmtId="0" fontId="0" fillId="0" borderId="60" xfId="0" applyBorder="1" applyAlignment="1" applyProtection="1">
      <alignment horizontal="center" vertical="center" wrapText="1"/>
    </xf>
    <xf numFmtId="0" fontId="0" fillId="0" borderId="63" xfId="0" applyBorder="1" applyAlignment="1" applyProtection="1">
      <alignment horizontal="center" vertical="center" wrapText="1"/>
    </xf>
    <xf numFmtId="0" fontId="0" fillId="0" borderId="58" xfId="0" applyBorder="1" applyAlignment="1" applyProtection="1">
      <alignment horizontal="left" vertical="center" wrapText="1"/>
    </xf>
    <xf numFmtId="0" fontId="0" fillId="0" borderId="64" xfId="0" applyBorder="1" applyAlignment="1" applyProtection="1">
      <alignment horizontal="left" vertical="center" wrapText="1"/>
    </xf>
    <xf numFmtId="0" fontId="0" fillId="10" borderId="40" xfId="0" applyFill="1" applyBorder="1" applyAlignment="1" applyProtection="1">
      <alignment horizontal="center" vertical="center" wrapText="1"/>
    </xf>
    <xf numFmtId="0" fontId="0" fillId="10" borderId="60" xfId="0" applyFill="1" applyBorder="1" applyAlignment="1" applyProtection="1">
      <alignment horizontal="center" vertical="center" wrapText="1"/>
    </xf>
    <xf numFmtId="0" fontId="0" fillId="10" borderId="63" xfId="0" applyFill="1" applyBorder="1" applyAlignment="1" applyProtection="1">
      <alignment horizontal="center" vertical="center" wrapText="1"/>
    </xf>
    <xf numFmtId="0" fontId="39" fillId="8" borderId="40" xfId="4" applyBorder="1" applyAlignment="1" applyProtection="1">
      <alignment horizontal="center" vertical="center"/>
      <protection locked="0"/>
    </xf>
    <xf numFmtId="0" fontId="39" fillId="8" borderId="63" xfId="4" applyBorder="1" applyAlignment="1" applyProtection="1">
      <alignment horizontal="center" vertical="center"/>
      <protection locked="0"/>
    </xf>
    <xf numFmtId="0" fontId="39" fillId="9" borderId="40" xfId="4" applyFill="1" applyBorder="1" applyAlignment="1" applyProtection="1">
      <alignment horizontal="center" vertical="center"/>
      <protection locked="0"/>
    </xf>
    <xf numFmtId="0" fontId="39" fillId="9" borderId="63" xfId="4" applyFill="1" applyBorder="1" applyAlignment="1" applyProtection="1">
      <alignment horizontal="center" vertical="center"/>
      <protection locked="0"/>
    </xf>
    <xf numFmtId="0" fontId="39" fillId="8" borderId="37" xfId="4" applyBorder="1" applyAlignment="1" applyProtection="1">
      <alignment horizontal="center" vertical="center"/>
      <protection locked="0"/>
    </xf>
    <xf numFmtId="0" fontId="39" fillId="8" borderId="47" xfId="4" applyBorder="1" applyAlignment="1" applyProtection="1">
      <alignment horizontal="center" vertical="center"/>
      <protection locked="0"/>
    </xf>
    <xf numFmtId="0" fontId="39" fillId="8" borderId="30" xfId="4" applyBorder="1" applyAlignment="1" applyProtection="1">
      <alignment horizontal="center" vertical="center" wrapText="1"/>
      <protection locked="0"/>
    </xf>
    <xf numFmtId="0" fontId="39" fillId="8" borderId="56" xfId="4" applyBorder="1" applyAlignment="1" applyProtection="1">
      <alignment horizontal="center" vertical="center" wrapText="1"/>
      <protection locked="0"/>
    </xf>
    <xf numFmtId="0" fontId="0" fillId="0" borderId="11" xfId="0" applyBorder="1" applyAlignment="1" applyProtection="1">
      <alignment horizontal="center" vertical="center" wrapText="1"/>
    </xf>
    <xf numFmtId="0" fontId="0" fillId="0" borderId="11" xfId="0" applyBorder="1" applyAlignment="1" applyProtection="1">
      <alignment horizontal="left" vertical="center" wrapText="1"/>
    </xf>
    <xf numFmtId="0" fontId="39" fillId="8" borderId="30" xfId="4" applyBorder="1" applyAlignment="1" applyProtection="1">
      <alignment horizontal="center" vertical="center"/>
      <protection locked="0"/>
    </xf>
    <xf numFmtId="0" fontId="39" fillId="8" borderId="59" xfId="4" applyBorder="1" applyAlignment="1" applyProtection="1">
      <alignment horizontal="center" vertical="center"/>
      <protection locked="0"/>
    </xf>
    <xf numFmtId="0" fontId="39" fillId="12" borderId="30" xfId="4" applyFill="1" applyBorder="1" applyAlignment="1" applyProtection="1">
      <alignment horizontal="center" vertical="center"/>
      <protection locked="0"/>
    </xf>
    <xf numFmtId="0" fontId="39" fillId="12" borderId="59" xfId="4" applyFill="1" applyBorder="1" applyAlignment="1" applyProtection="1">
      <alignment horizontal="center" vertical="center"/>
      <protection locked="0"/>
    </xf>
    <xf numFmtId="0" fontId="42" fillId="11" borderId="62" xfId="0" applyFont="1" applyFill="1" applyBorder="1" applyAlignment="1" applyProtection="1">
      <alignment horizontal="center" vertical="center"/>
    </xf>
    <xf numFmtId="0" fontId="42" fillId="11" borderId="51" xfId="0" applyFont="1" applyFill="1" applyBorder="1" applyAlignment="1" applyProtection="1">
      <alignment horizontal="center" vertical="center"/>
    </xf>
    <xf numFmtId="0" fontId="39" fillId="8" borderId="59" xfId="4" applyBorder="1" applyAlignment="1" applyProtection="1">
      <alignment horizontal="center" vertical="center" wrapText="1"/>
      <protection locked="0"/>
    </xf>
    <xf numFmtId="0" fontId="39" fillId="12" borderId="30" xfId="4" applyFill="1" applyBorder="1" applyAlignment="1" applyProtection="1">
      <alignment horizontal="center" vertical="center" wrapText="1"/>
      <protection locked="0"/>
    </xf>
    <xf numFmtId="0" fontId="39" fillId="12" borderId="56" xfId="4" applyFill="1" applyBorder="1" applyAlignment="1" applyProtection="1">
      <alignment horizontal="center" vertical="center" wrapText="1"/>
      <protection locked="0"/>
    </xf>
    <xf numFmtId="0" fontId="0" fillId="10" borderId="60" xfId="0" applyFill="1" applyBorder="1" applyAlignment="1" applyProtection="1">
      <alignment horizontal="left" vertical="center" wrapText="1"/>
    </xf>
    <xf numFmtId="0" fontId="39" fillId="8" borderId="30" xfId="4" applyBorder="1" applyAlignment="1" applyProtection="1">
      <alignment horizontal="center"/>
      <protection locked="0"/>
    </xf>
    <xf numFmtId="0" fontId="39" fillId="8" borderId="56" xfId="4" applyBorder="1" applyAlignment="1" applyProtection="1">
      <alignment horizontal="center"/>
      <protection locked="0"/>
    </xf>
    <xf numFmtId="0" fontId="42" fillId="11" borderId="56" xfId="0" applyFont="1" applyFill="1" applyBorder="1" applyAlignment="1" applyProtection="1">
      <alignment horizontal="center" vertical="center" wrapText="1"/>
    </xf>
    <xf numFmtId="9" fontId="39" fillId="12" borderId="54" xfId="4" applyNumberFormat="1" applyFill="1" applyBorder="1" applyAlignment="1" applyProtection="1">
      <alignment horizontal="center" vertical="center" wrapText="1"/>
      <protection locked="0"/>
    </xf>
    <xf numFmtId="0" fontId="39" fillId="12" borderId="59" xfId="4" applyFill="1" applyBorder="1" applyAlignment="1" applyProtection="1">
      <alignment horizontal="center" vertical="center" wrapText="1"/>
      <protection locked="0"/>
    </xf>
    <xf numFmtId="10" fontId="39" fillId="8" borderId="30" xfId="4" applyNumberFormat="1" applyBorder="1" applyAlignment="1" applyProtection="1">
      <alignment horizontal="center" vertical="center" wrapText="1"/>
      <protection locked="0"/>
    </xf>
    <xf numFmtId="10" fontId="39" fillId="8" borderId="59" xfId="4" applyNumberFormat="1" applyBorder="1" applyAlignment="1" applyProtection="1">
      <alignment horizontal="center" vertical="center" wrapText="1"/>
      <protection locked="0"/>
    </xf>
    <xf numFmtId="0" fontId="39" fillId="8" borderId="55" xfId="4" applyBorder="1" applyAlignment="1" applyProtection="1">
      <alignment horizontal="center" vertical="center" wrapText="1"/>
      <protection locked="0"/>
    </xf>
    <xf numFmtId="0" fontId="39" fillId="12" borderId="54" xfId="4" applyFill="1" applyBorder="1" applyAlignment="1" applyProtection="1">
      <alignment horizontal="center" vertical="center" wrapText="1"/>
      <protection locked="0"/>
    </xf>
    <xf numFmtId="0" fontId="42" fillId="11" borderId="55" xfId="0" applyFont="1" applyFill="1" applyBorder="1" applyAlignment="1" applyProtection="1">
      <alignment horizontal="center" vertical="center" wrapText="1"/>
    </xf>
    <xf numFmtId="0" fontId="39" fillId="8" borderId="55" xfId="4" applyBorder="1" applyAlignment="1" applyProtection="1">
      <alignment horizontal="center" vertical="center"/>
      <protection locked="0"/>
    </xf>
    <xf numFmtId="0" fontId="39" fillId="12" borderId="55" xfId="4" applyFill="1" applyBorder="1" applyAlignment="1" applyProtection="1">
      <alignment horizontal="center" vertical="center"/>
      <protection locked="0"/>
    </xf>
    <xf numFmtId="0" fontId="39" fillId="12" borderId="56" xfId="4" applyFill="1" applyBorder="1" applyAlignment="1" applyProtection="1">
      <alignment horizontal="center" vertical="center"/>
      <protection locked="0"/>
    </xf>
    <xf numFmtId="0" fontId="0" fillId="0" borderId="29" xfId="0" applyBorder="1" applyAlignment="1" applyProtection="1">
      <alignment horizontal="left" vertical="center" wrapText="1"/>
    </xf>
    <xf numFmtId="0" fontId="42" fillId="11" borderId="51" xfId="0" applyFont="1" applyFill="1" applyBorder="1" applyAlignment="1" applyProtection="1">
      <alignment horizontal="center" vertical="center" wrapText="1"/>
    </xf>
    <xf numFmtId="0" fontId="42" fillId="11" borderId="62" xfId="0" applyFont="1" applyFill="1" applyBorder="1" applyAlignment="1" applyProtection="1">
      <alignment horizontal="center" vertical="center" wrapText="1"/>
    </xf>
    <xf numFmtId="0" fontId="47" fillId="8" borderId="30" xfId="4" applyFont="1" applyBorder="1" applyAlignment="1" applyProtection="1">
      <alignment horizontal="center" vertical="center" wrapText="1"/>
      <protection locked="0"/>
    </xf>
    <xf numFmtId="0" fontId="47" fillId="8" borderId="56" xfId="4" applyFont="1" applyBorder="1" applyAlignment="1" applyProtection="1">
      <alignment horizontal="center" vertical="center" wrapText="1"/>
      <protection locked="0"/>
    </xf>
    <xf numFmtId="0" fontId="47" fillId="12" borderId="30" xfId="4" applyFont="1" applyFill="1" applyBorder="1" applyAlignment="1" applyProtection="1">
      <alignment horizontal="center" vertical="center" wrapText="1"/>
      <protection locked="0"/>
    </xf>
    <xf numFmtId="0" fontId="47" fillId="12" borderId="56" xfId="4" applyFont="1" applyFill="1" applyBorder="1" applyAlignment="1" applyProtection="1">
      <alignment horizontal="center" vertical="center" wrapText="1"/>
      <protection locked="0"/>
    </xf>
    <xf numFmtId="0" fontId="42" fillId="11" borderId="41" xfId="0" applyFont="1" applyFill="1" applyBorder="1" applyAlignment="1" applyProtection="1">
      <alignment horizontal="center" vertical="center" wrapText="1"/>
    </xf>
    <xf numFmtId="0" fontId="39" fillId="8" borderId="40" xfId="4" applyBorder="1" applyAlignment="1" applyProtection="1">
      <alignment horizontal="center" vertical="center" wrapText="1"/>
      <protection locked="0"/>
    </xf>
    <xf numFmtId="0" fontId="39" fillId="8" borderId="63" xfId="4" applyBorder="1" applyAlignment="1" applyProtection="1">
      <alignment horizontal="center" vertical="center" wrapText="1"/>
      <protection locked="0"/>
    </xf>
    <xf numFmtId="0" fontId="39" fillId="8" borderId="37" xfId="4" applyBorder="1" applyAlignment="1" applyProtection="1">
      <alignment horizontal="center" vertical="center" wrapText="1"/>
      <protection locked="0"/>
    </xf>
    <xf numFmtId="0" fontId="39" fillId="8" borderId="47" xfId="4" applyBorder="1" applyAlignment="1" applyProtection="1">
      <alignment horizontal="center" vertical="center" wrapText="1"/>
      <protection locked="0"/>
    </xf>
    <xf numFmtId="0" fontId="39" fillId="12" borderId="40" xfId="4" applyFill="1" applyBorder="1" applyAlignment="1" applyProtection="1">
      <alignment horizontal="center" vertical="center" wrapText="1"/>
      <protection locked="0"/>
    </xf>
    <xf numFmtId="0" fontId="39" fillId="12" borderId="63" xfId="4" applyFill="1" applyBorder="1" applyAlignment="1" applyProtection="1">
      <alignment horizontal="center" vertical="center" wrapText="1"/>
      <protection locked="0"/>
    </xf>
    <xf numFmtId="0" fontId="39" fillId="12" borderId="37" xfId="4" applyFill="1" applyBorder="1" applyAlignment="1" applyProtection="1">
      <alignment horizontal="center" vertical="center" wrapText="1"/>
      <protection locked="0"/>
    </xf>
    <xf numFmtId="0" fontId="39" fillId="12" borderId="47" xfId="4" applyFill="1" applyBorder="1" applyAlignment="1" applyProtection="1">
      <alignment horizontal="center" vertical="center" wrapText="1"/>
      <protection locked="0"/>
    </xf>
    <xf numFmtId="0" fontId="39" fillId="12" borderId="40" xfId="4" applyFill="1" applyBorder="1" applyAlignment="1" applyProtection="1">
      <alignment horizontal="center" wrapText="1"/>
      <protection locked="0"/>
    </xf>
    <xf numFmtId="0" fontId="39" fillId="12" borderId="63" xfId="4" applyFill="1" applyBorder="1" applyAlignment="1" applyProtection="1">
      <alignment horizontal="center" wrapText="1"/>
      <protection locked="0"/>
    </xf>
    <xf numFmtId="0" fontId="39" fillId="12" borderId="37" xfId="4" applyFill="1" applyBorder="1" applyAlignment="1" applyProtection="1">
      <alignment horizontal="center" wrapText="1"/>
      <protection locked="0"/>
    </xf>
    <xf numFmtId="0" fontId="39" fillId="12" borderId="47" xfId="4" applyFill="1" applyBorder="1" applyAlignment="1" applyProtection="1">
      <alignment horizontal="center" wrapText="1"/>
      <protection locked="0"/>
    </xf>
    <xf numFmtId="0" fontId="47" fillId="8" borderId="40" xfId="4" applyFont="1" applyBorder="1" applyAlignment="1" applyProtection="1">
      <alignment horizontal="center" vertical="center"/>
      <protection locked="0"/>
    </xf>
    <xf numFmtId="0" fontId="47" fillId="8" borderId="63" xfId="4" applyFont="1" applyBorder="1" applyAlignment="1" applyProtection="1">
      <alignment horizontal="center" vertical="center"/>
      <protection locked="0"/>
    </xf>
    <xf numFmtId="0" fontId="47" fillId="12" borderId="40" xfId="4" applyFont="1" applyFill="1" applyBorder="1" applyAlignment="1" applyProtection="1">
      <alignment horizontal="center" vertical="center"/>
      <protection locked="0"/>
    </xf>
    <xf numFmtId="0" fontId="47" fillId="12" borderId="63" xfId="4" applyFont="1" applyFill="1" applyBorder="1" applyAlignment="1" applyProtection="1">
      <alignment horizontal="center" vertical="center"/>
      <protection locked="0"/>
    </xf>
    <xf numFmtId="0" fontId="76" fillId="8" borderId="40" xfId="4" applyFont="1" applyBorder="1" applyAlignment="1" applyProtection="1">
      <alignment horizontal="center" vertical="center"/>
      <protection locked="0"/>
    </xf>
    <xf numFmtId="0" fontId="76" fillId="8" borderId="63" xfId="4" applyFont="1" applyBorder="1" applyAlignment="1" applyProtection="1">
      <alignment horizontal="center" vertical="center"/>
      <protection locked="0"/>
    </xf>
    <xf numFmtId="0" fontId="39" fillId="8" borderId="40" xfId="4" applyBorder="1" applyAlignment="1" applyProtection="1">
      <alignment horizontal="center" wrapText="1"/>
      <protection locked="0"/>
    </xf>
    <xf numFmtId="0" fontId="39" fillId="8" borderId="63" xfId="4" applyBorder="1" applyAlignment="1" applyProtection="1">
      <alignment horizontal="center" wrapText="1"/>
      <protection locked="0"/>
    </xf>
    <xf numFmtId="0" fontId="39" fillId="8" borderId="37" xfId="4" applyBorder="1" applyAlignment="1" applyProtection="1">
      <alignment horizontal="center" wrapText="1"/>
      <protection locked="0"/>
    </xf>
    <xf numFmtId="0" fontId="39" fillId="8" borderId="47" xfId="4" applyBorder="1" applyAlignment="1" applyProtection="1">
      <alignment horizontal="center" wrapText="1"/>
      <protection locked="0"/>
    </xf>
    <xf numFmtId="0" fontId="40" fillId="0" borderId="0" xfId="0" applyFont="1" applyAlignment="1" applyProtection="1">
      <alignment horizontal="left"/>
    </xf>
    <xf numFmtId="0" fontId="0" fillId="10" borderId="58" xfId="0" applyFill="1" applyBorder="1" applyAlignment="1" applyProtection="1">
      <alignment horizontal="left" vertical="center" wrapText="1"/>
    </xf>
    <xf numFmtId="0" fontId="0" fillId="10" borderId="61" xfId="0" applyFill="1" applyBorder="1" applyAlignment="1" applyProtection="1">
      <alignment horizontal="left" vertical="center" wrapText="1"/>
    </xf>
    <xf numFmtId="0" fontId="0" fillId="10" borderId="64" xfId="0" applyFill="1" applyBorder="1" applyAlignment="1" applyProtection="1">
      <alignment horizontal="left" vertical="center" wrapText="1"/>
    </xf>
    <xf numFmtId="0" fontId="77" fillId="17" borderId="43" xfId="0" applyFont="1" applyFill="1" applyBorder="1" applyAlignment="1">
      <alignment horizontal="center" vertical="top" wrapText="1"/>
    </xf>
    <xf numFmtId="0" fontId="77" fillId="17" borderId="0" xfId="0" applyFont="1" applyFill="1" applyBorder="1" applyAlignment="1">
      <alignment horizontal="center" vertical="top" wrapText="1"/>
    </xf>
    <xf numFmtId="17" fontId="85" fillId="19" borderId="0" xfId="5" applyNumberFormat="1" applyFont="1" applyFill="1" applyBorder="1" applyAlignment="1">
      <alignment horizontal="center" vertical="top"/>
    </xf>
    <xf numFmtId="0" fontId="85" fillId="19" borderId="0" xfId="5" applyFont="1" applyFill="1" applyBorder="1" applyAlignment="1">
      <alignment horizontal="center" vertical="top"/>
    </xf>
    <xf numFmtId="17" fontId="85" fillId="20" borderId="0" xfId="5" applyNumberFormat="1" applyFont="1" applyFill="1" applyBorder="1" applyAlignment="1">
      <alignment horizontal="center" vertical="top"/>
    </xf>
    <xf numFmtId="0" fontId="85" fillId="20" borderId="0" xfId="5" applyFont="1" applyFill="1" applyBorder="1" applyAlignment="1">
      <alignment horizontal="center" vertical="top"/>
    </xf>
    <xf numFmtId="0" fontId="0" fillId="0" borderId="17" xfId="0" applyBorder="1" applyAlignment="1">
      <alignment horizontal="center" vertical="top"/>
    </xf>
    <xf numFmtId="0" fontId="55" fillId="22" borderId="30" xfId="5" applyFill="1" applyBorder="1" applyAlignment="1">
      <alignment horizontal="center" vertical="top"/>
    </xf>
    <xf numFmtId="0" fontId="55" fillId="22" borderId="55" xfId="5" applyFill="1" applyBorder="1" applyAlignment="1">
      <alignment horizontal="center" vertical="top"/>
    </xf>
    <xf numFmtId="0" fontId="55" fillId="22" borderId="59" xfId="5" applyFill="1" applyBorder="1" applyAlignment="1">
      <alignment horizontal="center" vertical="top"/>
    </xf>
    <xf numFmtId="0" fontId="103" fillId="28" borderId="46" xfId="0" applyFont="1" applyFill="1" applyBorder="1" applyAlignment="1">
      <alignment horizontal="center" vertical="top" wrapText="1"/>
    </xf>
    <xf numFmtId="0" fontId="103" fillId="28" borderId="17" xfId="0" applyFont="1" applyFill="1" applyBorder="1" applyAlignment="1">
      <alignment horizontal="center" vertical="top" wrapText="1"/>
    </xf>
    <xf numFmtId="17" fontId="85" fillId="32" borderId="77" xfId="0" applyNumberFormat="1" applyFont="1" applyFill="1" applyBorder="1" applyAlignment="1">
      <alignment horizontal="center" vertical="top"/>
    </xf>
    <xf numFmtId="17" fontId="85" fillId="33" borderId="0" xfId="0" applyNumberFormat="1" applyFont="1" applyFill="1" applyBorder="1" applyAlignment="1">
      <alignment horizontal="center" vertical="top"/>
    </xf>
    <xf numFmtId="17" fontId="85" fillId="33" borderId="77" xfId="0" applyNumberFormat="1" applyFont="1" applyFill="1" applyBorder="1" applyAlignment="1">
      <alignment horizontal="center" vertical="top"/>
    </xf>
    <xf numFmtId="17" fontId="85" fillId="32" borderId="43" xfId="0" applyNumberFormat="1" applyFont="1" applyFill="1" applyBorder="1" applyAlignment="1">
      <alignment horizontal="center" vertical="top"/>
    </xf>
    <xf numFmtId="17" fontId="85" fillId="32" borderId="0" xfId="0" applyNumberFormat="1" applyFont="1" applyFill="1" applyBorder="1" applyAlignment="1">
      <alignment horizontal="center" vertical="top"/>
    </xf>
    <xf numFmtId="0" fontId="114" fillId="0" borderId="17" xfId="0" applyFont="1" applyFill="1" applyBorder="1" applyAlignment="1">
      <alignment horizontal="center" vertical="top"/>
    </xf>
    <xf numFmtId="0" fontId="77" fillId="29" borderId="43" xfId="0" applyFont="1" applyFill="1" applyBorder="1" applyAlignment="1">
      <alignment horizontal="center" vertical="top"/>
    </xf>
    <xf numFmtId="0" fontId="77" fillId="29" borderId="0" xfId="0" applyFont="1" applyFill="1" applyBorder="1" applyAlignment="1">
      <alignment horizontal="center" vertical="top"/>
    </xf>
    <xf numFmtId="4" fontId="79" fillId="29" borderId="43" xfId="0" applyNumberFormat="1" applyFont="1" applyFill="1" applyBorder="1" applyAlignment="1">
      <alignment horizontal="left" vertical="top"/>
    </xf>
    <xf numFmtId="4" fontId="79" fillId="29" borderId="0" xfId="0" applyNumberFormat="1" applyFont="1" applyFill="1" applyBorder="1" applyAlignment="1">
      <alignment horizontal="left" vertical="top"/>
    </xf>
    <xf numFmtId="0" fontId="98" fillId="44" borderId="51" xfId="5" applyFont="1" applyFill="1" applyBorder="1" applyAlignment="1">
      <alignment horizontal="left" vertical="center" wrapText="1"/>
    </xf>
    <xf numFmtId="0" fontId="98" fillId="44" borderId="52" xfId="5" applyFont="1" applyFill="1" applyBorder="1" applyAlignment="1">
      <alignment horizontal="left" vertical="center" wrapText="1"/>
    </xf>
    <xf numFmtId="0" fontId="98" fillId="44" borderId="53" xfId="5" applyFont="1" applyFill="1" applyBorder="1" applyAlignment="1">
      <alignment horizontal="left" vertical="center" wrapText="1"/>
    </xf>
    <xf numFmtId="0" fontId="103" fillId="38" borderId="46" xfId="5" applyFont="1" applyFill="1" applyBorder="1" applyAlignment="1">
      <alignment horizontal="left" vertical="top" wrapText="1"/>
    </xf>
    <xf numFmtId="0" fontId="103" fillId="38" borderId="17" xfId="5" applyFont="1" applyFill="1" applyBorder="1" applyAlignment="1">
      <alignment horizontal="left" vertical="top" wrapText="1"/>
    </xf>
    <xf numFmtId="4" fontId="103" fillId="38" borderId="17" xfId="5" applyNumberFormat="1" applyFont="1" applyFill="1" applyBorder="1" applyAlignment="1">
      <alignment horizontal="center" vertical="top" wrapText="1"/>
    </xf>
    <xf numFmtId="4" fontId="115" fillId="31" borderId="30" xfId="5" applyNumberFormat="1" applyFont="1" applyFill="1" applyBorder="1" applyAlignment="1">
      <alignment horizontal="center" vertical="top" wrapText="1"/>
    </xf>
    <xf numFmtId="4" fontId="115" fillId="31" borderId="55" xfId="5" applyNumberFormat="1" applyFont="1" applyFill="1" applyBorder="1" applyAlignment="1">
      <alignment horizontal="center" vertical="top" wrapText="1"/>
    </xf>
    <xf numFmtId="4" fontId="115" fillId="31" borderId="59" xfId="5" applyNumberFormat="1" applyFont="1" applyFill="1" applyBorder="1" applyAlignment="1">
      <alignment horizontal="center" vertical="top" wrapText="1"/>
    </xf>
    <xf numFmtId="0" fontId="116" fillId="0" borderId="17" xfId="0" applyFont="1" applyFill="1" applyBorder="1" applyAlignment="1">
      <alignment horizontal="center" vertical="top" wrapText="1"/>
    </xf>
    <xf numFmtId="0" fontId="98" fillId="46" borderId="54" xfId="5" applyFont="1" applyFill="1" applyBorder="1" applyAlignment="1">
      <alignment horizontal="left" vertical="top" wrapText="1"/>
    </xf>
    <xf numFmtId="0" fontId="98" fillId="46" borderId="55" xfId="5" applyFont="1" applyFill="1" applyBorder="1" applyAlignment="1">
      <alignment horizontal="left" vertical="top" wrapText="1"/>
    </xf>
    <xf numFmtId="0" fontId="98" fillId="46" borderId="56" xfId="5" applyFont="1" applyFill="1" applyBorder="1" applyAlignment="1">
      <alignment horizontal="left" vertical="top" wrapText="1"/>
    </xf>
    <xf numFmtId="17" fontId="85" fillId="42" borderId="0" xfId="5" applyNumberFormat="1" applyFont="1" applyFill="1" applyBorder="1" applyAlignment="1">
      <alignment horizontal="center" vertical="top"/>
    </xf>
    <xf numFmtId="0" fontId="85" fillId="42" borderId="0" xfId="5" applyFont="1" applyFill="1" applyBorder="1" applyAlignment="1">
      <alignment horizontal="center" vertical="top"/>
    </xf>
    <xf numFmtId="17" fontId="85" fillId="41" borderId="0" xfId="5" applyNumberFormat="1" applyFont="1" applyFill="1" applyBorder="1" applyAlignment="1">
      <alignment horizontal="center" vertical="top"/>
    </xf>
    <xf numFmtId="0" fontId="85" fillId="41" borderId="0" xfId="5" applyFont="1" applyFill="1" applyBorder="1" applyAlignment="1">
      <alignment horizontal="center" vertical="top"/>
    </xf>
    <xf numFmtId="17" fontId="85" fillId="36" borderId="0" xfId="5" applyNumberFormat="1" applyFont="1" applyFill="1" applyBorder="1" applyAlignment="1">
      <alignment horizontal="center" vertical="top"/>
    </xf>
    <xf numFmtId="0" fontId="85" fillId="36" borderId="0" xfId="5" applyFont="1" applyFill="1" applyBorder="1" applyAlignment="1">
      <alignment horizontal="center" vertical="top"/>
    </xf>
    <xf numFmtId="16" fontId="85" fillId="36" borderId="0" xfId="5" applyNumberFormat="1" applyFont="1" applyFill="1" applyBorder="1" applyAlignment="1">
      <alignment horizontal="center" vertical="top"/>
    </xf>
    <xf numFmtId="4" fontId="79" fillId="40" borderId="43" xfId="5" applyNumberFormat="1" applyFont="1" applyFill="1" applyBorder="1" applyAlignment="1">
      <alignment horizontal="left" vertical="top" wrapText="1"/>
    </xf>
    <xf numFmtId="4" fontId="79" fillId="40" borderId="0" xfId="5" applyNumberFormat="1" applyFont="1" applyFill="1" applyBorder="1" applyAlignment="1">
      <alignment horizontal="left" vertical="top" wrapText="1"/>
    </xf>
    <xf numFmtId="0" fontId="77" fillId="40" borderId="43" xfId="5" applyFont="1" applyFill="1" applyBorder="1" applyAlignment="1">
      <alignment horizontal="center" vertical="top" wrapText="1"/>
    </xf>
    <xf numFmtId="0" fontId="77" fillId="40" borderId="0" xfId="5" applyFont="1" applyFill="1" applyBorder="1" applyAlignment="1">
      <alignment horizontal="center" vertical="top" wrapText="1"/>
    </xf>
    <xf numFmtId="0" fontId="126" fillId="43" borderId="82" xfId="0" applyFont="1" applyFill="1" applyBorder="1" applyAlignment="1">
      <alignment horizontal="left" vertical="top"/>
    </xf>
    <xf numFmtId="0" fontId="126" fillId="43" borderId="86" xfId="0" applyFont="1" applyFill="1" applyBorder="1" applyAlignment="1">
      <alignment horizontal="left" vertical="top"/>
    </xf>
    <xf numFmtId="0" fontId="126" fillId="43" borderId="87" xfId="0" applyFont="1" applyFill="1" applyBorder="1" applyAlignment="1">
      <alignment horizontal="left" vertical="top"/>
    </xf>
    <xf numFmtId="0" fontId="77" fillId="36" borderId="0" xfId="0" applyFont="1" applyFill="1" applyBorder="1" applyAlignment="1">
      <alignment horizontal="center" vertical="center"/>
    </xf>
    <xf numFmtId="0" fontId="127" fillId="48" borderId="83" xfId="0" applyFont="1" applyFill="1" applyBorder="1" applyAlignment="1">
      <alignment horizontal="center" vertical="top"/>
    </xf>
    <xf numFmtId="0" fontId="127" fillId="48" borderId="84" xfId="0" applyFont="1" applyFill="1" applyBorder="1" applyAlignment="1">
      <alignment horizontal="center" vertical="top"/>
    </xf>
    <xf numFmtId="0" fontId="127" fillId="48" borderId="85" xfId="0" applyFont="1" applyFill="1" applyBorder="1" applyAlignment="1">
      <alignment horizontal="center" vertical="top"/>
    </xf>
    <xf numFmtId="4" fontId="130" fillId="36" borderId="91" xfId="0" applyNumberFormat="1" applyFont="1" applyFill="1" applyBorder="1" applyAlignment="1">
      <alignment horizontal="center" vertical="center"/>
    </xf>
    <xf numFmtId="4" fontId="130" fillId="36" borderId="92" xfId="0" applyNumberFormat="1" applyFont="1" applyFill="1" applyBorder="1" applyAlignment="1">
      <alignment horizontal="center" vertical="center"/>
    </xf>
    <xf numFmtId="4" fontId="130" fillId="36" borderId="93" xfId="0" applyNumberFormat="1" applyFont="1" applyFill="1" applyBorder="1" applyAlignment="1">
      <alignment horizontal="center" vertical="center"/>
    </xf>
    <xf numFmtId="0" fontId="126" fillId="43" borderId="94" xfId="0" applyFont="1" applyFill="1" applyBorder="1" applyAlignment="1">
      <alignment horizontal="left" vertical="top"/>
    </xf>
    <xf numFmtId="0" fontId="126" fillId="43" borderId="95" xfId="0" applyFont="1" applyFill="1" applyBorder="1" applyAlignment="1">
      <alignment horizontal="left" vertical="top"/>
    </xf>
    <xf numFmtId="0" fontId="126" fillId="43" borderId="96" xfId="0" applyFont="1" applyFill="1" applyBorder="1" applyAlignment="1">
      <alignment horizontal="left" vertical="top"/>
    </xf>
    <xf numFmtId="3" fontId="126" fillId="36" borderId="91" xfId="0" applyNumberFormat="1" applyFont="1" applyFill="1" applyBorder="1" applyAlignment="1">
      <alignment horizontal="center" vertical="center"/>
    </xf>
    <xf numFmtId="3" fontId="126" fillId="36" borderId="92" xfId="0" applyNumberFormat="1" applyFont="1" applyFill="1" applyBorder="1" applyAlignment="1">
      <alignment horizontal="center" vertical="center"/>
    </xf>
    <xf numFmtId="3" fontId="126" fillId="36" borderId="93" xfId="0" applyNumberFormat="1" applyFont="1" applyFill="1" applyBorder="1" applyAlignment="1">
      <alignment horizontal="center" vertical="center"/>
    </xf>
    <xf numFmtId="0" fontId="126" fillId="43" borderId="79" xfId="0" applyFont="1" applyFill="1" applyBorder="1" applyAlignment="1">
      <alignment horizontal="left" vertical="top"/>
    </xf>
    <xf numFmtId="0" fontId="126" fillId="43" borderId="80" xfId="0" applyFont="1" applyFill="1" applyBorder="1" applyAlignment="1">
      <alignment horizontal="left" vertical="top"/>
    </xf>
    <xf numFmtId="0" fontId="126" fillId="43" borderId="81" xfId="0" applyFont="1" applyFill="1" applyBorder="1" applyAlignment="1">
      <alignment horizontal="left" vertical="top"/>
    </xf>
    <xf numFmtId="0" fontId="91" fillId="52" borderId="11" xfId="0" applyFont="1" applyFill="1" applyBorder="1" applyAlignment="1">
      <alignment horizontal="left" vertical="top" wrapText="1"/>
    </xf>
    <xf numFmtId="17" fontId="85" fillId="41" borderId="11" xfId="0" applyNumberFormat="1" applyFont="1" applyFill="1" applyBorder="1" applyAlignment="1">
      <alignment horizontal="center" vertical="top"/>
    </xf>
    <xf numFmtId="0" fontId="85" fillId="41" borderId="11" xfId="0" applyFont="1" applyFill="1" applyBorder="1" applyAlignment="1">
      <alignment horizontal="center" vertical="top"/>
    </xf>
    <xf numFmtId="17" fontId="85" fillId="42" borderId="11" xfId="0" applyNumberFormat="1" applyFont="1" applyFill="1" applyBorder="1" applyAlignment="1">
      <alignment horizontal="center" vertical="top"/>
    </xf>
    <xf numFmtId="0" fontId="85" fillId="42" borderId="11" xfId="0" applyFont="1" applyFill="1" applyBorder="1" applyAlignment="1">
      <alignment horizontal="center" vertical="top"/>
    </xf>
    <xf numFmtId="0" fontId="55" fillId="0" borderId="11" xfId="0" applyFont="1" applyFill="1" applyBorder="1" applyAlignment="1">
      <alignment horizontal="center" vertical="top" wrapText="1"/>
    </xf>
    <xf numFmtId="0" fontId="98" fillId="50" borderId="11" xfId="0" applyFont="1" applyFill="1" applyBorder="1" applyAlignment="1">
      <alignment horizontal="left" vertical="top" wrapText="1"/>
    </xf>
    <xf numFmtId="0" fontId="98" fillId="52" borderId="11" xfId="0" applyFont="1" applyFill="1" applyBorder="1" applyAlignment="1">
      <alignment horizontal="left" vertical="top" wrapText="1"/>
    </xf>
    <xf numFmtId="17" fontId="85" fillId="41" borderId="11" xfId="0" applyNumberFormat="1" applyFont="1" applyFill="1" applyBorder="1" applyAlignment="1">
      <alignment horizontal="center" vertical="top" wrapText="1"/>
    </xf>
    <xf numFmtId="0" fontId="85" fillId="41" borderId="11" xfId="0" applyFont="1" applyFill="1" applyBorder="1" applyAlignment="1">
      <alignment horizontal="center" vertical="top" wrapText="1"/>
    </xf>
    <xf numFmtId="17" fontId="85" fillId="42" borderId="11" xfId="0" applyNumberFormat="1" applyFont="1" applyFill="1" applyBorder="1" applyAlignment="1">
      <alignment horizontal="center" vertical="top" wrapText="1"/>
    </xf>
    <xf numFmtId="0" fontId="85" fillId="42" borderId="11" xfId="0" applyFont="1" applyFill="1" applyBorder="1" applyAlignment="1">
      <alignment horizontal="center" vertical="top" wrapText="1"/>
    </xf>
    <xf numFmtId="0" fontId="103" fillId="60" borderId="46" xfId="0" applyFont="1" applyFill="1" applyBorder="1" applyAlignment="1">
      <alignment horizontal="left" vertical="top" wrapText="1"/>
    </xf>
    <xf numFmtId="0" fontId="103" fillId="60" borderId="17" xfId="0" applyFont="1" applyFill="1" applyBorder="1" applyAlignment="1">
      <alignment horizontal="left" vertical="top" wrapText="1"/>
    </xf>
    <xf numFmtId="4" fontId="103" fillId="60" borderId="17" xfId="0" applyNumberFormat="1" applyFont="1" applyFill="1" applyBorder="1" applyAlignment="1">
      <alignment horizontal="center" vertical="top"/>
    </xf>
    <xf numFmtId="17" fontId="85" fillId="19" borderId="11" xfId="0" applyNumberFormat="1" applyFont="1" applyFill="1" applyBorder="1" applyAlignment="1">
      <alignment horizontal="center" vertical="top"/>
    </xf>
    <xf numFmtId="0" fontId="85" fillId="19" borderId="11" xfId="0" applyFont="1" applyFill="1" applyBorder="1" applyAlignment="1">
      <alignment horizontal="center" vertical="top"/>
    </xf>
    <xf numFmtId="17" fontId="85" fillId="20" borderId="11" xfId="0" applyNumberFormat="1" applyFont="1" applyFill="1" applyBorder="1" applyAlignment="1">
      <alignment horizontal="center" vertical="top"/>
    </xf>
    <xf numFmtId="0" fontId="85" fillId="20" borderId="11" xfId="0" applyFont="1" applyFill="1" applyBorder="1" applyAlignment="1">
      <alignment horizontal="center" vertical="top"/>
    </xf>
    <xf numFmtId="0" fontId="98" fillId="23" borderId="54" xfId="0" applyFont="1" applyFill="1" applyBorder="1" applyAlignment="1">
      <alignment horizontal="center" vertical="top" wrapText="1"/>
    </xf>
    <xf numFmtId="0" fontId="98" fillId="23" borderId="55" xfId="0" applyFont="1" applyFill="1" applyBorder="1" applyAlignment="1">
      <alignment horizontal="center" vertical="top"/>
    </xf>
    <xf numFmtId="0" fontId="98" fillId="23" borderId="56" xfId="0" applyFont="1" applyFill="1" applyBorder="1" applyAlignment="1">
      <alignment horizontal="center" vertical="top"/>
    </xf>
    <xf numFmtId="4" fontId="95" fillId="0" borderId="30" xfId="0" applyNumberFormat="1" applyFont="1" applyFill="1" applyBorder="1" applyAlignment="1">
      <alignment horizontal="center" vertical="top"/>
    </xf>
    <xf numFmtId="4" fontId="95" fillId="0" borderId="55" xfId="0" applyNumberFormat="1" applyFont="1" applyFill="1" applyBorder="1" applyAlignment="1">
      <alignment horizontal="center" vertical="top"/>
    </xf>
    <xf numFmtId="4" fontId="95" fillId="0" borderId="59" xfId="0" applyNumberFormat="1" applyFont="1" applyFill="1" applyBorder="1" applyAlignment="1">
      <alignment horizontal="center" vertical="top"/>
    </xf>
    <xf numFmtId="0" fontId="97" fillId="17" borderId="30" xfId="0" applyFont="1" applyFill="1" applyBorder="1" applyAlignment="1">
      <alignment horizontal="center" vertical="top" wrapText="1"/>
    </xf>
    <xf numFmtId="0" fontId="97" fillId="17" borderId="55" xfId="0" applyFont="1" applyFill="1" applyBorder="1" applyAlignment="1">
      <alignment horizontal="center" vertical="top" wrapText="1"/>
    </xf>
    <xf numFmtId="0" fontId="97" fillId="17" borderId="59" xfId="0" applyFont="1" applyFill="1" applyBorder="1" applyAlignment="1">
      <alignment horizontal="center" vertical="top" wrapText="1"/>
    </xf>
    <xf numFmtId="0" fontId="98" fillId="23" borderId="54" xfId="0" applyFont="1" applyFill="1" applyBorder="1" applyAlignment="1">
      <alignment horizontal="left" vertical="top" wrapText="1"/>
    </xf>
    <xf numFmtId="0" fontId="98" fillId="23" borderId="55" xfId="0" applyFont="1" applyFill="1" applyBorder="1" applyAlignment="1">
      <alignment horizontal="left" vertical="top"/>
    </xf>
    <xf numFmtId="0" fontId="98" fillId="23" borderId="56" xfId="0" applyFont="1" applyFill="1" applyBorder="1" applyAlignment="1">
      <alignment horizontal="left" vertical="top"/>
    </xf>
    <xf numFmtId="4" fontId="79" fillId="17" borderId="43" xfId="0" applyNumberFormat="1" applyFont="1" applyFill="1" applyBorder="1" applyAlignment="1">
      <alignment horizontal="left" vertical="top" wrapText="1"/>
    </xf>
    <xf numFmtId="4" fontId="79" fillId="17" borderId="0" xfId="0" applyNumberFormat="1" applyFont="1" applyFill="1" applyBorder="1" applyAlignment="1">
      <alignment horizontal="left" vertical="top"/>
    </xf>
    <xf numFmtId="4" fontId="79" fillId="17" borderId="43" xfId="0" applyNumberFormat="1" applyFont="1" applyFill="1" applyBorder="1" applyAlignment="1">
      <alignment horizontal="left" vertical="top"/>
    </xf>
    <xf numFmtId="0" fontId="141" fillId="0" borderId="24" xfId="0" applyFont="1" applyFill="1" applyBorder="1" applyAlignment="1">
      <alignment horizontal="center" vertical="top" wrapText="1"/>
    </xf>
    <xf numFmtId="0" fontId="141" fillId="0" borderId="25" xfId="0" applyFont="1" applyFill="1" applyBorder="1" applyAlignment="1">
      <alignment horizontal="center" vertical="top" wrapText="1"/>
    </xf>
    <xf numFmtId="0" fontId="141" fillId="0" borderId="71" xfId="0" applyFont="1" applyFill="1" applyBorder="1" applyAlignment="1">
      <alignment horizontal="center" vertical="top" wrapText="1"/>
    </xf>
    <xf numFmtId="0" fontId="144" fillId="55" borderId="54" xfId="0" applyFont="1" applyFill="1" applyBorder="1" applyAlignment="1">
      <alignment horizontal="left" vertical="top" wrapText="1"/>
    </xf>
    <xf numFmtId="0" fontId="144" fillId="55" borderId="55" xfId="0" applyFont="1" applyFill="1" applyBorder="1" applyAlignment="1">
      <alignment horizontal="left" vertical="top" wrapText="1"/>
    </xf>
    <xf numFmtId="0" fontId="144" fillId="55" borderId="78" xfId="0" applyFont="1" applyFill="1" applyBorder="1" applyAlignment="1">
      <alignment horizontal="left" vertical="top" wrapText="1"/>
    </xf>
    <xf numFmtId="0" fontId="144" fillId="55" borderId="58" xfId="0" applyFont="1" applyFill="1" applyBorder="1" applyAlignment="1">
      <alignment horizontal="left" vertical="top" wrapText="1"/>
    </xf>
    <xf numFmtId="4" fontId="115" fillId="31" borderId="30" xfId="0" applyNumberFormat="1" applyFont="1" applyFill="1" applyBorder="1" applyAlignment="1">
      <alignment horizontal="center" vertical="top" wrapText="1"/>
    </xf>
    <xf numFmtId="4" fontId="115" fillId="31" borderId="55" xfId="0" applyNumberFormat="1" applyFont="1" applyFill="1" applyBorder="1" applyAlignment="1">
      <alignment horizontal="center" vertical="top" wrapText="1"/>
    </xf>
    <xf numFmtId="17" fontId="85" fillId="32" borderId="77" xfId="0" applyNumberFormat="1" applyFont="1" applyFill="1" applyBorder="1" applyAlignment="1">
      <alignment horizontal="center" vertical="center" wrapText="1"/>
    </xf>
    <xf numFmtId="17" fontId="85" fillId="33" borderId="77" xfId="0" applyNumberFormat="1" applyFont="1" applyFill="1" applyBorder="1" applyAlignment="1">
      <alignment horizontal="center" vertical="center" wrapText="1"/>
    </xf>
    <xf numFmtId="17" fontId="85" fillId="32" borderId="0" xfId="0" applyNumberFormat="1" applyFont="1" applyFill="1" applyBorder="1" applyAlignment="1">
      <alignment horizontal="center" vertical="center" wrapText="1"/>
    </xf>
    <xf numFmtId="4" fontId="115" fillId="29" borderId="43" xfId="0" applyNumberFormat="1" applyFont="1" applyFill="1" applyBorder="1" applyAlignment="1">
      <alignment horizontal="left" vertical="top" wrapText="1"/>
    </xf>
    <xf numFmtId="4" fontId="115" fillId="29" borderId="0" xfId="0" applyNumberFormat="1" applyFont="1" applyFill="1" applyBorder="1" applyAlignment="1">
      <alignment horizontal="left" vertical="top" wrapText="1"/>
    </xf>
    <xf numFmtId="0" fontId="77" fillId="29" borderId="43" xfId="0" applyFont="1" applyFill="1" applyBorder="1" applyAlignment="1">
      <alignment horizontal="center" vertical="top" wrapText="1"/>
    </xf>
    <xf numFmtId="0" fontId="77" fillId="29" borderId="0" xfId="0" applyFont="1" applyFill="1" applyBorder="1" applyAlignment="1">
      <alignment horizontal="center" vertical="top" wrapText="1"/>
    </xf>
    <xf numFmtId="0" fontId="154" fillId="62" borderId="105" xfId="0" applyFont="1" applyFill="1" applyBorder="1" applyAlignment="1">
      <alignment horizontal="left" vertical="center" wrapText="1"/>
    </xf>
    <xf numFmtId="0" fontId="154" fillId="62" borderId="43" xfId="0" applyFont="1" applyFill="1" applyBorder="1" applyAlignment="1">
      <alignment horizontal="left" vertical="center" wrapText="1"/>
    </xf>
    <xf numFmtId="0" fontId="154" fillId="62" borderId="108" xfId="0" applyFont="1" applyFill="1" applyBorder="1" applyAlignment="1">
      <alignment horizontal="left" vertical="center" wrapText="1"/>
    </xf>
    <xf numFmtId="0" fontId="154" fillId="63" borderId="46" xfId="0" applyFont="1" applyFill="1" applyBorder="1" applyAlignment="1">
      <alignment horizontal="center" vertical="center" wrapText="1"/>
    </xf>
    <xf numFmtId="0" fontId="154" fillId="63" borderId="17" xfId="0" applyFont="1" applyFill="1" applyBorder="1" applyAlignment="1">
      <alignment horizontal="center" vertical="center" wrapText="1"/>
    </xf>
    <xf numFmtId="0" fontId="154" fillId="63" borderId="31" xfId="0" applyFont="1" applyFill="1" applyBorder="1" applyAlignment="1">
      <alignment horizontal="center" vertical="center" wrapText="1"/>
    </xf>
    <xf numFmtId="0" fontId="156" fillId="62" borderId="106" xfId="0" applyFont="1" applyFill="1" applyBorder="1" applyAlignment="1">
      <alignment horizontal="center" vertical="center" wrapText="1"/>
    </xf>
    <xf numFmtId="0" fontId="156" fillId="62" borderId="22" xfId="0" applyFont="1" applyFill="1" applyBorder="1" applyAlignment="1">
      <alignment horizontal="center" vertical="center" wrapText="1"/>
    </xf>
    <xf numFmtId="0" fontId="156" fillId="62" borderId="68" xfId="0" applyFont="1" applyFill="1" applyBorder="1" applyAlignment="1">
      <alignment horizontal="center" vertical="center" wrapText="1"/>
    </xf>
    <xf numFmtId="0" fontId="154" fillId="63" borderId="68" xfId="0" applyFont="1" applyFill="1" applyBorder="1" applyAlignment="1">
      <alignment horizontal="center" wrapText="1"/>
    </xf>
    <xf numFmtId="0" fontId="154" fillId="63" borderId="77" xfId="0" applyFont="1" applyFill="1" applyBorder="1" applyAlignment="1">
      <alignment horizontal="center" wrapText="1"/>
    </xf>
    <xf numFmtId="0" fontId="154" fillId="62" borderId="29" xfId="0" applyFont="1" applyFill="1" applyBorder="1" applyAlignment="1">
      <alignment horizontal="center" wrapText="1"/>
    </xf>
    <xf numFmtId="0" fontId="154" fillId="62" borderId="77" xfId="0" applyFont="1" applyFill="1" applyBorder="1" applyAlignment="1">
      <alignment horizontal="center" wrapText="1"/>
    </xf>
    <xf numFmtId="0" fontId="154" fillId="62" borderId="107" xfId="0" applyFont="1" applyFill="1" applyBorder="1" applyAlignment="1">
      <alignment horizontal="center" wrapText="1"/>
    </xf>
    <xf numFmtId="0" fontId="154" fillId="63" borderId="64" xfId="0" applyFont="1" applyFill="1" applyBorder="1" applyAlignment="1">
      <alignment horizontal="center" wrapText="1"/>
    </xf>
    <xf numFmtId="0" fontId="154" fillId="63" borderId="63" xfId="0" applyFont="1" applyFill="1" applyBorder="1" applyAlignment="1">
      <alignment horizontal="center" wrapText="1"/>
    </xf>
    <xf numFmtId="4" fontId="154" fillId="46" borderId="103" xfId="0" applyNumberFormat="1" applyFont="1" applyFill="1" applyBorder="1" applyAlignment="1">
      <alignment horizontal="left" vertical="center" wrapText="1"/>
    </xf>
    <xf numFmtId="4" fontId="154" fillId="46" borderId="78" xfId="0" applyNumberFormat="1" applyFont="1" applyFill="1" applyBorder="1" applyAlignment="1">
      <alignment horizontal="left" vertical="center" wrapText="1"/>
    </xf>
    <xf numFmtId="4" fontId="154" fillId="46" borderId="104" xfId="0" applyNumberFormat="1" applyFont="1" applyFill="1" applyBorder="1" applyAlignment="1">
      <alignment horizontal="left" vertical="center" wrapText="1"/>
    </xf>
    <xf numFmtId="0" fontId="154" fillId="46" borderId="30" xfId="0" applyFont="1" applyFill="1" applyBorder="1" applyAlignment="1">
      <alignment horizontal="center" vertical="top" wrapText="1"/>
    </xf>
    <xf numFmtId="0" fontId="154" fillId="46" borderId="55" xfId="0" applyFont="1" applyFill="1" applyBorder="1" applyAlignment="1">
      <alignment horizontal="center" vertical="top" wrapText="1"/>
    </xf>
    <xf numFmtId="0" fontId="154" fillId="46" borderId="59" xfId="0" applyFont="1" applyFill="1" applyBorder="1" applyAlignment="1">
      <alignment horizontal="center" vertical="top" wrapText="1"/>
    </xf>
    <xf numFmtId="4" fontId="154" fillId="46" borderId="11" xfId="0" applyNumberFormat="1" applyFont="1" applyFill="1" applyBorder="1" applyAlignment="1">
      <alignment horizontal="left" vertical="top" wrapText="1"/>
    </xf>
    <xf numFmtId="0" fontId="154" fillId="46" borderId="30" xfId="0" applyFont="1" applyFill="1" applyBorder="1" applyAlignment="1">
      <alignment horizontal="left" vertical="top" wrapText="1"/>
    </xf>
    <xf numFmtId="0" fontId="154" fillId="46" borderId="55" xfId="0" applyFont="1" applyFill="1" applyBorder="1" applyAlignment="1">
      <alignment horizontal="left" vertical="top" wrapText="1"/>
    </xf>
    <xf numFmtId="0" fontId="154" fillId="46" borderId="59" xfId="0" applyFont="1" applyFill="1" applyBorder="1" applyAlignment="1">
      <alignment horizontal="left" vertical="top" wrapText="1"/>
    </xf>
    <xf numFmtId="4" fontId="154" fillId="46" borderId="30" xfId="0" applyNumberFormat="1" applyFont="1" applyFill="1" applyBorder="1" applyAlignment="1">
      <alignment vertical="top" wrapText="1"/>
    </xf>
    <xf numFmtId="4" fontId="154" fillId="46" borderId="55" xfId="0" applyNumberFormat="1" applyFont="1" applyFill="1" applyBorder="1" applyAlignment="1">
      <alignment vertical="top" wrapText="1"/>
    </xf>
    <xf numFmtId="4" fontId="154" fillId="46" borderId="59" xfId="0" applyNumberFormat="1" applyFont="1" applyFill="1" applyBorder="1" applyAlignment="1">
      <alignment vertical="top" wrapText="1"/>
    </xf>
    <xf numFmtId="0" fontId="145" fillId="56" borderId="46" xfId="0" applyFont="1" applyFill="1" applyBorder="1" applyAlignment="1">
      <alignment horizontal="center" vertical="top"/>
    </xf>
    <xf numFmtId="0" fontId="145" fillId="56" borderId="17" xfId="0" applyFont="1" applyFill="1" applyBorder="1" applyAlignment="1">
      <alignment horizontal="center" vertical="top"/>
    </xf>
    <xf numFmtId="0" fontId="145" fillId="56" borderId="31" xfId="0" applyFont="1" applyFill="1" applyBorder="1" applyAlignment="1">
      <alignment horizontal="center" vertical="top"/>
    </xf>
    <xf numFmtId="0" fontId="145" fillId="56" borderId="24" xfId="0" applyFont="1" applyFill="1" applyBorder="1" applyAlignment="1">
      <alignment horizontal="center" vertical="top"/>
    </xf>
    <xf numFmtId="0" fontId="145" fillId="56" borderId="25" xfId="0" applyFont="1" applyFill="1" applyBorder="1" applyAlignment="1">
      <alignment horizontal="center" vertical="top"/>
    </xf>
    <xf numFmtId="0" fontId="145" fillId="56" borderId="26" xfId="0" applyFont="1" applyFill="1" applyBorder="1" applyAlignment="1">
      <alignment horizontal="center" vertical="top"/>
    </xf>
    <xf numFmtId="0" fontId="144" fillId="55" borderId="24" xfId="0" applyFont="1" applyFill="1" applyBorder="1" applyAlignment="1">
      <alignment horizontal="left" vertical="center"/>
    </xf>
    <xf numFmtId="0" fontId="144" fillId="55" borderId="25" xfId="0" applyFont="1" applyFill="1" applyBorder="1" applyAlignment="1">
      <alignment horizontal="left" vertical="center"/>
    </xf>
    <xf numFmtId="0" fontId="144" fillId="55" borderId="71" xfId="0" applyFont="1" applyFill="1" applyBorder="1" applyAlignment="1">
      <alignment horizontal="left" vertical="center"/>
    </xf>
    <xf numFmtId="0" fontId="31" fillId="0" borderId="30" xfId="6" applyFont="1" applyFill="1" applyBorder="1" applyAlignment="1">
      <alignment horizontal="left" vertical="center"/>
    </xf>
    <xf numFmtId="0" fontId="31" fillId="0" borderId="55" xfId="6" applyFont="1" applyFill="1" applyBorder="1" applyAlignment="1">
      <alignment horizontal="left" vertical="center"/>
    </xf>
    <xf numFmtId="0" fontId="31" fillId="0" borderId="59" xfId="6" applyFont="1" applyFill="1" applyBorder="1" applyAlignment="1">
      <alignment horizontal="left" vertical="center"/>
    </xf>
    <xf numFmtId="0" fontId="179" fillId="48" borderId="30" xfId="6" applyFont="1" applyFill="1" applyBorder="1" applyAlignment="1">
      <alignment horizontal="left" vertical="center"/>
    </xf>
    <xf numFmtId="0" fontId="179" fillId="48" borderId="55" xfId="6" applyFont="1" applyFill="1" applyBorder="1" applyAlignment="1">
      <alignment horizontal="left" vertical="center"/>
    </xf>
    <xf numFmtId="0" fontId="144" fillId="55" borderId="24" xfId="0" applyFont="1" applyFill="1" applyBorder="1" applyAlignment="1">
      <alignment horizontal="left" vertical="top"/>
    </xf>
    <xf numFmtId="0" fontId="144" fillId="55" borderId="25" xfId="0" applyFont="1" applyFill="1" applyBorder="1" applyAlignment="1">
      <alignment horizontal="left" vertical="top"/>
    </xf>
    <xf numFmtId="0" fontId="144" fillId="55" borderId="71" xfId="0" applyFont="1" applyFill="1" applyBorder="1" applyAlignment="1">
      <alignment horizontal="left" vertical="top"/>
    </xf>
    <xf numFmtId="0" fontId="31" fillId="0" borderId="11" xfId="6" applyFont="1" applyFill="1" applyBorder="1" applyAlignment="1">
      <alignment horizontal="left" vertical="center"/>
    </xf>
    <xf numFmtId="0" fontId="174" fillId="48" borderId="35" xfId="6" applyFont="1" applyFill="1" applyBorder="1" applyAlignment="1">
      <alignment horizontal="left"/>
    </xf>
    <xf numFmtId="0" fontId="174" fillId="48" borderId="78" xfId="6" applyFont="1" applyFill="1" applyBorder="1" applyAlignment="1">
      <alignment horizontal="left"/>
    </xf>
    <xf numFmtId="0" fontId="174" fillId="0" borderId="30" xfId="6" applyFont="1" applyFill="1" applyBorder="1" applyAlignment="1">
      <alignment horizontal="left"/>
    </xf>
    <xf numFmtId="0" fontId="174" fillId="0" borderId="55" xfId="6" applyFont="1" applyFill="1" applyBorder="1" applyAlignment="1">
      <alignment horizontal="left"/>
    </xf>
    <xf numFmtId="0" fontId="174" fillId="0" borderId="35" xfId="6" applyFont="1" applyFill="1" applyBorder="1" applyAlignment="1">
      <alignment horizontal="left"/>
    </xf>
    <xf numFmtId="0" fontId="174" fillId="0" borderId="78" xfId="6" applyFont="1" applyFill="1" applyBorder="1" applyAlignment="1">
      <alignment horizontal="left"/>
    </xf>
    <xf numFmtId="0" fontId="31" fillId="66" borderId="30" xfId="6" applyFont="1" applyFill="1" applyBorder="1" applyAlignment="1">
      <alignment horizontal="left" vertical="center"/>
    </xf>
    <xf numFmtId="0" fontId="31" fillId="66" borderId="55" xfId="6" applyFont="1" applyFill="1" applyBorder="1" applyAlignment="1">
      <alignment horizontal="left" vertical="center"/>
    </xf>
    <xf numFmtId="0" fontId="31" fillId="66" borderId="56" xfId="6" applyFont="1" applyFill="1" applyBorder="1" applyAlignment="1">
      <alignment horizontal="left" vertical="center"/>
    </xf>
    <xf numFmtId="0" fontId="144" fillId="55" borderId="51" xfId="0" applyFont="1" applyFill="1" applyBorder="1" applyAlignment="1">
      <alignment horizontal="left" vertical="top"/>
    </xf>
    <xf numFmtId="0" fontId="144" fillId="55" borderId="52" xfId="0" applyFont="1" applyFill="1" applyBorder="1" applyAlignment="1">
      <alignment horizontal="left" vertical="top"/>
    </xf>
    <xf numFmtId="0" fontId="145" fillId="56" borderId="48" xfId="0" applyFont="1" applyFill="1" applyBorder="1" applyAlignment="1">
      <alignment horizontal="center" vertical="top"/>
    </xf>
    <xf numFmtId="0" fontId="145" fillId="56" borderId="49" xfId="0" applyFont="1" applyFill="1" applyBorder="1" applyAlignment="1">
      <alignment horizontal="center" vertical="top"/>
    </xf>
    <xf numFmtId="0" fontId="145" fillId="56" borderId="50" xfId="0" applyFont="1" applyFill="1" applyBorder="1" applyAlignment="1">
      <alignment horizontal="center" vertical="top"/>
    </xf>
    <xf numFmtId="0" fontId="168" fillId="50" borderId="30" xfId="6" applyFont="1" applyFill="1" applyBorder="1" applyAlignment="1">
      <alignment horizontal="left" vertical="center"/>
    </xf>
    <xf numFmtId="0" fontId="168" fillId="50" borderId="55" xfId="6" applyFont="1" applyFill="1" applyBorder="1" applyAlignment="1">
      <alignment horizontal="left" vertical="center"/>
    </xf>
    <xf numFmtId="0" fontId="168" fillId="50" borderId="59" xfId="6" applyFont="1" applyFill="1" applyBorder="1" applyAlignment="1">
      <alignment horizontal="left" vertical="center"/>
    </xf>
    <xf numFmtId="0" fontId="144" fillId="55" borderId="48" xfId="0" applyFont="1" applyFill="1" applyBorder="1" applyAlignment="1">
      <alignment horizontal="left" vertical="top"/>
    </xf>
    <xf numFmtId="0" fontId="144" fillId="55" borderId="49" xfId="0" applyFont="1" applyFill="1" applyBorder="1" applyAlignment="1">
      <alignment horizontal="left" vertical="top"/>
    </xf>
    <xf numFmtId="0" fontId="144" fillId="55" borderId="67" xfId="0" applyFont="1" applyFill="1" applyBorder="1" applyAlignment="1">
      <alignment horizontal="left" vertical="top"/>
    </xf>
    <xf numFmtId="0" fontId="170" fillId="50" borderId="30" xfId="6" applyFont="1" applyFill="1" applyBorder="1" applyAlignment="1">
      <alignment horizontal="left" vertical="center"/>
    </xf>
    <xf numFmtId="0" fontId="170" fillId="50" borderId="55" xfId="6" applyFont="1" applyFill="1" applyBorder="1" applyAlignment="1">
      <alignment horizontal="left" vertical="center"/>
    </xf>
    <xf numFmtId="0" fontId="170" fillId="50" borderId="56" xfId="6" applyFont="1" applyFill="1" applyBorder="1" applyAlignment="1">
      <alignment horizontal="left" vertical="center"/>
    </xf>
    <xf numFmtId="0" fontId="156" fillId="50" borderId="41" xfId="6" applyFont="1" applyFill="1" applyBorder="1" applyAlignment="1">
      <alignment vertical="center"/>
    </xf>
    <xf numFmtId="0" fontId="31" fillId="50" borderId="52" xfId="6" applyFont="1" applyFill="1" applyBorder="1" applyAlignment="1">
      <alignment vertical="center"/>
    </xf>
    <xf numFmtId="0" fontId="31" fillId="50" borderId="53" xfId="6" applyFont="1" applyFill="1" applyBorder="1" applyAlignment="1">
      <alignment vertical="center"/>
    </xf>
    <xf numFmtId="0" fontId="115" fillId="50" borderId="41" xfId="6" applyFont="1" applyFill="1" applyBorder="1" applyAlignment="1">
      <alignment vertical="center"/>
    </xf>
    <xf numFmtId="0" fontId="115" fillId="50" borderId="52" xfId="6" applyFont="1" applyFill="1" applyBorder="1" applyAlignment="1">
      <alignment vertical="center"/>
    </xf>
    <xf numFmtId="0" fontId="144" fillId="55" borderId="54" xfId="0" applyFont="1" applyFill="1" applyBorder="1" applyAlignment="1">
      <alignment horizontal="left" vertical="top"/>
    </xf>
    <xf numFmtId="0" fontId="144" fillId="55" borderId="55" xfId="0" applyFont="1" applyFill="1" applyBorder="1" applyAlignment="1">
      <alignment horizontal="left" vertical="top"/>
    </xf>
    <xf numFmtId="0" fontId="144" fillId="55" borderId="78" xfId="0" applyFont="1" applyFill="1" applyBorder="1" applyAlignment="1">
      <alignment horizontal="left" vertical="top"/>
    </xf>
    <xf numFmtId="0" fontId="144" fillId="55" borderId="58" xfId="0" applyFont="1" applyFill="1" applyBorder="1" applyAlignment="1">
      <alignment horizontal="left" vertical="top"/>
    </xf>
    <xf numFmtId="0" fontId="145" fillId="56" borderId="51" xfId="0" applyFont="1" applyFill="1" applyBorder="1" applyAlignment="1">
      <alignment horizontal="center" vertical="top"/>
    </xf>
    <xf numFmtId="0" fontId="145" fillId="56" borderId="52" xfId="0" applyFont="1" applyFill="1" applyBorder="1" applyAlignment="1">
      <alignment horizontal="center" vertical="top"/>
    </xf>
    <xf numFmtId="0" fontId="145" fillId="56" borderId="62" xfId="0" applyFont="1" applyFill="1" applyBorder="1" applyAlignment="1">
      <alignment horizontal="center" vertical="top"/>
    </xf>
    <xf numFmtId="17" fontId="85" fillId="42" borderId="0" xfId="0" applyNumberFormat="1" applyFont="1" applyFill="1" applyBorder="1" applyAlignment="1">
      <alignment horizontal="center" vertical="top"/>
    </xf>
    <xf numFmtId="0" fontId="85" fillId="42" borderId="0" xfId="0" applyFont="1" applyFill="1" applyBorder="1" applyAlignment="1">
      <alignment horizontal="center" vertical="top"/>
    </xf>
    <xf numFmtId="17" fontId="85" fillId="41" borderId="0" xfId="0" applyNumberFormat="1" applyFont="1" applyFill="1" applyBorder="1" applyAlignment="1">
      <alignment horizontal="center" vertical="top"/>
    </xf>
    <xf numFmtId="0" fontId="85" fillId="41" borderId="0" xfId="0" applyFont="1" applyFill="1" applyBorder="1" applyAlignment="1">
      <alignment horizontal="center" vertical="top"/>
    </xf>
    <xf numFmtId="0" fontId="141" fillId="0" borderId="24" xfId="0" applyFont="1" applyFill="1" applyBorder="1" applyAlignment="1">
      <alignment horizontal="center" vertical="top"/>
    </xf>
    <xf numFmtId="0" fontId="141" fillId="0" borderId="25" xfId="0" applyFont="1" applyFill="1" applyBorder="1" applyAlignment="1">
      <alignment horizontal="center" vertical="top"/>
    </xf>
    <xf numFmtId="0" fontId="141" fillId="0" borderId="71" xfId="0" applyFont="1" applyFill="1" applyBorder="1" applyAlignment="1">
      <alignment horizontal="center" vertical="top"/>
    </xf>
    <xf numFmtId="4" fontId="115" fillId="40" borderId="43" xfId="0" applyNumberFormat="1" applyFont="1" applyFill="1" applyBorder="1" applyAlignment="1">
      <alignment horizontal="left" vertical="top"/>
    </xf>
    <xf numFmtId="4" fontId="115" fillId="40" borderId="0" xfId="0" applyNumberFormat="1" applyFont="1" applyFill="1" applyBorder="1" applyAlignment="1">
      <alignment horizontal="left" vertical="top"/>
    </xf>
  </cellXfs>
  <cellStyles count="9">
    <cellStyle name="Bad" xfId="3" builtinId="27"/>
    <cellStyle name="Currency" xfId="8" builtinId="4"/>
    <cellStyle name="Good" xfId="2" builtinId="26"/>
    <cellStyle name="Hyperlink" xfId="1" builtinId="8"/>
    <cellStyle name="Neutral" xfId="4" builtinId="28"/>
    <cellStyle name="Normal" xfId="0" builtinId="0"/>
    <cellStyle name="Normal 2" xfId="5" xr:uid="{00000000-0005-0000-0000-000006000000}"/>
    <cellStyle name="Normal 2 2" xfId="7" xr:uid="{00000000-0005-0000-0000-000007000000}"/>
    <cellStyle name="Normal 3 2" xfId="6" xr:uid="{00000000-0005-0000-0000-000008000000}"/>
  </cellStyles>
  <dxfs count="0"/>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sharedStrings" Target="sharedStrings.xml"/><Relationship Id="rId30"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69850</xdr:colOff>
          <xdr:row>24</xdr:row>
          <xdr:rowOff>336550</xdr:rowOff>
        </xdr:from>
        <xdr:to>
          <xdr:col>6</xdr:col>
          <xdr:colOff>781050</xdr:colOff>
          <xdr:row>24</xdr:row>
          <xdr:rowOff>527050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4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24</xdr:row>
          <xdr:rowOff>50800</xdr:rowOff>
        </xdr:from>
        <xdr:to>
          <xdr:col>5</xdr:col>
          <xdr:colOff>2222500</xdr:colOff>
          <xdr:row>24</xdr:row>
          <xdr:rowOff>298450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4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28</xdr:row>
          <xdr:rowOff>0</xdr:rowOff>
        </xdr:from>
        <xdr:to>
          <xdr:col>3</xdr:col>
          <xdr:colOff>1066800</xdr:colOff>
          <xdr:row>29</xdr:row>
          <xdr:rowOff>28575</xdr:rowOff>
        </xdr:to>
        <xdr:grpSp>
          <xdr:nvGrpSpPr>
            <xdr:cNvPr id="40" name="Group 39">
              <a:extLst>
                <a:ext uri="{FF2B5EF4-FFF2-40B4-BE49-F238E27FC236}">
                  <a16:creationId xmlns:a16="http://schemas.microsoft.com/office/drawing/2014/main" id="{00000000-0008-0000-0400-000028000000}"/>
                </a:ext>
              </a:extLst>
            </xdr:cNvPr>
            <xdr:cNvGrpSpPr/>
          </xdr:nvGrpSpPr>
          <xdr:grpSpPr>
            <a:xfrm>
              <a:off x="3429000" y="23104929"/>
              <a:ext cx="1066800" cy="1026432"/>
              <a:chOff x="3057525" y="5286375"/>
              <a:chExt cx="1066800" cy="219075"/>
            </a:xfrm>
          </xdr:grpSpPr>
          <xdr:sp macro="" textlink="">
            <xdr:nvSpPr>
              <xdr:cNvPr id="12344" name="Check Box 56" hidden="1">
                <a:extLst>
                  <a:ext uri="{63B3BB69-23CF-44E3-9099-C40C66FF867C}">
                    <a14:compatExt spid="_x0000_s12344"/>
                  </a:ext>
                  <a:ext uri="{FF2B5EF4-FFF2-40B4-BE49-F238E27FC236}">
                    <a16:creationId xmlns:a16="http://schemas.microsoft.com/office/drawing/2014/main" id="{00000000-0008-0000-0400-000038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45" name="Check Box 57" hidden="1">
                <a:extLst>
                  <a:ext uri="{63B3BB69-23CF-44E3-9099-C40C66FF867C}">
                    <a14:compatExt spid="_x0000_s12345"/>
                  </a:ext>
                  <a:ext uri="{FF2B5EF4-FFF2-40B4-BE49-F238E27FC236}">
                    <a16:creationId xmlns:a16="http://schemas.microsoft.com/office/drawing/2014/main" id="{00000000-0008-0000-0400-000039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29</xdr:row>
          <xdr:rowOff>0</xdr:rowOff>
        </xdr:from>
        <xdr:to>
          <xdr:col>3</xdr:col>
          <xdr:colOff>1066800</xdr:colOff>
          <xdr:row>30</xdr:row>
          <xdr:rowOff>28575</xdr:rowOff>
        </xdr:to>
        <xdr:grpSp>
          <xdr:nvGrpSpPr>
            <xdr:cNvPr id="43" name="Group 42">
              <a:extLst>
                <a:ext uri="{FF2B5EF4-FFF2-40B4-BE49-F238E27FC236}">
                  <a16:creationId xmlns:a16="http://schemas.microsoft.com/office/drawing/2014/main" id="{00000000-0008-0000-0400-00002B000000}"/>
                </a:ext>
              </a:extLst>
            </xdr:cNvPr>
            <xdr:cNvGrpSpPr/>
          </xdr:nvGrpSpPr>
          <xdr:grpSpPr>
            <a:xfrm>
              <a:off x="3429000" y="24102786"/>
              <a:ext cx="1066800" cy="282575"/>
              <a:chOff x="3057525" y="5286375"/>
              <a:chExt cx="1066800" cy="219075"/>
            </a:xfrm>
          </xdr:grpSpPr>
          <xdr:sp macro="" textlink="">
            <xdr:nvSpPr>
              <xdr:cNvPr id="12346" name="Check Box 58" hidden="1">
                <a:extLst>
                  <a:ext uri="{63B3BB69-23CF-44E3-9099-C40C66FF867C}">
                    <a14:compatExt spid="_x0000_s12346"/>
                  </a:ext>
                  <a:ext uri="{FF2B5EF4-FFF2-40B4-BE49-F238E27FC236}">
                    <a16:creationId xmlns:a16="http://schemas.microsoft.com/office/drawing/2014/main" id="{00000000-0008-0000-0400-00003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0400-00003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30</xdr:row>
          <xdr:rowOff>0</xdr:rowOff>
        </xdr:from>
        <xdr:to>
          <xdr:col>3</xdr:col>
          <xdr:colOff>1066800</xdr:colOff>
          <xdr:row>31</xdr:row>
          <xdr:rowOff>28575</xdr:rowOff>
        </xdr:to>
        <xdr:grpSp>
          <xdr:nvGrpSpPr>
            <xdr:cNvPr id="46" name="Group 45">
              <a:extLst>
                <a:ext uri="{FF2B5EF4-FFF2-40B4-BE49-F238E27FC236}">
                  <a16:creationId xmlns:a16="http://schemas.microsoft.com/office/drawing/2014/main" id="{00000000-0008-0000-0400-00002E000000}"/>
                </a:ext>
              </a:extLst>
            </xdr:cNvPr>
            <xdr:cNvGrpSpPr/>
          </xdr:nvGrpSpPr>
          <xdr:grpSpPr>
            <a:xfrm>
              <a:off x="3429000" y="24356786"/>
              <a:ext cx="1066800" cy="282575"/>
              <a:chOff x="3057525" y="5286375"/>
              <a:chExt cx="1066800" cy="219075"/>
            </a:xfrm>
          </xdr:grpSpPr>
          <xdr:sp macro="" textlink="">
            <xdr:nvSpPr>
              <xdr:cNvPr id="12348" name="Check Box 60" hidden="1">
                <a:extLst>
                  <a:ext uri="{63B3BB69-23CF-44E3-9099-C40C66FF867C}">
                    <a14:compatExt spid="_x0000_s12348"/>
                  </a:ext>
                  <a:ext uri="{FF2B5EF4-FFF2-40B4-BE49-F238E27FC236}">
                    <a16:creationId xmlns:a16="http://schemas.microsoft.com/office/drawing/2014/main" id="{00000000-0008-0000-0400-00003C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49" name="Check Box 61" hidden="1">
                <a:extLst>
                  <a:ext uri="{63B3BB69-23CF-44E3-9099-C40C66FF867C}">
                    <a14:compatExt spid="_x0000_s12349"/>
                  </a:ext>
                  <a:ext uri="{FF2B5EF4-FFF2-40B4-BE49-F238E27FC236}">
                    <a16:creationId xmlns:a16="http://schemas.microsoft.com/office/drawing/2014/main" id="{00000000-0008-0000-0400-00003D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31</xdr:row>
          <xdr:rowOff>0</xdr:rowOff>
        </xdr:from>
        <xdr:to>
          <xdr:col>3</xdr:col>
          <xdr:colOff>1066800</xdr:colOff>
          <xdr:row>31</xdr:row>
          <xdr:rowOff>219075</xdr:rowOff>
        </xdr:to>
        <xdr:grpSp>
          <xdr:nvGrpSpPr>
            <xdr:cNvPr id="49" name="Group 48">
              <a:extLst>
                <a:ext uri="{FF2B5EF4-FFF2-40B4-BE49-F238E27FC236}">
                  <a16:creationId xmlns:a16="http://schemas.microsoft.com/office/drawing/2014/main" id="{00000000-0008-0000-0400-000031000000}"/>
                </a:ext>
              </a:extLst>
            </xdr:cNvPr>
            <xdr:cNvGrpSpPr/>
          </xdr:nvGrpSpPr>
          <xdr:grpSpPr>
            <a:xfrm>
              <a:off x="3429000" y="24610786"/>
              <a:ext cx="1066800" cy="219075"/>
              <a:chOff x="3057525" y="5286375"/>
              <a:chExt cx="1066800" cy="219075"/>
            </a:xfrm>
          </xdr:grpSpPr>
          <xdr:sp macro="" textlink="">
            <xdr:nvSpPr>
              <xdr:cNvPr id="12350" name="Check Box 62" hidden="1">
                <a:extLst>
                  <a:ext uri="{63B3BB69-23CF-44E3-9099-C40C66FF867C}">
                    <a14:compatExt spid="_x0000_s12350"/>
                  </a:ext>
                  <a:ext uri="{FF2B5EF4-FFF2-40B4-BE49-F238E27FC236}">
                    <a16:creationId xmlns:a16="http://schemas.microsoft.com/office/drawing/2014/main" id="{00000000-0008-0000-0400-00003E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51" name="Check Box 63" hidden="1">
                <a:extLst>
                  <a:ext uri="{63B3BB69-23CF-44E3-9099-C40C66FF867C}">
                    <a14:compatExt spid="_x0000_s12351"/>
                  </a:ext>
                  <a:ext uri="{FF2B5EF4-FFF2-40B4-BE49-F238E27FC236}">
                    <a16:creationId xmlns:a16="http://schemas.microsoft.com/office/drawing/2014/main" id="{00000000-0008-0000-0400-00003F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27</xdr:row>
          <xdr:rowOff>0</xdr:rowOff>
        </xdr:from>
        <xdr:to>
          <xdr:col>4</xdr:col>
          <xdr:colOff>1066800</xdr:colOff>
          <xdr:row>28</xdr:row>
          <xdr:rowOff>28575</xdr:rowOff>
        </xdr:to>
        <xdr:grpSp>
          <xdr:nvGrpSpPr>
            <xdr:cNvPr id="52" name="Group 51">
              <a:extLst>
                <a:ext uri="{FF2B5EF4-FFF2-40B4-BE49-F238E27FC236}">
                  <a16:creationId xmlns:a16="http://schemas.microsoft.com/office/drawing/2014/main" id="{00000000-0008-0000-0400-000034000000}"/>
                </a:ext>
              </a:extLst>
            </xdr:cNvPr>
            <xdr:cNvGrpSpPr/>
          </xdr:nvGrpSpPr>
          <xdr:grpSpPr>
            <a:xfrm>
              <a:off x="5279571" y="22016357"/>
              <a:ext cx="1066800" cy="1117147"/>
              <a:chOff x="3057525" y="5286375"/>
              <a:chExt cx="1066800" cy="219075"/>
            </a:xfrm>
          </xdr:grpSpPr>
          <xdr:sp macro="" textlink="">
            <xdr:nvSpPr>
              <xdr:cNvPr id="12352" name="Check Box 64" hidden="1">
                <a:extLst>
                  <a:ext uri="{63B3BB69-23CF-44E3-9099-C40C66FF867C}">
                    <a14:compatExt spid="_x0000_s12352"/>
                  </a:ext>
                  <a:ext uri="{FF2B5EF4-FFF2-40B4-BE49-F238E27FC236}">
                    <a16:creationId xmlns:a16="http://schemas.microsoft.com/office/drawing/2014/main" id="{00000000-0008-0000-0400-000040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53" name="Check Box 65" hidden="1">
                <a:extLst>
                  <a:ext uri="{63B3BB69-23CF-44E3-9099-C40C66FF867C}">
                    <a14:compatExt spid="_x0000_s12353"/>
                  </a:ext>
                  <a:ext uri="{FF2B5EF4-FFF2-40B4-BE49-F238E27FC236}">
                    <a16:creationId xmlns:a16="http://schemas.microsoft.com/office/drawing/2014/main" id="{00000000-0008-0000-0400-000041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28</xdr:row>
          <xdr:rowOff>5013</xdr:rowOff>
        </xdr:from>
        <xdr:to>
          <xdr:col>4</xdr:col>
          <xdr:colOff>1066800</xdr:colOff>
          <xdr:row>29</xdr:row>
          <xdr:rowOff>33588</xdr:rowOff>
        </xdr:to>
        <xdr:grpSp>
          <xdr:nvGrpSpPr>
            <xdr:cNvPr id="55" name="Group 54">
              <a:extLst>
                <a:ext uri="{FF2B5EF4-FFF2-40B4-BE49-F238E27FC236}">
                  <a16:creationId xmlns:a16="http://schemas.microsoft.com/office/drawing/2014/main" id="{00000000-0008-0000-0400-000037000000}"/>
                </a:ext>
              </a:extLst>
            </xdr:cNvPr>
            <xdr:cNvGrpSpPr/>
          </xdr:nvGrpSpPr>
          <xdr:grpSpPr>
            <a:xfrm>
              <a:off x="5279571" y="23109942"/>
              <a:ext cx="1066800" cy="1026432"/>
              <a:chOff x="3057525" y="5286375"/>
              <a:chExt cx="1066800" cy="219075"/>
            </a:xfrm>
          </xdr:grpSpPr>
          <xdr:sp macro="" textlink="">
            <xdr:nvSpPr>
              <xdr:cNvPr id="12354" name="Check Box 66" hidden="1">
                <a:extLst>
                  <a:ext uri="{63B3BB69-23CF-44E3-9099-C40C66FF867C}">
                    <a14:compatExt spid="_x0000_s12354"/>
                  </a:ext>
                  <a:ext uri="{FF2B5EF4-FFF2-40B4-BE49-F238E27FC236}">
                    <a16:creationId xmlns:a16="http://schemas.microsoft.com/office/drawing/2014/main" id="{00000000-0008-0000-0400-000042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55" name="Check Box 67" hidden="1">
                <a:extLst>
                  <a:ext uri="{63B3BB69-23CF-44E3-9099-C40C66FF867C}">
                    <a14:compatExt spid="_x0000_s12355"/>
                  </a:ext>
                  <a:ext uri="{FF2B5EF4-FFF2-40B4-BE49-F238E27FC236}">
                    <a16:creationId xmlns:a16="http://schemas.microsoft.com/office/drawing/2014/main" id="{00000000-0008-0000-0400-000043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32</xdr:row>
          <xdr:rowOff>0</xdr:rowOff>
        </xdr:from>
        <xdr:to>
          <xdr:col>3</xdr:col>
          <xdr:colOff>1066800</xdr:colOff>
          <xdr:row>33</xdr:row>
          <xdr:rowOff>28575</xdr:rowOff>
        </xdr:to>
        <xdr:grpSp>
          <xdr:nvGrpSpPr>
            <xdr:cNvPr id="67" name="Group 66">
              <a:extLst>
                <a:ext uri="{FF2B5EF4-FFF2-40B4-BE49-F238E27FC236}">
                  <a16:creationId xmlns:a16="http://schemas.microsoft.com/office/drawing/2014/main" id="{00000000-0008-0000-0400-000043000000}"/>
                </a:ext>
              </a:extLst>
            </xdr:cNvPr>
            <xdr:cNvGrpSpPr/>
          </xdr:nvGrpSpPr>
          <xdr:grpSpPr>
            <a:xfrm>
              <a:off x="3429000" y="24864786"/>
              <a:ext cx="1066800" cy="282575"/>
              <a:chOff x="3057525" y="5286375"/>
              <a:chExt cx="1066800" cy="219075"/>
            </a:xfrm>
          </xdr:grpSpPr>
          <xdr:sp macro="" textlink="">
            <xdr:nvSpPr>
              <xdr:cNvPr id="12362" name="Check Box 74" hidden="1">
                <a:extLst>
                  <a:ext uri="{63B3BB69-23CF-44E3-9099-C40C66FF867C}">
                    <a14:compatExt spid="_x0000_s12362"/>
                  </a:ext>
                  <a:ext uri="{FF2B5EF4-FFF2-40B4-BE49-F238E27FC236}">
                    <a16:creationId xmlns:a16="http://schemas.microsoft.com/office/drawing/2014/main" id="{00000000-0008-0000-0400-00004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63" name="Check Box 75" hidden="1">
                <a:extLst>
                  <a:ext uri="{63B3BB69-23CF-44E3-9099-C40C66FF867C}">
                    <a14:compatExt spid="_x0000_s12363"/>
                  </a:ext>
                  <a:ext uri="{FF2B5EF4-FFF2-40B4-BE49-F238E27FC236}">
                    <a16:creationId xmlns:a16="http://schemas.microsoft.com/office/drawing/2014/main" id="{00000000-0008-0000-0400-00004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33</xdr:row>
          <xdr:rowOff>0</xdr:rowOff>
        </xdr:from>
        <xdr:to>
          <xdr:col>3</xdr:col>
          <xdr:colOff>1066800</xdr:colOff>
          <xdr:row>34</xdr:row>
          <xdr:rowOff>28575</xdr:rowOff>
        </xdr:to>
        <xdr:grpSp>
          <xdr:nvGrpSpPr>
            <xdr:cNvPr id="70" name="Group 69">
              <a:extLst>
                <a:ext uri="{FF2B5EF4-FFF2-40B4-BE49-F238E27FC236}">
                  <a16:creationId xmlns:a16="http://schemas.microsoft.com/office/drawing/2014/main" id="{00000000-0008-0000-0400-000046000000}"/>
                </a:ext>
              </a:extLst>
            </xdr:cNvPr>
            <xdr:cNvGrpSpPr/>
          </xdr:nvGrpSpPr>
          <xdr:grpSpPr>
            <a:xfrm>
              <a:off x="3429000" y="25118786"/>
              <a:ext cx="1066800" cy="282575"/>
              <a:chOff x="3057525" y="5286375"/>
              <a:chExt cx="1066800" cy="219075"/>
            </a:xfrm>
          </xdr:grpSpPr>
          <xdr:sp macro="" textlink="">
            <xdr:nvSpPr>
              <xdr:cNvPr id="12364" name="Check Box 76" hidden="1">
                <a:extLst>
                  <a:ext uri="{63B3BB69-23CF-44E3-9099-C40C66FF867C}">
                    <a14:compatExt spid="_x0000_s12364"/>
                  </a:ext>
                  <a:ext uri="{FF2B5EF4-FFF2-40B4-BE49-F238E27FC236}">
                    <a16:creationId xmlns:a16="http://schemas.microsoft.com/office/drawing/2014/main" id="{00000000-0008-0000-0400-00004C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65" name="Check Box 77" hidden="1">
                <a:extLst>
                  <a:ext uri="{63B3BB69-23CF-44E3-9099-C40C66FF867C}">
                    <a14:compatExt spid="_x0000_s12365"/>
                  </a:ext>
                  <a:ext uri="{FF2B5EF4-FFF2-40B4-BE49-F238E27FC236}">
                    <a16:creationId xmlns:a16="http://schemas.microsoft.com/office/drawing/2014/main" id="{00000000-0008-0000-0400-00004D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34</xdr:row>
          <xdr:rowOff>0</xdr:rowOff>
        </xdr:from>
        <xdr:to>
          <xdr:col>3</xdr:col>
          <xdr:colOff>1066800</xdr:colOff>
          <xdr:row>35</xdr:row>
          <xdr:rowOff>28575</xdr:rowOff>
        </xdr:to>
        <xdr:grpSp>
          <xdr:nvGrpSpPr>
            <xdr:cNvPr id="73" name="Group 72">
              <a:extLst>
                <a:ext uri="{FF2B5EF4-FFF2-40B4-BE49-F238E27FC236}">
                  <a16:creationId xmlns:a16="http://schemas.microsoft.com/office/drawing/2014/main" id="{00000000-0008-0000-0400-000049000000}"/>
                </a:ext>
              </a:extLst>
            </xdr:cNvPr>
            <xdr:cNvGrpSpPr/>
          </xdr:nvGrpSpPr>
          <xdr:grpSpPr>
            <a:xfrm>
              <a:off x="3429000" y="25372786"/>
              <a:ext cx="1066800" cy="1026432"/>
              <a:chOff x="3057525" y="5286375"/>
              <a:chExt cx="1066800" cy="219075"/>
            </a:xfrm>
          </xdr:grpSpPr>
          <xdr:sp macro="" textlink="">
            <xdr:nvSpPr>
              <xdr:cNvPr id="12366" name="Check Box 78" hidden="1">
                <a:extLst>
                  <a:ext uri="{63B3BB69-23CF-44E3-9099-C40C66FF867C}">
                    <a14:compatExt spid="_x0000_s12366"/>
                  </a:ext>
                  <a:ext uri="{FF2B5EF4-FFF2-40B4-BE49-F238E27FC236}">
                    <a16:creationId xmlns:a16="http://schemas.microsoft.com/office/drawing/2014/main" id="{00000000-0008-0000-0400-00004E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67" name="Check Box 79" hidden="1">
                <a:extLst>
                  <a:ext uri="{63B3BB69-23CF-44E3-9099-C40C66FF867C}">
                    <a14:compatExt spid="_x0000_s12367"/>
                  </a:ext>
                  <a:ext uri="{FF2B5EF4-FFF2-40B4-BE49-F238E27FC236}">
                    <a16:creationId xmlns:a16="http://schemas.microsoft.com/office/drawing/2014/main" id="{00000000-0008-0000-0400-00004F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35</xdr:row>
          <xdr:rowOff>0</xdr:rowOff>
        </xdr:from>
        <xdr:to>
          <xdr:col>3</xdr:col>
          <xdr:colOff>1066800</xdr:colOff>
          <xdr:row>36</xdr:row>
          <xdr:rowOff>28575</xdr:rowOff>
        </xdr:to>
        <xdr:grpSp>
          <xdr:nvGrpSpPr>
            <xdr:cNvPr id="76" name="Group 75">
              <a:extLst>
                <a:ext uri="{FF2B5EF4-FFF2-40B4-BE49-F238E27FC236}">
                  <a16:creationId xmlns:a16="http://schemas.microsoft.com/office/drawing/2014/main" id="{00000000-0008-0000-0400-00004C000000}"/>
                </a:ext>
              </a:extLst>
            </xdr:cNvPr>
            <xdr:cNvGrpSpPr/>
          </xdr:nvGrpSpPr>
          <xdr:grpSpPr>
            <a:xfrm>
              <a:off x="3429000" y="26370643"/>
              <a:ext cx="1066800" cy="282575"/>
              <a:chOff x="3057525" y="5286375"/>
              <a:chExt cx="1066800" cy="219075"/>
            </a:xfrm>
          </xdr:grpSpPr>
          <xdr:sp macro="" textlink="">
            <xdr:nvSpPr>
              <xdr:cNvPr id="12368" name="Check Box 80" hidden="1">
                <a:extLst>
                  <a:ext uri="{63B3BB69-23CF-44E3-9099-C40C66FF867C}">
                    <a14:compatExt spid="_x0000_s12368"/>
                  </a:ext>
                  <a:ext uri="{FF2B5EF4-FFF2-40B4-BE49-F238E27FC236}">
                    <a16:creationId xmlns:a16="http://schemas.microsoft.com/office/drawing/2014/main" id="{00000000-0008-0000-0400-000050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69" name="Check Box 81" hidden="1">
                <a:extLst>
                  <a:ext uri="{63B3BB69-23CF-44E3-9099-C40C66FF867C}">
                    <a14:compatExt spid="_x0000_s12369"/>
                  </a:ext>
                  <a:ext uri="{FF2B5EF4-FFF2-40B4-BE49-F238E27FC236}">
                    <a16:creationId xmlns:a16="http://schemas.microsoft.com/office/drawing/2014/main" id="{00000000-0008-0000-0400-000051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36</xdr:row>
          <xdr:rowOff>0</xdr:rowOff>
        </xdr:from>
        <xdr:to>
          <xdr:col>3</xdr:col>
          <xdr:colOff>1066800</xdr:colOff>
          <xdr:row>37</xdr:row>
          <xdr:rowOff>28575</xdr:rowOff>
        </xdr:to>
        <xdr:grpSp>
          <xdr:nvGrpSpPr>
            <xdr:cNvPr id="79" name="Group 78">
              <a:extLst>
                <a:ext uri="{FF2B5EF4-FFF2-40B4-BE49-F238E27FC236}">
                  <a16:creationId xmlns:a16="http://schemas.microsoft.com/office/drawing/2014/main" id="{00000000-0008-0000-0400-00004F000000}"/>
                </a:ext>
              </a:extLst>
            </xdr:cNvPr>
            <xdr:cNvGrpSpPr/>
          </xdr:nvGrpSpPr>
          <xdr:grpSpPr>
            <a:xfrm>
              <a:off x="3429000" y="26624643"/>
              <a:ext cx="1066800" cy="1434646"/>
              <a:chOff x="3057525" y="5286375"/>
              <a:chExt cx="1066800" cy="219075"/>
            </a:xfrm>
          </xdr:grpSpPr>
          <xdr:sp macro="" textlink="">
            <xdr:nvSpPr>
              <xdr:cNvPr id="12370" name="Check Box 82" hidden="1">
                <a:extLst>
                  <a:ext uri="{63B3BB69-23CF-44E3-9099-C40C66FF867C}">
                    <a14:compatExt spid="_x0000_s12370"/>
                  </a:ext>
                  <a:ext uri="{FF2B5EF4-FFF2-40B4-BE49-F238E27FC236}">
                    <a16:creationId xmlns:a16="http://schemas.microsoft.com/office/drawing/2014/main" id="{00000000-0008-0000-0400-000052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1" name="Check Box 83" hidden="1">
                <a:extLst>
                  <a:ext uri="{63B3BB69-23CF-44E3-9099-C40C66FF867C}">
                    <a14:compatExt spid="_x0000_s12371"/>
                  </a:ext>
                  <a:ext uri="{FF2B5EF4-FFF2-40B4-BE49-F238E27FC236}">
                    <a16:creationId xmlns:a16="http://schemas.microsoft.com/office/drawing/2014/main" id="{00000000-0008-0000-0400-000053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37</xdr:row>
          <xdr:rowOff>0</xdr:rowOff>
        </xdr:from>
        <xdr:to>
          <xdr:col>3</xdr:col>
          <xdr:colOff>1066800</xdr:colOff>
          <xdr:row>38</xdr:row>
          <xdr:rowOff>28575</xdr:rowOff>
        </xdr:to>
        <xdr:grpSp>
          <xdr:nvGrpSpPr>
            <xdr:cNvPr id="82" name="Group 81">
              <a:extLst>
                <a:ext uri="{FF2B5EF4-FFF2-40B4-BE49-F238E27FC236}">
                  <a16:creationId xmlns:a16="http://schemas.microsoft.com/office/drawing/2014/main" id="{00000000-0008-0000-0400-000052000000}"/>
                </a:ext>
              </a:extLst>
            </xdr:cNvPr>
            <xdr:cNvGrpSpPr/>
          </xdr:nvGrpSpPr>
          <xdr:grpSpPr>
            <a:xfrm>
              <a:off x="3429000" y="28030714"/>
              <a:ext cx="1066800" cy="654504"/>
              <a:chOff x="3057525" y="5286375"/>
              <a:chExt cx="1066800" cy="219075"/>
            </a:xfrm>
          </xdr:grpSpPr>
          <xdr:sp macro="" textlink="">
            <xdr:nvSpPr>
              <xdr:cNvPr id="12372" name="Check Box 84" hidden="1">
                <a:extLst>
                  <a:ext uri="{63B3BB69-23CF-44E3-9099-C40C66FF867C}">
                    <a14:compatExt spid="_x0000_s12372"/>
                  </a:ext>
                  <a:ext uri="{FF2B5EF4-FFF2-40B4-BE49-F238E27FC236}">
                    <a16:creationId xmlns:a16="http://schemas.microsoft.com/office/drawing/2014/main" id="{00000000-0008-0000-0400-000054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3" name="Check Box 85" hidden="1">
                <a:extLst>
                  <a:ext uri="{63B3BB69-23CF-44E3-9099-C40C66FF867C}">
                    <a14:compatExt spid="_x0000_s12373"/>
                  </a:ext>
                  <a:ext uri="{FF2B5EF4-FFF2-40B4-BE49-F238E27FC236}">
                    <a16:creationId xmlns:a16="http://schemas.microsoft.com/office/drawing/2014/main" id="{00000000-0008-0000-0400-000055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38</xdr:row>
          <xdr:rowOff>0</xdr:rowOff>
        </xdr:from>
        <xdr:to>
          <xdr:col>3</xdr:col>
          <xdr:colOff>1066800</xdr:colOff>
          <xdr:row>38</xdr:row>
          <xdr:rowOff>219075</xdr:rowOff>
        </xdr:to>
        <xdr:grpSp>
          <xdr:nvGrpSpPr>
            <xdr:cNvPr id="85" name="Group 84">
              <a:extLst>
                <a:ext uri="{FF2B5EF4-FFF2-40B4-BE49-F238E27FC236}">
                  <a16:creationId xmlns:a16="http://schemas.microsoft.com/office/drawing/2014/main" id="{00000000-0008-0000-0400-000055000000}"/>
                </a:ext>
              </a:extLst>
            </xdr:cNvPr>
            <xdr:cNvGrpSpPr/>
          </xdr:nvGrpSpPr>
          <xdr:grpSpPr>
            <a:xfrm>
              <a:off x="3429000" y="28656643"/>
              <a:ext cx="1066800" cy="219075"/>
              <a:chOff x="3057525" y="5286375"/>
              <a:chExt cx="1066800" cy="219075"/>
            </a:xfrm>
          </xdr:grpSpPr>
          <xdr:sp macro="" textlink="">
            <xdr:nvSpPr>
              <xdr:cNvPr id="12374" name="Check Box 86" hidden="1">
                <a:extLst>
                  <a:ext uri="{63B3BB69-23CF-44E3-9099-C40C66FF867C}">
                    <a14:compatExt spid="_x0000_s12374"/>
                  </a:ext>
                  <a:ext uri="{FF2B5EF4-FFF2-40B4-BE49-F238E27FC236}">
                    <a16:creationId xmlns:a16="http://schemas.microsoft.com/office/drawing/2014/main" id="{00000000-0008-0000-0400-000056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5" name="Check Box 87" hidden="1">
                <a:extLst>
                  <a:ext uri="{63B3BB69-23CF-44E3-9099-C40C66FF867C}">
                    <a14:compatExt spid="_x0000_s12375"/>
                  </a:ext>
                  <a:ext uri="{FF2B5EF4-FFF2-40B4-BE49-F238E27FC236}">
                    <a16:creationId xmlns:a16="http://schemas.microsoft.com/office/drawing/2014/main" id="{00000000-0008-0000-0400-000057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39</xdr:row>
          <xdr:rowOff>0</xdr:rowOff>
        </xdr:from>
        <xdr:to>
          <xdr:col>3</xdr:col>
          <xdr:colOff>1066800</xdr:colOff>
          <xdr:row>40</xdr:row>
          <xdr:rowOff>28575</xdr:rowOff>
        </xdr:to>
        <xdr:grpSp>
          <xdr:nvGrpSpPr>
            <xdr:cNvPr id="88" name="Group 87">
              <a:extLst>
                <a:ext uri="{FF2B5EF4-FFF2-40B4-BE49-F238E27FC236}">
                  <a16:creationId xmlns:a16="http://schemas.microsoft.com/office/drawing/2014/main" id="{00000000-0008-0000-0400-000058000000}"/>
                </a:ext>
              </a:extLst>
            </xdr:cNvPr>
            <xdr:cNvGrpSpPr/>
          </xdr:nvGrpSpPr>
          <xdr:grpSpPr>
            <a:xfrm>
              <a:off x="3429000" y="30371143"/>
              <a:ext cx="1066800" cy="1715861"/>
              <a:chOff x="3057525" y="5286375"/>
              <a:chExt cx="1066800" cy="219075"/>
            </a:xfrm>
          </xdr:grpSpPr>
          <xdr:sp macro="" textlink="">
            <xdr:nvSpPr>
              <xdr:cNvPr id="12376" name="Check Box 88" hidden="1">
                <a:extLst>
                  <a:ext uri="{63B3BB69-23CF-44E3-9099-C40C66FF867C}">
                    <a14:compatExt spid="_x0000_s12376"/>
                  </a:ext>
                  <a:ext uri="{FF2B5EF4-FFF2-40B4-BE49-F238E27FC236}">
                    <a16:creationId xmlns:a16="http://schemas.microsoft.com/office/drawing/2014/main" id="{00000000-0008-0000-0400-000058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7" name="Check Box 89" hidden="1">
                <a:extLst>
                  <a:ext uri="{63B3BB69-23CF-44E3-9099-C40C66FF867C}">
                    <a14:compatExt spid="_x0000_s12377"/>
                  </a:ext>
                  <a:ext uri="{FF2B5EF4-FFF2-40B4-BE49-F238E27FC236}">
                    <a16:creationId xmlns:a16="http://schemas.microsoft.com/office/drawing/2014/main" id="{00000000-0008-0000-0400-000059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40</xdr:row>
          <xdr:rowOff>0</xdr:rowOff>
        </xdr:from>
        <xdr:to>
          <xdr:col>3</xdr:col>
          <xdr:colOff>1066800</xdr:colOff>
          <xdr:row>41</xdr:row>
          <xdr:rowOff>28575</xdr:rowOff>
        </xdr:to>
        <xdr:grpSp>
          <xdr:nvGrpSpPr>
            <xdr:cNvPr id="91" name="Group 90">
              <a:extLst>
                <a:ext uri="{FF2B5EF4-FFF2-40B4-BE49-F238E27FC236}">
                  <a16:creationId xmlns:a16="http://schemas.microsoft.com/office/drawing/2014/main" id="{00000000-0008-0000-0400-00005B000000}"/>
                </a:ext>
              </a:extLst>
            </xdr:cNvPr>
            <xdr:cNvGrpSpPr/>
          </xdr:nvGrpSpPr>
          <xdr:grpSpPr>
            <a:xfrm>
              <a:off x="3429000" y="32058429"/>
              <a:ext cx="1066800" cy="1080860"/>
              <a:chOff x="3057525" y="5286375"/>
              <a:chExt cx="1066800" cy="219075"/>
            </a:xfrm>
          </xdr:grpSpPr>
          <xdr:sp macro="" textlink="">
            <xdr:nvSpPr>
              <xdr:cNvPr id="12378" name="Check Box 90" hidden="1">
                <a:extLst>
                  <a:ext uri="{63B3BB69-23CF-44E3-9099-C40C66FF867C}">
                    <a14:compatExt spid="_x0000_s12378"/>
                  </a:ext>
                  <a:ext uri="{FF2B5EF4-FFF2-40B4-BE49-F238E27FC236}">
                    <a16:creationId xmlns:a16="http://schemas.microsoft.com/office/drawing/2014/main" id="{00000000-0008-0000-0400-00005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9" name="Check Box 91" hidden="1">
                <a:extLst>
                  <a:ext uri="{63B3BB69-23CF-44E3-9099-C40C66FF867C}">
                    <a14:compatExt spid="_x0000_s12379"/>
                  </a:ext>
                  <a:ext uri="{FF2B5EF4-FFF2-40B4-BE49-F238E27FC236}">
                    <a16:creationId xmlns:a16="http://schemas.microsoft.com/office/drawing/2014/main" id="{00000000-0008-0000-0400-00005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41</xdr:row>
          <xdr:rowOff>0</xdr:rowOff>
        </xdr:from>
        <xdr:to>
          <xdr:col>3</xdr:col>
          <xdr:colOff>1066800</xdr:colOff>
          <xdr:row>42</xdr:row>
          <xdr:rowOff>28575</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3429000" y="33110714"/>
              <a:ext cx="1066800" cy="409575"/>
              <a:chOff x="3057525" y="5286375"/>
              <a:chExt cx="1066800" cy="219075"/>
            </a:xfrm>
          </xdr:grpSpPr>
          <xdr:sp macro="" textlink="">
            <xdr:nvSpPr>
              <xdr:cNvPr id="12380" name="Check Box 92" hidden="1">
                <a:extLst>
                  <a:ext uri="{63B3BB69-23CF-44E3-9099-C40C66FF867C}">
                    <a14:compatExt spid="_x0000_s12380"/>
                  </a:ext>
                  <a:ext uri="{FF2B5EF4-FFF2-40B4-BE49-F238E27FC236}">
                    <a16:creationId xmlns:a16="http://schemas.microsoft.com/office/drawing/2014/main" id="{00000000-0008-0000-0400-00005C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1" name="Check Box 93" hidden="1">
                <a:extLst>
                  <a:ext uri="{63B3BB69-23CF-44E3-9099-C40C66FF867C}">
                    <a14:compatExt spid="_x0000_s12381"/>
                  </a:ext>
                  <a:ext uri="{FF2B5EF4-FFF2-40B4-BE49-F238E27FC236}">
                    <a16:creationId xmlns:a16="http://schemas.microsoft.com/office/drawing/2014/main" id="{00000000-0008-0000-0400-00005D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41</xdr:row>
          <xdr:rowOff>0</xdr:rowOff>
        </xdr:from>
        <xdr:to>
          <xdr:col>4</xdr:col>
          <xdr:colOff>1066800</xdr:colOff>
          <xdr:row>42</xdr:row>
          <xdr:rowOff>28575</xdr:rowOff>
        </xdr:to>
        <xdr:grpSp>
          <xdr:nvGrpSpPr>
            <xdr:cNvPr id="97" name="Group 96">
              <a:extLst>
                <a:ext uri="{FF2B5EF4-FFF2-40B4-BE49-F238E27FC236}">
                  <a16:creationId xmlns:a16="http://schemas.microsoft.com/office/drawing/2014/main" id="{00000000-0008-0000-0400-000061000000}"/>
                </a:ext>
              </a:extLst>
            </xdr:cNvPr>
            <xdr:cNvGrpSpPr/>
          </xdr:nvGrpSpPr>
          <xdr:grpSpPr>
            <a:xfrm>
              <a:off x="5279571" y="33110714"/>
              <a:ext cx="1066800" cy="409575"/>
              <a:chOff x="3057525" y="5286375"/>
              <a:chExt cx="1066800" cy="219075"/>
            </a:xfrm>
          </xdr:grpSpPr>
          <xdr:sp macro="" textlink="">
            <xdr:nvSpPr>
              <xdr:cNvPr id="12382" name="Check Box 94" hidden="1">
                <a:extLst>
                  <a:ext uri="{63B3BB69-23CF-44E3-9099-C40C66FF867C}">
                    <a14:compatExt spid="_x0000_s12382"/>
                  </a:ext>
                  <a:ext uri="{FF2B5EF4-FFF2-40B4-BE49-F238E27FC236}">
                    <a16:creationId xmlns:a16="http://schemas.microsoft.com/office/drawing/2014/main" id="{00000000-0008-0000-0400-00005E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3" name="Check Box 95" hidden="1">
                <a:extLst>
                  <a:ext uri="{63B3BB69-23CF-44E3-9099-C40C66FF867C}">
                    <a14:compatExt spid="_x0000_s12383"/>
                  </a:ext>
                  <a:ext uri="{FF2B5EF4-FFF2-40B4-BE49-F238E27FC236}">
                    <a16:creationId xmlns:a16="http://schemas.microsoft.com/office/drawing/2014/main" id="{00000000-0008-0000-0400-00005F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40</xdr:row>
          <xdr:rowOff>0</xdr:rowOff>
        </xdr:from>
        <xdr:to>
          <xdr:col>4</xdr:col>
          <xdr:colOff>1066800</xdr:colOff>
          <xdr:row>41</xdr:row>
          <xdr:rowOff>28575</xdr:rowOff>
        </xdr:to>
        <xdr:grpSp>
          <xdr:nvGrpSpPr>
            <xdr:cNvPr id="100" name="Group 99">
              <a:extLst>
                <a:ext uri="{FF2B5EF4-FFF2-40B4-BE49-F238E27FC236}">
                  <a16:creationId xmlns:a16="http://schemas.microsoft.com/office/drawing/2014/main" id="{00000000-0008-0000-0400-000064000000}"/>
                </a:ext>
              </a:extLst>
            </xdr:cNvPr>
            <xdr:cNvGrpSpPr/>
          </xdr:nvGrpSpPr>
          <xdr:grpSpPr>
            <a:xfrm>
              <a:off x="5279571" y="32058429"/>
              <a:ext cx="1066800" cy="1080860"/>
              <a:chOff x="3057525" y="5286375"/>
              <a:chExt cx="1066800" cy="219075"/>
            </a:xfrm>
          </xdr:grpSpPr>
          <xdr:sp macro="" textlink="">
            <xdr:nvSpPr>
              <xdr:cNvPr id="12384" name="Check Box 96" hidden="1">
                <a:extLst>
                  <a:ext uri="{63B3BB69-23CF-44E3-9099-C40C66FF867C}">
                    <a14:compatExt spid="_x0000_s12384"/>
                  </a:ext>
                  <a:ext uri="{FF2B5EF4-FFF2-40B4-BE49-F238E27FC236}">
                    <a16:creationId xmlns:a16="http://schemas.microsoft.com/office/drawing/2014/main" id="{00000000-0008-0000-0400-000060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5" name="Check Box 97" hidden="1">
                <a:extLst>
                  <a:ext uri="{63B3BB69-23CF-44E3-9099-C40C66FF867C}">
                    <a14:compatExt spid="_x0000_s12385"/>
                  </a:ext>
                  <a:ext uri="{FF2B5EF4-FFF2-40B4-BE49-F238E27FC236}">
                    <a16:creationId xmlns:a16="http://schemas.microsoft.com/office/drawing/2014/main" id="{00000000-0008-0000-0400-000061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39</xdr:row>
          <xdr:rowOff>0</xdr:rowOff>
        </xdr:from>
        <xdr:to>
          <xdr:col>4</xdr:col>
          <xdr:colOff>1066800</xdr:colOff>
          <xdr:row>40</xdr:row>
          <xdr:rowOff>28575</xdr:rowOff>
        </xdr:to>
        <xdr:grpSp>
          <xdr:nvGrpSpPr>
            <xdr:cNvPr id="103" name="Group 102">
              <a:extLst>
                <a:ext uri="{FF2B5EF4-FFF2-40B4-BE49-F238E27FC236}">
                  <a16:creationId xmlns:a16="http://schemas.microsoft.com/office/drawing/2014/main" id="{00000000-0008-0000-0400-000067000000}"/>
                </a:ext>
              </a:extLst>
            </xdr:cNvPr>
            <xdr:cNvGrpSpPr/>
          </xdr:nvGrpSpPr>
          <xdr:grpSpPr>
            <a:xfrm>
              <a:off x="5279571" y="30371143"/>
              <a:ext cx="1066800" cy="1715861"/>
              <a:chOff x="3057525" y="5286375"/>
              <a:chExt cx="1066800" cy="219075"/>
            </a:xfrm>
          </xdr:grpSpPr>
          <xdr:sp macro="" textlink="">
            <xdr:nvSpPr>
              <xdr:cNvPr id="12386" name="Check Box 98" hidden="1">
                <a:extLst>
                  <a:ext uri="{63B3BB69-23CF-44E3-9099-C40C66FF867C}">
                    <a14:compatExt spid="_x0000_s12386"/>
                  </a:ext>
                  <a:ext uri="{FF2B5EF4-FFF2-40B4-BE49-F238E27FC236}">
                    <a16:creationId xmlns:a16="http://schemas.microsoft.com/office/drawing/2014/main" id="{00000000-0008-0000-0400-000062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7" name="Check Box 99" hidden="1">
                <a:extLst>
                  <a:ext uri="{63B3BB69-23CF-44E3-9099-C40C66FF867C}">
                    <a14:compatExt spid="_x0000_s12387"/>
                  </a:ext>
                  <a:ext uri="{FF2B5EF4-FFF2-40B4-BE49-F238E27FC236}">
                    <a16:creationId xmlns:a16="http://schemas.microsoft.com/office/drawing/2014/main" id="{00000000-0008-0000-0400-000063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38</xdr:row>
          <xdr:rowOff>0</xdr:rowOff>
        </xdr:from>
        <xdr:to>
          <xdr:col>4</xdr:col>
          <xdr:colOff>1066800</xdr:colOff>
          <xdr:row>38</xdr:row>
          <xdr:rowOff>219075</xdr:rowOff>
        </xdr:to>
        <xdr:grpSp>
          <xdr:nvGrpSpPr>
            <xdr:cNvPr id="106" name="Group 105">
              <a:extLst>
                <a:ext uri="{FF2B5EF4-FFF2-40B4-BE49-F238E27FC236}">
                  <a16:creationId xmlns:a16="http://schemas.microsoft.com/office/drawing/2014/main" id="{00000000-0008-0000-0400-00006A000000}"/>
                </a:ext>
              </a:extLst>
            </xdr:cNvPr>
            <xdr:cNvGrpSpPr/>
          </xdr:nvGrpSpPr>
          <xdr:grpSpPr>
            <a:xfrm>
              <a:off x="5279571" y="28656643"/>
              <a:ext cx="1066800" cy="219075"/>
              <a:chOff x="3057525" y="5286375"/>
              <a:chExt cx="1066800" cy="219075"/>
            </a:xfrm>
          </xdr:grpSpPr>
          <xdr:sp macro="" textlink="">
            <xdr:nvSpPr>
              <xdr:cNvPr id="12388" name="Check Box 100" hidden="1">
                <a:extLst>
                  <a:ext uri="{63B3BB69-23CF-44E3-9099-C40C66FF867C}">
                    <a14:compatExt spid="_x0000_s12388"/>
                  </a:ext>
                  <a:ext uri="{FF2B5EF4-FFF2-40B4-BE49-F238E27FC236}">
                    <a16:creationId xmlns:a16="http://schemas.microsoft.com/office/drawing/2014/main" id="{00000000-0008-0000-0400-000064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9" name="Check Box 101" hidden="1">
                <a:extLst>
                  <a:ext uri="{63B3BB69-23CF-44E3-9099-C40C66FF867C}">
                    <a14:compatExt spid="_x0000_s12389"/>
                  </a:ext>
                  <a:ext uri="{FF2B5EF4-FFF2-40B4-BE49-F238E27FC236}">
                    <a16:creationId xmlns:a16="http://schemas.microsoft.com/office/drawing/2014/main" id="{00000000-0008-0000-0400-000065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37</xdr:row>
          <xdr:rowOff>0</xdr:rowOff>
        </xdr:from>
        <xdr:to>
          <xdr:col>4</xdr:col>
          <xdr:colOff>1066800</xdr:colOff>
          <xdr:row>38</xdr:row>
          <xdr:rowOff>28575</xdr:rowOff>
        </xdr:to>
        <xdr:grpSp>
          <xdr:nvGrpSpPr>
            <xdr:cNvPr id="109" name="Group 108">
              <a:extLst>
                <a:ext uri="{FF2B5EF4-FFF2-40B4-BE49-F238E27FC236}">
                  <a16:creationId xmlns:a16="http://schemas.microsoft.com/office/drawing/2014/main" id="{00000000-0008-0000-0400-00006D000000}"/>
                </a:ext>
              </a:extLst>
            </xdr:cNvPr>
            <xdr:cNvGrpSpPr/>
          </xdr:nvGrpSpPr>
          <xdr:grpSpPr>
            <a:xfrm>
              <a:off x="5279571" y="28030714"/>
              <a:ext cx="1066800" cy="654504"/>
              <a:chOff x="3057525" y="5286375"/>
              <a:chExt cx="1066800" cy="219075"/>
            </a:xfrm>
          </xdr:grpSpPr>
          <xdr:sp macro="" textlink="">
            <xdr:nvSpPr>
              <xdr:cNvPr id="12390" name="Check Box 102" hidden="1">
                <a:extLst>
                  <a:ext uri="{63B3BB69-23CF-44E3-9099-C40C66FF867C}">
                    <a14:compatExt spid="_x0000_s12390"/>
                  </a:ext>
                  <a:ext uri="{FF2B5EF4-FFF2-40B4-BE49-F238E27FC236}">
                    <a16:creationId xmlns:a16="http://schemas.microsoft.com/office/drawing/2014/main" id="{00000000-0008-0000-0400-000066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1" name="Check Box 103" hidden="1">
                <a:extLst>
                  <a:ext uri="{63B3BB69-23CF-44E3-9099-C40C66FF867C}">
                    <a14:compatExt spid="_x0000_s12391"/>
                  </a:ext>
                  <a:ext uri="{FF2B5EF4-FFF2-40B4-BE49-F238E27FC236}">
                    <a16:creationId xmlns:a16="http://schemas.microsoft.com/office/drawing/2014/main" id="{00000000-0008-0000-0400-000067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36</xdr:row>
          <xdr:rowOff>0</xdr:rowOff>
        </xdr:from>
        <xdr:to>
          <xdr:col>4</xdr:col>
          <xdr:colOff>1066800</xdr:colOff>
          <xdr:row>37</xdr:row>
          <xdr:rowOff>28575</xdr:rowOff>
        </xdr:to>
        <xdr:grpSp>
          <xdr:nvGrpSpPr>
            <xdr:cNvPr id="112" name="Group 111">
              <a:extLst>
                <a:ext uri="{FF2B5EF4-FFF2-40B4-BE49-F238E27FC236}">
                  <a16:creationId xmlns:a16="http://schemas.microsoft.com/office/drawing/2014/main" id="{00000000-0008-0000-0400-000070000000}"/>
                </a:ext>
              </a:extLst>
            </xdr:cNvPr>
            <xdr:cNvGrpSpPr/>
          </xdr:nvGrpSpPr>
          <xdr:grpSpPr>
            <a:xfrm>
              <a:off x="5279571" y="26624643"/>
              <a:ext cx="1066800" cy="1434646"/>
              <a:chOff x="3057525" y="5286375"/>
              <a:chExt cx="1066800" cy="219075"/>
            </a:xfrm>
          </xdr:grpSpPr>
          <xdr:sp macro="" textlink="">
            <xdr:nvSpPr>
              <xdr:cNvPr id="12392" name="Check Box 104" hidden="1">
                <a:extLst>
                  <a:ext uri="{63B3BB69-23CF-44E3-9099-C40C66FF867C}">
                    <a14:compatExt spid="_x0000_s12392"/>
                  </a:ext>
                  <a:ext uri="{FF2B5EF4-FFF2-40B4-BE49-F238E27FC236}">
                    <a16:creationId xmlns:a16="http://schemas.microsoft.com/office/drawing/2014/main" id="{00000000-0008-0000-0400-000068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3" name="Check Box 105" hidden="1">
                <a:extLst>
                  <a:ext uri="{63B3BB69-23CF-44E3-9099-C40C66FF867C}">
                    <a14:compatExt spid="_x0000_s12393"/>
                  </a:ext>
                  <a:ext uri="{FF2B5EF4-FFF2-40B4-BE49-F238E27FC236}">
                    <a16:creationId xmlns:a16="http://schemas.microsoft.com/office/drawing/2014/main" id="{00000000-0008-0000-0400-000069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35</xdr:row>
          <xdr:rowOff>0</xdr:rowOff>
        </xdr:from>
        <xdr:to>
          <xdr:col>4</xdr:col>
          <xdr:colOff>1066800</xdr:colOff>
          <xdr:row>36</xdr:row>
          <xdr:rowOff>28575</xdr:rowOff>
        </xdr:to>
        <xdr:grpSp>
          <xdr:nvGrpSpPr>
            <xdr:cNvPr id="115" name="Group 114">
              <a:extLst>
                <a:ext uri="{FF2B5EF4-FFF2-40B4-BE49-F238E27FC236}">
                  <a16:creationId xmlns:a16="http://schemas.microsoft.com/office/drawing/2014/main" id="{00000000-0008-0000-0400-000073000000}"/>
                </a:ext>
              </a:extLst>
            </xdr:cNvPr>
            <xdr:cNvGrpSpPr/>
          </xdr:nvGrpSpPr>
          <xdr:grpSpPr>
            <a:xfrm>
              <a:off x="5279571" y="26370643"/>
              <a:ext cx="1066800" cy="282575"/>
              <a:chOff x="3057525" y="5286375"/>
              <a:chExt cx="1066800" cy="219075"/>
            </a:xfrm>
          </xdr:grpSpPr>
          <xdr:sp macro="" textlink="">
            <xdr:nvSpPr>
              <xdr:cNvPr id="12394" name="Check Box 106" hidden="1">
                <a:extLst>
                  <a:ext uri="{63B3BB69-23CF-44E3-9099-C40C66FF867C}">
                    <a14:compatExt spid="_x0000_s12394"/>
                  </a:ext>
                  <a:ext uri="{FF2B5EF4-FFF2-40B4-BE49-F238E27FC236}">
                    <a16:creationId xmlns:a16="http://schemas.microsoft.com/office/drawing/2014/main" id="{00000000-0008-0000-0400-00006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5" name="Check Box 107" hidden="1">
                <a:extLst>
                  <a:ext uri="{63B3BB69-23CF-44E3-9099-C40C66FF867C}">
                    <a14:compatExt spid="_x0000_s12395"/>
                  </a:ext>
                  <a:ext uri="{FF2B5EF4-FFF2-40B4-BE49-F238E27FC236}">
                    <a16:creationId xmlns:a16="http://schemas.microsoft.com/office/drawing/2014/main" id="{00000000-0008-0000-0400-00006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34</xdr:row>
          <xdr:rowOff>0</xdr:rowOff>
        </xdr:from>
        <xdr:to>
          <xdr:col>4</xdr:col>
          <xdr:colOff>1066800</xdr:colOff>
          <xdr:row>35</xdr:row>
          <xdr:rowOff>28575</xdr:rowOff>
        </xdr:to>
        <xdr:grpSp>
          <xdr:nvGrpSpPr>
            <xdr:cNvPr id="118" name="Group 117">
              <a:extLst>
                <a:ext uri="{FF2B5EF4-FFF2-40B4-BE49-F238E27FC236}">
                  <a16:creationId xmlns:a16="http://schemas.microsoft.com/office/drawing/2014/main" id="{00000000-0008-0000-0400-000076000000}"/>
                </a:ext>
              </a:extLst>
            </xdr:cNvPr>
            <xdr:cNvGrpSpPr/>
          </xdr:nvGrpSpPr>
          <xdr:grpSpPr>
            <a:xfrm>
              <a:off x="5279571" y="25372786"/>
              <a:ext cx="1066800" cy="1026432"/>
              <a:chOff x="3057525" y="5286375"/>
              <a:chExt cx="1066800" cy="219075"/>
            </a:xfrm>
          </xdr:grpSpPr>
          <xdr:sp macro="" textlink="">
            <xdr:nvSpPr>
              <xdr:cNvPr id="12396" name="Check Box 108" hidden="1">
                <a:extLst>
                  <a:ext uri="{63B3BB69-23CF-44E3-9099-C40C66FF867C}">
                    <a14:compatExt spid="_x0000_s12396"/>
                  </a:ext>
                  <a:ext uri="{FF2B5EF4-FFF2-40B4-BE49-F238E27FC236}">
                    <a16:creationId xmlns:a16="http://schemas.microsoft.com/office/drawing/2014/main" id="{00000000-0008-0000-0400-00006C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7" name="Check Box 109" hidden="1">
                <a:extLst>
                  <a:ext uri="{63B3BB69-23CF-44E3-9099-C40C66FF867C}">
                    <a14:compatExt spid="_x0000_s12397"/>
                  </a:ext>
                  <a:ext uri="{FF2B5EF4-FFF2-40B4-BE49-F238E27FC236}">
                    <a16:creationId xmlns:a16="http://schemas.microsoft.com/office/drawing/2014/main" id="{00000000-0008-0000-0400-00006D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33</xdr:row>
          <xdr:rowOff>0</xdr:rowOff>
        </xdr:from>
        <xdr:to>
          <xdr:col>4</xdr:col>
          <xdr:colOff>1066800</xdr:colOff>
          <xdr:row>34</xdr:row>
          <xdr:rowOff>28575</xdr:rowOff>
        </xdr:to>
        <xdr:grpSp>
          <xdr:nvGrpSpPr>
            <xdr:cNvPr id="121" name="Group 120">
              <a:extLst>
                <a:ext uri="{FF2B5EF4-FFF2-40B4-BE49-F238E27FC236}">
                  <a16:creationId xmlns:a16="http://schemas.microsoft.com/office/drawing/2014/main" id="{00000000-0008-0000-0400-000079000000}"/>
                </a:ext>
              </a:extLst>
            </xdr:cNvPr>
            <xdr:cNvGrpSpPr/>
          </xdr:nvGrpSpPr>
          <xdr:grpSpPr>
            <a:xfrm>
              <a:off x="5279571" y="25118786"/>
              <a:ext cx="1066800" cy="282575"/>
              <a:chOff x="3057525" y="5286375"/>
              <a:chExt cx="1066800" cy="219075"/>
            </a:xfrm>
          </xdr:grpSpPr>
          <xdr:sp macro="" textlink="">
            <xdr:nvSpPr>
              <xdr:cNvPr id="12398" name="Check Box 110" hidden="1">
                <a:extLst>
                  <a:ext uri="{63B3BB69-23CF-44E3-9099-C40C66FF867C}">
                    <a14:compatExt spid="_x0000_s12398"/>
                  </a:ext>
                  <a:ext uri="{FF2B5EF4-FFF2-40B4-BE49-F238E27FC236}">
                    <a16:creationId xmlns:a16="http://schemas.microsoft.com/office/drawing/2014/main" id="{00000000-0008-0000-0400-00006E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9" name="Check Box 111" hidden="1">
                <a:extLst>
                  <a:ext uri="{63B3BB69-23CF-44E3-9099-C40C66FF867C}">
                    <a14:compatExt spid="_x0000_s12399"/>
                  </a:ext>
                  <a:ext uri="{FF2B5EF4-FFF2-40B4-BE49-F238E27FC236}">
                    <a16:creationId xmlns:a16="http://schemas.microsoft.com/office/drawing/2014/main" id="{00000000-0008-0000-0400-00006F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32</xdr:row>
          <xdr:rowOff>0</xdr:rowOff>
        </xdr:from>
        <xdr:to>
          <xdr:col>4</xdr:col>
          <xdr:colOff>1066800</xdr:colOff>
          <xdr:row>33</xdr:row>
          <xdr:rowOff>28575</xdr:rowOff>
        </xdr:to>
        <xdr:grpSp>
          <xdr:nvGrpSpPr>
            <xdr:cNvPr id="124" name="Group 123">
              <a:extLst>
                <a:ext uri="{FF2B5EF4-FFF2-40B4-BE49-F238E27FC236}">
                  <a16:creationId xmlns:a16="http://schemas.microsoft.com/office/drawing/2014/main" id="{00000000-0008-0000-0400-00007C000000}"/>
                </a:ext>
              </a:extLst>
            </xdr:cNvPr>
            <xdr:cNvGrpSpPr/>
          </xdr:nvGrpSpPr>
          <xdr:grpSpPr>
            <a:xfrm>
              <a:off x="5279571" y="24864786"/>
              <a:ext cx="1066800" cy="282575"/>
              <a:chOff x="3057525" y="5286375"/>
              <a:chExt cx="1066800" cy="219075"/>
            </a:xfrm>
          </xdr:grpSpPr>
          <xdr:sp macro="" textlink="">
            <xdr:nvSpPr>
              <xdr:cNvPr id="12400" name="Check Box 112" hidden="1">
                <a:extLst>
                  <a:ext uri="{63B3BB69-23CF-44E3-9099-C40C66FF867C}">
                    <a14:compatExt spid="_x0000_s12400"/>
                  </a:ext>
                  <a:ext uri="{FF2B5EF4-FFF2-40B4-BE49-F238E27FC236}">
                    <a16:creationId xmlns:a16="http://schemas.microsoft.com/office/drawing/2014/main" id="{00000000-0008-0000-0400-000070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01" name="Check Box 113" hidden="1">
                <a:extLst>
                  <a:ext uri="{63B3BB69-23CF-44E3-9099-C40C66FF867C}">
                    <a14:compatExt spid="_x0000_s12401"/>
                  </a:ext>
                  <a:ext uri="{FF2B5EF4-FFF2-40B4-BE49-F238E27FC236}">
                    <a16:creationId xmlns:a16="http://schemas.microsoft.com/office/drawing/2014/main" id="{00000000-0008-0000-0400-000071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31</xdr:row>
          <xdr:rowOff>0</xdr:rowOff>
        </xdr:from>
        <xdr:to>
          <xdr:col>4</xdr:col>
          <xdr:colOff>1066800</xdr:colOff>
          <xdr:row>31</xdr:row>
          <xdr:rowOff>219075</xdr:rowOff>
        </xdr:to>
        <xdr:grpSp>
          <xdr:nvGrpSpPr>
            <xdr:cNvPr id="127" name="Group 126">
              <a:extLst>
                <a:ext uri="{FF2B5EF4-FFF2-40B4-BE49-F238E27FC236}">
                  <a16:creationId xmlns:a16="http://schemas.microsoft.com/office/drawing/2014/main" id="{00000000-0008-0000-0400-00007F000000}"/>
                </a:ext>
              </a:extLst>
            </xdr:cNvPr>
            <xdr:cNvGrpSpPr/>
          </xdr:nvGrpSpPr>
          <xdr:grpSpPr>
            <a:xfrm>
              <a:off x="5279571" y="24610786"/>
              <a:ext cx="1066800" cy="219075"/>
              <a:chOff x="3057525" y="5286375"/>
              <a:chExt cx="1066800" cy="219075"/>
            </a:xfrm>
          </xdr:grpSpPr>
          <xdr:sp macro="" textlink="">
            <xdr:nvSpPr>
              <xdr:cNvPr id="12402" name="Check Box 114" hidden="1">
                <a:extLst>
                  <a:ext uri="{63B3BB69-23CF-44E3-9099-C40C66FF867C}">
                    <a14:compatExt spid="_x0000_s12402"/>
                  </a:ext>
                  <a:ext uri="{FF2B5EF4-FFF2-40B4-BE49-F238E27FC236}">
                    <a16:creationId xmlns:a16="http://schemas.microsoft.com/office/drawing/2014/main" id="{00000000-0008-0000-0400-000072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03" name="Check Box 115" hidden="1">
                <a:extLst>
                  <a:ext uri="{63B3BB69-23CF-44E3-9099-C40C66FF867C}">
                    <a14:compatExt spid="_x0000_s12403"/>
                  </a:ext>
                  <a:ext uri="{FF2B5EF4-FFF2-40B4-BE49-F238E27FC236}">
                    <a16:creationId xmlns:a16="http://schemas.microsoft.com/office/drawing/2014/main" id="{00000000-0008-0000-0400-000073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29</xdr:row>
          <xdr:rowOff>0</xdr:rowOff>
        </xdr:from>
        <xdr:to>
          <xdr:col>4</xdr:col>
          <xdr:colOff>1066800</xdr:colOff>
          <xdr:row>30</xdr:row>
          <xdr:rowOff>28575</xdr:rowOff>
        </xdr:to>
        <xdr:grpSp>
          <xdr:nvGrpSpPr>
            <xdr:cNvPr id="130" name="Group 129">
              <a:extLst>
                <a:ext uri="{FF2B5EF4-FFF2-40B4-BE49-F238E27FC236}">
                  <a16:creationId xmlns:a16="http://schemas.microsoft.com/office/drawing/2014/main" id="{00000000-0008-0000-0400-000082000000}"/>
                </a:ext>
              </a:extLst>
            </xdr:cNvPr>
            <xdr:cNvGrpSpPr/>
          </xdr:nvGrpSpPr>
          <xdr:grpSpPr>
            <a:xfrm>
              <a:off x="5279571" y="24102786"/>
              <a:ext cx="1066800" cy="282575"/>
              <a:chOff x="3057525" y="5286375"/>
              <a:chExt cx="1066800" cy="219075"/>
            </a:xfrm>
          </xdr:grpSpPr>
          <xdr:sp macro="" textlink="">
            <xdr:nvSpPr>
              <xdr:cNvPr id="12404" name="Check Box 116" hidden="1">
                <a:extLst>
                  <a:ext uri="{63B3BB69-23CF-44E3-9099-C40C66FF867C}">
                    <a14:compatExt spid="_x0000_s12404"/>
                  </a:ext>
                  <a:ext uri="{FF2B5EF4-FFF2-40B4-BE49-F238E27FC236}">
                    <a16:creationId xmlns:a16="http://schemas.microsoft.com/office/drawing/2014/main" id="{00000000-0008-0000-0400-000074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05" name="Check Box 117" hidden="1">
                <a:extLst>
                  <a:ext uri="{63B3BB69-23CF-44E3-9099-C40C66FF867C}">
                    <a14:compatExt spid="_x0000_s12405"/>
                  </a:ext>
                  <a:ext uri="{FF2B5EF4-FFF2-40B4-BE49-F238E27FC236}">
                    <a16:creationId xmlns:a16="http://schemas.microsoft.com/office/drawing/2014/main" id="{00000000-0008-0000-0400-000075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30</xdr:row>
          <xdr:rowOff>0</xdr:rowOff>
        </xdr:from>
        <xdr:to>
          <xdr:col>4</xdr:col>
          <xdr:colOff>1066800</xdr:colOff>
          <xdr:row>31</xdr:row>
          <xdr:rowOff>28575</xdr:rowOff>
        </xdr:to>
        <xdr:grpSp>
          <xdr:nvGrpSpPr>
            <xdr:cNvPr id="133" name="Group 132">
              <a:extLst>
                <a:ext uri="{FF2B5EF4-FFF2-40B4-BE49-F238E27FC236}">
                  <a16:creationId xmlns:a16="http://schemas.microsoft.com/office/drawing/2014/main" id="{00000000-0008-0000-0400-000085000000}"/>
                </a:ext>
              </a:extLst>
            </xdr:cNvPr>
            <xdr:cNvGrpSpPr/>
          </xdr:nvGrpSpPr>
          <xdr:grpSpPr>
            <a:xfrm>
              <a:off x="5279571" y="24356786"/>
              <a:ext cx="1066800" cy="282575"/>
              <a:chOff x="3057525" y="5286375"/>
              <a:chExt cx="1066800" cy="219075"/>
            </a:xfrm>
          </xdr:grpSpPr>
          <xdr:sp macro="" textlink="">
            <xdr:nvSpPr>
              <xdr:cNvPr id="12406" name="Check Box 118" hidden="1">
                <a:extLst>
                  <a:ext uri="{63B3BB69-23CF-44E3-9099-C40C66FF867C}">
                    <a14:compatExt spid="_x0000_s12406"/>
                  </a:ext>
                  <a:ext uri="{FF2B5EF4-FFF2-40B4-BE49-F238E27FC236}">
                    <a16:creationId xmlns:a16="http://schemas.microsoft.com/office/drawing/2014/main" id="{00000000-0008-0000-0400-000076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07" name="Check Box 119" hidden="1">
                <a:extLst>
                  <a:ext uri="{63B3BB69-23CF-44E3-9099-C40C66FF867C}">
                    <a14:compatExt spid="_x0000_s12407"/>
                  </a:ext>
                  <a:ext uri="{FF2B5EF4-FFF2-40B4-BE49-F238E27FC236}">
                    <a16:creationId xmlns:a16="http://schemas.microsoft.com/office/drawing/2014/main" id="{00000000-0008-0000-0400-000077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27</xdr:row>
          <xdr:rowOff>0</xdr:rowOff>
        </xdr:from>
        <xdr:to>
          <xdr:col>3</xdr:col>
          <xdr:colOff>1066800</xdr:colOff>
          <xdr:row>28</xdr:row>
          <xdr:rowOff>28575</xdr:rowOff>
        </xdr:to>
        <xdr:grpSp>
          <xdr:nvGrpSpPr>
            <xdr:cNvPr id="139" name="Group 138">
              <a:extLst>
                <a:ext uri="{FF2B5EF4-FFF2-40B4-BE49-F238E27FC236}">
                  <a16:creationId xmlns:a16="http://schemas.microsoft.com/office/drawing/2014/main" id="{00000000-0008-0000-0400-00008B000000}"/>
                </a:ext>
              </a:extLst>
            </xdr:cNvPr>
            <xdr:cNvGrpSpPr/>
          </xdr:nvGrpSpPr>
          <xdr:grpSpPr>
            <a:xfrm>
              <a:off x="3429000" y="22016357"/>
              <a:ext cx="1066800" cy="1117147"/>
              <a:chOff x="3057525" y="5286375"/>
              <a:chExt cx="1066800" cy="219075"/>
            </a:xfrm>
          </xdr:grpSpPr>
          <xdr:sp macro="" textlink="">
            <xdr:nvSpPr>
              <xdr:cNvPr id="12410" name="Check Box 122" hidden="1">
                <a:extLst>
                  <a:ext uri="{63B3BB69-23CF-44E3-9099-C40C66FF867C}">
                    <a14:compatExt spid="_x0000_s12410"/>
                  </a:ext>
                  <a:ext uri="{FF2B5EF4-FFF2-40B4-BE49-F238E27FC236}">
                    <a16:creationId xmlns:a16="http://schemas.microsoft.com/office/drawing/2014/main" id="{00000000-0008-0000-0400-00007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11" name="Check Box 123" hidden="1">
                <a:extLst>
                  <a:ext uri="{63B3BB69-23CF-44E3-9099-C40C66FF867C}">
                    <a14:compatExt spid="_x0000_s12411"/>
                  </a:ext>
                  <a:ext uri="{FF2B5EF4-FFF2-40B4-BE49-F238E27FC236}">
                    <a16:creationId xmlns:a16="http://schemas.microsoft.com/office/drawing/2014/main" id="{00000000-0008-0000-0400-00007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67</xdr:row>
      <xdr:rowOff>0</xdr:rowOff>
    </xdr:from>
    <xdr:to>
      <xdr:col>3</xdr:col>
      <xdr:colOff>1855304</xdr:colOff>
      <xdr:row>67</xdr:row>
      <xdr:rowOff>219075</xdr:rowOff>
    </xdr:to>
    <xdr:grpSp>
      <xdr:nvGrpSpPr>
        <xdr:cNvPr id="3" name="Group 2">
          <a:extLst>
            <a:ext uri="{FF2B5EF4-FFF2-40B4-BE49-F238E27FC236}">
              <a16:creationId xmlns:a16="http://schemas.microsoft.com/office/drawing/2014/main" id="{00000000-0008-0000-0400-000003000000}"/>
            </a:ext>
          </a:extLst>
        </xdr:cNvPr>
        <xdr:cNvGrpSpPr/>
      </xdr:nvGrpSpPr>
      <xdr:grpSpPr>
        <a:xfrm>
          <a:off x="3429000" y="41855571"/>
          <a:ext cx="1855304" cy="219075"/>
          <a:chOff x="3048000" y="14817587"/>
          <a:chExt cx="1855304" cy="219075"/>
        </a:xfrm>
      </xdr:grpSpPr>
      <xdr:sp macro="" textlink="">
        <xdr:nvSpPr>
          <xdr:cNvPr id="12414"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7E3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15"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7F3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416"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803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53</xdr:row>
          <xdr:rowOff>0</xdr:rowOff>
        </xdr:from>
        <xdr:to>
          <xdr:col>4</xdr:col>
          <xdr:colOff>1066800</xdr:colOff>
          <xdr:row>54</xdr:row>
          <xdr:rowOff>0</xdr:rowOff>
        </xdr:to>
        <xdr:grpSp>
          <xdr:nvGrpSpPr>
            <xdr:cNvPr id="119" name="Group 118">
              <a:extLst>
                <a:ext uri="{FF2B5EF4-FFF2-40B4-BE49-F238E27FC236}">
                  <a16:creationId xmlns:a16="http://schemas.microsoft.com/office/drawing/2014/main" id="{00000000-0008-0000-0400-000077000000}"/>
                </a:ext>
              </a:extLst>
            </xdr:cNvPr>
            <xdr:cNvGrpSpPr/>
          </xdr:nvGrpSpPr>
          <xdr:grpSpPr>
            <a:xfrm>
              <a:off x="5279571" y="36485286"/>
              <a:ext cx="1066800" cy="508000"/>
              <a:chOff x="3057525" y="5286375"/>
              <a:chExt cx="1066800" cy="219075"/>
            </a:xfrm>
          </xdr:grpSpPr>
          <xdr:sp macro="" textlink="">
            <xdr:nvSpPr>
              <xdr:cNvPr id="12436" name="Check Box 148" hidden="1">
                <a:extLst>
                  <a:ext uri="{63B3BB69-23CF-44E3-9099-C40C66FF867C}">
                    <a14:compatExt spid="_x0000_s12436"/>
                  </a:ext>
                  <a:ext uri="{FF2B5EF4-FFF2-40B4-BE49-F238E27FC236}">
                    <a16:creationId xmlns:a16="http://schemas.microsoft.com/office/drawing/2014/main" id="{00000000-0008-0000-0400-000094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37" name="Check Box 149" hidden="1">
                <a:extLst>
                  <a:ext uri="{63B3BB69-23CF-44E3-9099-C40C66FF867C}">
                    <a14:compatExt spid="_x0000_s12437"/>
                  </a:ext>
                  <a:ext uri="{FF2B5EF4-FFF2-40B4-BE49-F238E27FC236}">
                    <a16:creationId xmlns:a16="http://schemas.microsoft.com/office/drawing/2014/main" id="{00000000-0008-0000-0400-000095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67</xdr:row>
          <xdr:rowOff>161925</xdr:rowOff>
        </xdr:from>
        <xdr:to>
          <xdr:col>4</xdr:col>
          <xdr:colOff>2295525</xdr:colOff>
          <xdr:row>67</xdr:row>
          <xdr:rowOff>495300</xdr:rowOff>
        </xdr:to>
        <xdr:grpSp>
          <xdr:nvGrpSpPr>
            <xdr:cNvPr id="125" name="Group 135">
              <a:extLst>
                <a:ext uri="{FF2B5EF4-FFF2-40B4-BE49-F238E27FC236}">
                  <a16:creationId xmlns:a16="http://schemas.microsoft.com/office/drawing/2014/main" id="{00000000-0008-0000-0400-00007D000000}"/>
                </a:ext>
              </a:extLst>
            </xdr:cNvPr>
            <xdr:cNvGrpSpPr>
              <a:grpSpLocks/>
            </xdr:cNvGrpSpPr>
          </xdr:nvGrpSpPr>
          <xdr:grpSpPr bwMode="auto">
            <a:xfrm>
              <a:off x="5317671" y="42017496"/>
              <a:ext cx="2257425" cy="333375"/>
              <a:chOff x="30480" y="148175"/>
              <a:chExt cx="18553" cy="2191"/>
            </a:xfrm>
          </xdr:grpSpPr>
          <xdr:sp macro="" textlink="">
            <xdr:nvSpPr>
              <xdr:cNvPr id="12441" name="Check Box 153" hidden="1">
                <a:extLst>
                  <a:ext uri="{63B3BB69-23CF-44E3-9099-C40C66FF867C}">
                    <a14:compatExt spid="_x0000_s12441"/>
                  </a:ext>
                  <a:ext uri="{FF2B5EF4-FFF2-40B4-BE49-F238E27FC236}">
                    <a16:creationId xmlns:a16="http://schemas.microsoft.com/office/drawing/2014/main" id="{00000000-0008-0000-0400-00009930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42" name="Check Box 154" hidden="1">
                <a:extLst>
                  <a:ext uri="{63B3BB69-23CF-44E3-9099-C40C66FF867C}">
                    <a14:compatExt spid="_x0000_s12442"/>
                  </a:ext>
                  <a:ext uri="{FF2B5EF4-FFF2-40B4-BE49-F238E27FC236}">
                    <a16:creationId xmlns:a16="http://schemas.microsoft.com/office/drawing/2014/main" id="{00000000-0008-0000-0400-00009A30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443" name="Check Box 155" hidden="1">
                <a:extLst>
                  <a:ext uri="{63B3BB69-23CF-44E3-9099-C40C66FF867C}">
                    <a14:compatExt spid="_x0000_s12443"/>
                  </a:ext>
                  <a:ext uri="{FF2B5EF4-FFF2-40B4-BE49-F238E27FC236}">
                    <a16:creationId xmlns:a16="http://schemas.microsoft.com/office/drawing/2014/main" id="{00000000-0008-0000-0400-00009B300000}"/>
                  </a:ext>
                </a:extLst>
              </xdr:cNvPr>
              <xdr:cNvSpPr/>
            </xdr:nvSpPr>
            <xdr:spPr bwMode="auto">
              <a:xfrm>
                <a:off x="41056" y="148175"/>
                <a:ext cx="7977"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82</xdr:row>
          <xdr:rowOff>0</xdr:rowOff>
        </xdr:from>
        <xdr:to>
          <xdr:col>4</xdr:col>
          <xdr:colOff>1855304</xdr:colOff>
          <xdr:row>83</xdr:row>
          <xdr:rowOff>0</xdr:rowOff>
        </xdr:to>
        <xdr:grpSp>
          <xdr:nvGrpSpPr>
            <xdr:cNvPr id="140" name="Group 139">
              <a:extLst>
                <a:ext uri="{FF2B5EF4-FFF2-40B4-BE49-F238E27FC236}">
                  <a16:creationId xmlns:a16="http://schemas.microsoft.com/office/drawing/2014/main" id="{00000000-0008-0000-0400-00008C000000}"/>
                </a:ext>
              </a:extLst>
            </xdr:cNvPr>
            <xdr:cNvGrpSpPr/>
          </xdr:nvGrpSpPr>
          <xdr:grpSpPr>
            <a:xfrm>
              <a:off x="5279571" y="50954214"/>
              <a:ext cx="1855304" cy="762000"/>
              <a:chOff x="3048000" y="14817587"/>
              <a:chExt cx="1855304" cy="219075"/>
            </a:xfrm>
          </xdr:grpSpPr>
          <xdr:sp macro="" textlink="">
            <xdr:nvSpPr>
              <xdr:cNvPr id="12452" name="Check Box 164" hidden="1">
                <a:extLst>
                  <a:ext uri="{63B3BB69-23CF-44E3-9099-C40C66FF867C}">
                    <a14:compatExt spid="_x0000_s12452"/>
                  </a:ext>
                  <a:ext uri="{FF2B5EF4-FFF2-40B4-BE49-F238E27FC236}">
                    <a16:creationId xmlns:a16="http://schemas.microsoft.com/office/drawing/2014/main" id="{00000000-0008-0000-0400-0000A4300000}"/>
                  </a:ext>
                </a:extLst>
              </xdr:cNvPr>
              <xdr:cNvSpPr/>
            </xdr:nvSpPr>
            <xdr:spPr bwMode="auto">
              <a:xfrm>
                <a:off x="304800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53" name="Check Box 165" hidden="1">
                <a:extLst>
                  <a:ext uri="{63B3BB69-23CF-44E3-9099-C40C66FF867C}">
                    <a14:compatExt spid="_x0000_s12453"/>
                  </a:ext>
                  <a:ext uri="{FF2B5EF4-FFF2-40B4-BE49-F238E27FC236}">
                    <a16:creationId xmlns:a16="http://schemas.microsoft.com/office/drawing/2014/main" id="{00000000-0008-0000-0400-0000A5300000}"/>
                  </a:ext>
                </a:extLst>
              </xdr:cNvPr>
              <xdr:cNvSpPr/>
            </xdr:nvSpPr>
            <xdr:spPr bwMode="auto">
              <a:xfrm>
                <a:off x="360045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454" name="Check Box 166" hidden="1">
                <a:extLst>
                  <a:ext uri="{63B3BB69-23CF-44E3-9099-C40C66FF867C}">
                    <a14:compatExt spid="_x0000_s12454"/>
                  </a:ext>
                  <a:ext uri="{FF2B5EF4-FFF2-40B4-BE49-F238E27FC236}">
                    <a16:creationId xmlns:a16="http://schemas.microsoft.com/office/drawing/2014/main" id="{00000000-0008-0000-0400-0000A6300000}"/>
                  </a:ext>
                </a:extLst>
              </xdr:cNvPr>
              <xdr:cNvSpPr/>
            </xdr:nvSpPr>
            <xdr:spPr bwMode="auto">
              <a:xfrm>
                <a:off x="4105693" y="14817587"/>
                <a:ext cx="79761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37</xdr:row>
          <xdr:rowOff>0</xdr:rowOff>
        </xdr:from>
        <xdr:to>
          <xdr:col>5</xdr:col>
          <xdr:colOff>474179</xdr:colOff>
          <xdr:row>38</xdr:row>
          <xdr:rowOff>0</xdr:rowOff>
        </xdr:to>
        <xdr:grpSp>
          <xdr:nvGrpSpPr>
            <xdr:cNvPr id="6" name="Group 5">
              <a:extLst>
                <a:ext uri="{FF2B5EF4-FFF2-40B4-BE49-F238E27FC236}">
                  <a16:creationId xmlns:a16="http://schemas.microsoft.com/office/drawing/2014/main" id="{00000000-0008-0000-0500-000006000000}"/>
                </a:ext>
              </a:extLst>
            </xdr:cNvPr>
            <xdr:cNvGrpSpPr/>
          </xdr:nvGrpSpPr>
          <xdr:grpSpPr>
            <a:xfrm>
              <a:off x="5799667" y="14192250"/>
              <a:ext cx="2495595" cy="571500"/>
              <a:chOff x="3048008" y="14817587"/>
              <a:chExt cx="1855286" cy="219075"/>
            </a:xfrm>
          </xdr:grpSpPr>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500-000004440000}"/>
                  </a:ext>
                </a:extLst>
              </xdr:cNvPr>
              <xdr:cNvSpPr/>
            </xdr:nvSpPr>
            <xdr:spPr bwMode="auto">
              <a:xfrm>
                <a:off x="3048008" y="14817587"/>
                <a:ext cx="514346"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500-000005440000}"/>
                  </a:ext>
                </a:extLst>
              </xdr:cNvPr>
              <xdr:cNvSpPr/>
            </xdr:nvSpPr>
            <xdr:spPr bwMode="auto">
              <a:xfrm>
                <a:off x="3600450" y="14817587"/>
                <a:ext cx="51435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500-000006440000}"/>
                  </a:ext>
                </a:extLst>
              </xdr:cNvPr>
              <xdr:cNvSpPr/>
            </xdr:nvSpPr>
            <xdr:spPr bwMode="auto">
              <a:xfrm>
                <a:off x="4105689" y="14817587"/>
                <a:ext cx="79760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1</xdr:col>
      <xdr:colOff>23131</xdr:colOff>
      <xdr:row>1</xdr:row>
      <xdr:rowOff>36739</xdr:rowOff>
    </xdr:from>
    <xdr:ext cx="1663052" cy="1033689"/>
    <xdr:pic>
      <xdr:nvPicPr>
        <xdr:cNvPr id="2" name="logo-image" descr="Home">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3681" y="227239"/>
          <a:ext cx="1663052" cy="10336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23131</xdr:colOff>
      <xdr:row>1</xdr:row>
      <xdr:rowOff>4989</xdr:rowOff>
    </xdr:from>
    <xdr:ext cx="1417647" cy="1081314"/>
    <xdr:pic>
      <xdr:nvPicPr>
        <xdr:cNvPr id="3" name="logo-image" descr="Home">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3681" y="195489"/>
          <a:ext cx="1417647" cy="1081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23131</xdr:colOff>
      <xdr:row>1</xdr:row>
      <xdr:rowOff>36739</xdr:rowOff>
    </xdr:from>
    <xdr:ext cx="1417647" cy="1033689"/>
    <xdr:pic>
      <xdr:nvPicPr>
        <xdr:cNvPr id="4" name="logo-image" descr="Home">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3681" y="227239"/>
          <a:ext cx="1417647" cy="10336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23131</xdr:colOff>
      <xdr:row>1</xdr:row>
      <xdr:rowOff>36739</xdr:rowOff>
    </xdr:from>
    <xdr:ext cx="1417647" cy="1033689"/>
    <xdr:pic>
      <xdr:nvPicPr>
        <xdr:cNvPr id="5" name="logo-image" descr="Home">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3681" y="227239"/>
          <a:ext cx="1417647" cy="10336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19</xdr:col>
      <xdr:colOff>161925</xdr:colOff>
      <xdr:row>141</xdr:row>
      <xdr:rowOff>180975</xdr:rowOff>
    </xdr:to>
    <xdr:pic>
      <xdr:nvPicPr>
        <xdr:cNvPr id="2" name="Picture 1">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12030075" cy="2702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AppData/Local/Microsoft/Windows/INetCache/Content.Outlook/MXSTW1LM/Project%201.2%202019%20Action%20Plan_JVA%202019_revised%20May%2020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er/AppData/Local/Microsoft/Windows/INetCache/Content.Outlook/MXSTW1LM/Project%201.5%202019%20Action%20Plan_JVA_AA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Year Project Work Plan&amp;Budget"/>
      <sheetName val="2017 WorkPlan &amp; Budget_Prjct1.2"/>
      <sheetName val="2019 WorkPlan &amp; Budget_Prjc (2"/>
    </sheetNames>
    <sheetDataSet>
      <sheetData sheetId="0">
        <row r="17">
          <cell r="K17">
            <v>65719.999575000023</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Year Project Work Plan&amp;Budget"/>
      <sheetName val="2019 WorkPlan &amp; Budget_Prjct1.5"/>
    </sheetNames>
    <sheetDataSet>
      <sheetData sheetId="0">
        <row r="18">
          <cell r="L18">
            <v>24331.165999999997</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aqatarneh@yahoo.com" TargetMode="External"/><Relationship Id="rId7" Type="http://schemas.openxmlformats.org/officeDocument/2006/relationships/hyperlink" Target="mailto:aqatarneh@yahoo.com" TargetMode="External"/><Relationship Id="rId2" Type="http://schemas.openxmlformats.org/officeDocument/2006/relationships/hyperlink" Target="mailto:chief@pra.gov.jo" TargetMode="External"/><Relationship Id="rId1" Type="http://schemas.openxmlformats.org/officeDocument/2006/relationships/hyperlink" Target="mailto:Ahmad.Abdelfattah@MOP.GOV.JO" TargetMode="External"/><Relationship Id="rId6" Type="http://schemas.openxmlformats.org/officeDocument/2006/relationships/hyperlink" Target="mailto:rafat.assi@rss.jo" TargetMode="External"/><Relationship Id="rId5" Type="http://schemas.openxmlformats.org/officeDocument/2006/relationships/hyperlink" Target="mailto:Mahmod.Al-Jamaani@MOA.GOV.JO" TargetMode="External"/><Relationship Id="rId4" Type="http://schemas.openxmlformats.org/officeDocument/2006/relationships/hyperlink" Target="mailto:Ahmad.Abdelfattah@MOP.GOV.JO"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omments" Target="../comments1.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drawing" Target="../drawings/drawing3.xml"/><Relationship Id="rId7" Type="http://schemas.openxmlformats.org/officeDocument/2006/relationships/ctrlProp" Target="../ctrlProps/ctrlProp7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ctrlProp" Target="../ctrlProps/ctrlProp72.xml"/><Relationship Id="rId5" Type="http://schemas.openxmlformats.org/officeDocument/2006/relationships/ctrlProp" Target="../ctrlProps/ctrlProp71.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8" Type="http://schemas.openxmlformats.org/officeDocument/2006/relationships/hyperlink" Target="mailto:shqareen@yahoo.com" TargetMode="External"/><Relationship Id="rId3" Type="http://schemas.openxmlformats.org/officeDocument/2006/relationships/hyperlink" Target="mailto:yahya775@yahoo.com" TargetMode="External"/><Relationship Id="rId7" Type="http://schemas.openxmlformats.org/officeDocument/2006/relationships/hyperlink" Target="mailto:sari@badiafund.gov.jo" TargetMode="External"/><Relationship Id="rId2" Type="http://schemas.openxmlformats.org/officeDocument/2006/relationships/hyperlink" Target="mailto:Sireen.adwan@mop.gov.jo" TargetMode="External"/><Relationship Id="rId1" Type="http://schemas.openxmlformats.org/officeDocument/2006/relationships/hyperlink" Target="mailto:jafar.helalat@pra.gov.jo" TargetMode="External"/><Relationship Id="rId6" Type="http://schemas.openxmlformats.org/officeDocument/2006/relationships/hyperlink" Target="mailto:Khalil_Alabsi@mwi.gov.jo" TargetMode="External"/><Relationship Id="rId5" Type="http://schemas.openxmlformats.org/officeDocument/2006/relationships/hyperlink" Target="mailto:Muayyad_Elbado@mwi.gov.jo" TargetMode="External"/><Relationship Id="rId4" Type="http://schemas.openxmlformats.org/officeDocument/2006/relationships/hyperlink" Target="mailto:masnath@yahoo.co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S183"/>
  <sheetViews>
    <sheetView topLeftCell="A30" zoomScaleNormal="100" workbookViewId="0">
      <selection activeCell="D5" sqref="D5"/>
    </sheetView>
  </sheetViews>
  <sheetFormatPr defaultColWidth="102.453125" defaultRowHeight="14" x14ac:dyDescent="0.3"/>
  <cols>
    <col min="1" max="1" width="2.453125" style="1" customWidth="1"/>
    <col min="2" max="2" width="10.81640625" style="115" customWidth="1"/>
    <col min="3" max="3" width="11.453125" style="115" customWidth="1"/>
    <col min="4" max="4" width="192.26953125" style="1" customWidth="1"/>
    <col min="5" max="5" width="3.453125" style="1" customWidth="1"/>
    <col min="6" max="6" width="9.1796875" style="1" customWidth="1"/>
    <col min="7" max="7" width="12.453125" style="2" customWidth="1"/>
    <col min="8" max="8" width="15.453125" style="2" hidden="1" customWidth="1"/>
    <col min="9" max="13" width="0" style="2" hidden="1" customWidth="1"/>
    <col min="14" max="15" width="9.1796875" style="2" hidden="1" customWidth="1"/>
    <col min="16" max="16" width="0" style="2" hidden="1" customWidth="1"/>
    <col min="17" max="251" width="9.1796875" style="1" customWidth="1"/>
    <col min="252" max="252" width="2.453125" style="1" customWidth="1"/>
    <col min="253" max="254" width="9.1796875" style="1" customWidth="1"/>
    <col min="255" max="255" width="17.453125" style="1" customWidth="1"/>
    <col min="256" max="16384" width="102.453125" style="1"/>
  </cols>
  <sheetData>
    <row r="1" spans="2:16" ht="14.5" thickBot="1" x14ac:dyDescent="0.35"/>
    <row r="2" spans="2:16" ht="14.5" thickBot="1" x14ac:dyDescent="0.35">
      <c r="B2" s="116"/>
      <c r="C2" s="117"/>
      <c r="D2" s="59"/>
      <c r="E2" s="60"/>
    </row>
    <row r="3" spans="2:16" ht="18" thickBot="1" x14ac:dyDescent="0.4">
      <c r="B3" s="118"/>
      <c r="C3" s="119"/>
      <c r="D3" s="71" t="s">
        <v>244</v>
      </c>
      <c r="E3" s="62"/>
    </row>
    <row r="4" spans="2:16" ht="14.5" thickBot="1" x14ac:dyDescent="0.35">
      <c r="B4" s="118"/>
      <c r="C4" s="119"/>
      <c r="D4" s="61"/>
      <c r="E4" s="62"/>
    </row>
    <row r="5" spans="2:16" ht="14.5" thickBot="1" x14ac:dyDescent="0.35">
      <c r="B5" s="118"/>
      <c r="C5" s="122" t="s">
        <v>282</v>
      </c>
      <c r="D5" s="338" t="s">
        <v>782</v>
      </c>
      <c r="E5" s="62"/>
    </row>
    <row r="6" spans="2:16" s="3" customFormat="1" ht="14.5" thickBot="1" x14ac:dyDescent="0.35">
      <c r="B6" s="120"/>
      <c r="C6" s="69"/>
      <c r="D6" s="37"/>
      <c r="E6" s="35"/>
      <c r="G6" s="2"/>
      <c r="H6" s="2"/>
      <c r="I6" s="2"/>
      <c r="J6" s="2"/>
      <c r="K6" s="2"/>
      <c r="L6" s="2"/>
      <c r="M6" s="2"/>
      <c r="N6" s="2"/>
      <c r="O6" s="2"/>
      <c r="P6" s="2"/>
    </row>
    <row r="7" spans="2:16" s="3" customFormat="1" ht="30.75" customHeight="1" thickBot="1" x14ac:dyDescent="0.35">
      <c r="B7" s="120"/>
      <c r="C7" s="63" t="s">
        <v>213</v>
      </c>
      <c r="D7" s="340" t="s">
        <v>783</v>
      </c>
      <c r="E7" s="35"/>
      <c r="G7" s="2"/>
      <c r="H7" s="2"/>
      <c r="I7" s="2"/>
      <c r="J7" s="2"/>
      <c r="K7" s="2"/>
      <c r="L7" s="2"/>
      <c r="M7" s="2"/>
      <c r="N7" s="2"/>
      <c r="O7" s="2"/>
      <c r="P7" s="2"/>
    </row>
    <row r="8" spans="2:16" s="3" customFormat="1" hidden="1" x14ac:dyDescent="0.3">
      <c r="B8" s="118"/>
      <c r="C8" s="119"/>
      <c r="D8" s="61"/>
      <c r="E8" s="35"/>
      <c r="G8" s="2"/>
      <c r="H8" s="2"/>
      <c r="I8" s="2"/>
      <c r="J8" s="2"/>
      <c r="K8" s="2"/>
      <c r="L8" s="2"/>
      <c r="M8" s="2"/>
      <c r="N8" s="2"/>
      <c r="O8" s="2"/>
      <c r="P8" s="2"/>
    </row>
    <row r="9" spans="2:16" s="3" customFormat="1" hidden="1" x14ac:dyDescent="0.3">
      <c r="B9" s="118"/>
      <c r="C9" s="119"/>
      <c r="D9" s="61"/>
      <c r="E9" s="35"/>
      <c r="G9" s="2"/>
      <c r="H9" s="2"/>
      <c r="I9" s="2"/>
      <c r="J9" s="2"/>
      <c r="K9" s="2"/>
      <c r="L9" s="2"/>
      <c r="M9" s="2"/>
      <c r="N9" s="2"/>
      <c r="O9" s="2"/>
      <c r="P9" s="2"/>
    </row>
    <row r="10" spans="2:16" s="3" customFormat="1" hidden="1" x14ac:dyDescent="0.3">
      <c r="B10" s="118"/>
      <c r="C10" s="119"/>
      <c r="D10" s="61"/>
      <c r="E10" s="35"/>
      <c r="G10" s="2"/>
      <c r="H10" s="2"/>
      <c r="I10" s="2"/>
      <c r="J10" s="2"/>
      <c r="K10" s="2"/>
      <c r="L10" s="2"/>
      <c r="M10" s="2"/>
      <c r="N10" s="2"/>
      <c r="O10" s="2"/>
      <c r="P10" s="2"/>
    </row>
    <row r="11" spans="2:16" s="3" customFormat="1" hidden="1" x14ac:dyDescent="0.3">
      <c r="B11" s="118"/>
      <c r="C11" s="119"/>
      <c r="D11" s="61"/>
      <c r="E11" s="35"/>
      <c r="G11" s="2"/>
      <c r="H11" s="2"/>
      <c r="I11" s="2"/>
      <c r="J11" s="2"/>
      <c r="K11" s="2"/>
      <c r="L11" s="2"/>
      <c r="M11" s="2"/>
      <c r="N11" s="2"/>
      <c r="O11" s="2"/>
      <c r="P11" s="2"/>
    </row>
    <row r="12" spans="2:16" s="3" customFormat="1" x14ac:dyDescent="0.3">
      <c r="B12" s="120"/>
      <c r="C12" s="69"/>
      <c r="D12" s="37"/>
      <c r="E12" s="35"/>
      <c r="G12" s="2"/>
      <c r="H12" s="2"/>
      <c r="I12" s="2"/>
      <c r="J12" s="2"/>
      <c r="K12" s="2"/>
      <c r="L12" s="2"/>
      <c r="M12" s="2"/>
      <c r="N12" s="2"/>
      <c r="O12" s="2"/>
      <c r="P12" s="2"/>
    </row>
    <row r="13" spans="2:16" s="3" customFormat="1" ht="252.75" customHeight="1" x14ac:dyDescent="0.3">
      <c r="B13" s="120"/>
      <c r="C13" s="64" t="s">
        <v>0</v>
      </c>
      <c r="D13" s="341" t="s">
        <v>1724</v>
      </c>
      <c r="E13" s="35"/>
      <c r="G13" s="2"/>
      <c r="H13" s="2"/>
      <c r="I13" s="2"/>
      <c r="J13" s="2"/>
      <c r="K13" s="2"/>
      <c r="L13" s="2"/>
      <c r="M13" s="2"/>
      <c r="N13" s="2"/>
      <c r="O13" s="2"/>
      <c r="P13" s="2"/>
    </row>
    <row r="14" spans="2:16" s="3" customFormat="1" ht="14.5" thickBot="1" x14ac:dyDescent="0.35">
      <c r="B14" s="120"/>
      <c r="C14" s="69"/>
      <c r="D14" s="37"/>
      <c r="E14" s="35"/>
      <c r="G14" s="2"/>
      <c r="H14" s="2" t="s">
        <v>1</v>
      </c>
      <c r="I14" s="2" t="s">
        <v>2</v>
      </c>
      <c r="J14" s="2"/>
      <c r="K14" s="2" t="s">
        <v>3</v>
      </c>
      <c r="L14" s="2" t="s">
        <v>4</v>
      </c>
      <c r="M14" s="2" t="s">
        <v>5</v>
      </c>
      <c r="N14" s="2" t="s">
        <v>6</v>
      </c>
      <c r="O14" s="2" t="s">
        <v>7</v>
      </c>
      <c r="P14" s="2" t="s">
        <v>8</v>
      </c>
    </row>
    <row r="15" spans="2:16" s="3" customFormat="1" x14ac:dyDescent="0.3">
      <c r="B15" s="120"/>
      <c r="C15" s="65" t="s">
        <v>1046</v>
      </c>
      <c r="D15" s="11"/>
      <c r="E15" s="35"/>
      <c r="G15" s="2"/>
      <c r="H15" s="4" t="s">
        <v>9</v>
      </c>
      <c r="I15" s="2" t="s">
        <v>10</v>
      </c>
      <c r="J15" s="2" t="s">
        <v>11</v>
      </c>
      <c r="K15" s="2" t="s">
        <v>12</v>
      </c>
      <c r="L15" s="2">
        <v>1</v>
      </c>
      <c r="M15" s="2">
        <v>1</v>
      </c>
      <c r="N15" s="2" t="s">
        <v>13</v>
      </c>
      <c r="O15" s="2" t="s">
        <v>14</v>
      </c>
      <c r="P15" s="2" t="s">
        <v>15</v>
      </c>
    </row>
    <row r="16" spans="2:16" s="3" customFormat="1" ht="29.25" customHeight="1" x14ac:dyDescent="0.3">
      <c r="B16" s="1511" t="s">
        <v>271</v>
      </c>
      <c r="C16" s="1512"/>
      <c r="D16" s="342" t="s">
        <v>791</v>
      </c>
      <c r="E16" s="35"/>
      <c r="G16" s="2"/>
      <c r="H16" s="4" t="s">
        <v>16</v>
      </c>
      <c r="I16" s="2" t="s">
        <v>17</v>
      </c>
      <c r="J16" s="2" t="s">
        <v>18</v>
      </c>
      <c r="K16" s="2" t="s">
        <v>19</v>
      </c>
      <c r="L16" s="2">
        <v>2</v>
      </c>
      <c r="M16" s="2">
        <v>2</v>
      </c>
      <c r="N16" s="2" t="s">
        <v>20</v>
      </c>
      <c r="O16" s="2" t="s">
        <v>21</v>
      </c>
      <c r="P16" s="2" t="s">
        <v>22</v>
      </c>
    </row>
    <row r="17" spans="2:19" s="3" customFormat="1" x14ac:dyDescent="0.3">
      <c r="B17" s="120"/>
      <c r="C17" s="65" t="s">
        <v>209</v>
      </c>
      <c r="D17" s="343" t="s">
        <v>784</v>
      </c>
      <c r="E17" s="35"/>
      <c r="G17" s="2"/>
      <c r="H17" s="4" t="s">
        <v>23</v>
      </c>
      <c r="I17" s="2" t="s">
        <v>24</v>
      </c>
      <c r="J17" s="2"/>
      <c r="K17" s="2" t="s">
        <v>25</v>
      </c>
      <c r="L17" s="2">
        <v>3</v>
      </c>
      <c r="M17" s="2">
        <v>3</v>
      </c>
      <c r="N17" s="2" t="s">
        <v>26</v>
      </c>
      <c r="O17" s="2" t="s">
        <v>27</v>
      </c>
      <c r="P17" s="2" t="s">
        <v>28</v>
      </c>
    </row>
    <row r="18" spans="2:19" s="3" customFormat="1" ht="14.5" thickBot="1" x14ac:dyDescent="0.35">
      <c r="B18" s="121"/>
      <c r="C18" s="64" t="s">
        <v>204</v>
      </c>
      <c r="D18" s="114" t="s">
        <v>97</v>
      </c>
      <c r="E18" s="35"/>
      <c r="G18" s="2"/>
      <c r="H18" s="4" t="s">
        <v>29</v>
      </c>
      <c r="I18" s="2"/>
      <c r="J18" s="2"/>
      <c r="K18" s="2" t="s">
        <v>30</v>
      </c>
      <c r="L18" s="2">
        <v>5</v>
      </c>
      <c r="M18" s="2">
        <v>5</v>
      </c>
      <c r="N18" s="2" t="s">
        <v>31</v>
      </c>
      <c r="O18" s="2" t="s">
        <v>32</v>
      </c>
      <c r="P18" s="2" t="s">
        <v>33</v>
      </c>
    </row>
    <row r="19" spans="2:19" s="3" customFormat="1" ht="44.5" customHeight="1" thickBot="1" x14ac:dyDescent="0.35">
      <c r="B19" s="1514" t="s">
        <v>205</v>
      </c>
      <c r="C19" s="1515"/>
      <c r="D19" s="344" t="s">
        <v>785</v>
      </c>
      <c r="E19" s="35"/>
      <c r="G19" s="2"/>
      <c r="H19" s="4" t="s">
        <v>34</v>
      </c>
      <c r="I19" s="2"/>
      <c r="J19" s="2"/>
      <c r="K19" s="2" t="s">
        <v>35</v>
      </c>
      <c r="L19" s="2"/>
      <c r="M19" s="2"/>
      <c r="N19" s="2"/>
      <c r="O19" s="2" t="s">
        <v>36</v>
      </c>
      <c r="P19" s="2" t="s">
        <v>37</v>
      </c>
    </row>
    <row r="20" spans="2:19" s="3" customFormat="1" x14ac:dyDescent="0.3">
      <c r="B20" s="120"/>
      <c r="C20" s="64"/>
      <c r="D20" s="37"/>
      <c r="E20" s="62"/>
      <c r="F20" s="4"/>
      <c r="G20" s="2"/>
      <c r="H20" s="2"/>
      <c r="J20" s="2"/>
      <c r="K20" s="2"/>
      <c r="L20" s="2"/>
      <c r="M20" s="2" t="s">
        <v>38</v>
      </c>
      <c r="N20" s="2" t="s">
        <v>39</v>
      </c>
    </row>
    <row r="21" spans="2:19" s="3" customFormat="1" x14ac:dyDescent="0.3">
      <c r="B21" s="120"/>
      <c r="C21" s="122" t="s">
        <v>208</v>
      </c>
      <c r="D21" s="37"/>
      <c r="E21" s="62"/>
      <c r="F21" s="4"/>
      <c r="G21" s="2"/>
      <c r="H21" s="2"/>
      <c r="J21" s="2"/>
      <c r="K21" s="2"/>
      <c r="L21" s="2"/>
      <c r="M21" s="2" t="s">
        <v>40</v>
      </c>
      <c r="N21" s="2" t="s">
        <v>41</v>
      </c>
    </row>
    <row r="22" spans="2:19" s="3" customFormat="1" ht="14.5" thickBot="1" x14ac:dyDescent="0.35">
      <c r="B22" s="120"/>
      <c r="C22" s="123" t="s">
        <v>211</v>
      </c>
      <c r="D22" s="37"/>
      <c r="E22" s="35"/>
      <c r="G22" s="2"/>
      <c r="H22" s="4" t="s">
        <v>42</v>
      </c>
      <c r="I22" s="2"/>
      <c r="J22" s="2"/>
      <c r="L22" s="2"/>
      <c r="M22" s="2"/>
      <c r="N22" s="2"/>
      <c r="O22" s="2" t="s">
        <v>43</v>
      </c>
      <c r="P22" s="2" t="s">
        <v>44</v>
      </c>
    </row>
    <row r="23" spans="2:19" s="3" customFormat="1" x14ac:dyDescent="0.3">
      <c r="B23" s="1511" t="s">
        <v>210</v>
      </c>
      <c r="C23" s="1512"/>
      <c r="D23" s="1509">
        <v>42103</v>
      </c>
      <c r="E23" s="35"/>
      <c r="G23" s="2"/>
      <c r="H23" s="4"/>
      <c r="I23" s="2"/>
      <c r="J23" s="2"/>
      <c r="L23" s="2"/>
      <c r="M23" s="2"/>
      <c r="N23" s="2"/>
      <c r="O23" s="2"/>
      <c r="P23" s="2"/>
    </row>
    <row r="24" spans="2:19" s="3" customFormat="1" ht="4.75" customHeight="1" x14ac:dyDescent="0.3">
      <c r="B24" s="1511"/>
      <c r="C24" s="1512"/>
      <c r="D24" s="1510"/>
      <c r="E24" s="35"/>
      <c r="G24" s="2"/>
      <c r="H24" s="4"/>
      <c r="I24" s="2"/>
      <c r="J24" s="2"/>
      <c r="L24" s="2"/>
      <c r="M24" s="2"/>
      <c r="N24" s="2"/>
      <c r="O24" s="2"/>
      <c r="P24" s="2"/>
    </row>
    <row r="25" spans="2:19" s="3" customFormat="1" ht="27.75" customHeight="1" x14ac:dyDescent="0.3">
      <c r="B25" s="1511" t="s">
        <v>276</v>
      </c>
      <c r="C25" s="1512"/>
      <c r="D25" s="345">
        <v>42138</v>
      </c>
      <c r="E25" s="35"/>
      <c r="F25" s="2"/>
      <c r="G25" s="4"/>
      <c r="H25" s="2"/>
      <c r="I25" s="2"/>
      <c r="K25" s="2"/>
      <c r="L25" s="2"/>
      <c r="M25" s="2"/>
      <c r="N25" s="2" t="s">
        <v>45</v>
      </c>
      <c r="O25" s="2" t="s">
        <v>46</v>
      </c>
    </row>
    <row r="26" spans="2:19" s="3" customFormat="1" ht="32.25" customHeight="1" x14ac:dyDescent="0.3">
      <c r="B26" s="1511" t="s">
        <v>212</v>
      </c>
      <c r="C26" s="1512"/>
      <c r="D26" s="346">
        <v>42564</v>
      </c>
      <c r="E26" s="35"/>
      <c r="F26" s="2"/>
      <c r="G26" s="4"/>
      <c r="H26" s="2"/>
      <c r="I26" s="2"/>
      <c r="K26" s="2"/>
      <c r="L26" s="2"/>
      <c r="M26" s="2"/>
      <c r="N26" s="2" t="s">
        <v>47</v>
      </c>
      <c r="O26" s="2" t="s">
        <v>48</v>
      </c>
    </row>
    <row r="27" spans="2:19" s="3" customFormat="1" ht="28.5" customHeight="1" x14ac:dyDescent="0.3">
      <c r="B27" s="1511" t="s">
        <v>275</v>
      </c>
      <c r="C27" s="1512"/>
      <c r="D27" s="339" t="s">
        <v>786</v>
      </c>
      <c r="E27" s="66"/>
      <c r="F27" s="2"/>
      <c r="G27" s="4"/>
      <c r="H27" s="2"/>
      <c r="I27" s="2"/>
      <c r="J27" s="2"/>
      <c r="K27" s="2"/>
      <c r="L27" s="2"/>
      <c r="M27" s="2"/>
      <c r="N27" s="2"/>
      <c r="O27" s="2"/>
    </row>
    <row r="28" spans="2:19" s="3" customFormat="1" ht="29.5" customHeight="1" thickBot="1" x14ac:dyDescent="0.35">
      <c r="B28" s="120"/>
      <c r="C28" s="65" t="s">
        <v>278</v>
      </c>
      <c r="D28" s="347">
        <v>44024</v>
      </c>
      <c r="E28" s="35"/>
      <c r="F28" s="2"/>
      <c r="G28" s="4"/>
      <c r="H28" s="2"/>
      <c r="I28" s="2"/>
      <c r="J28" s="2"/>
      <c r="K28" s="2"/>
      <c r="L28" s="2"/>
      <c r="M28" s="2"/>
      <c r="N28" s="2"/>
      <c r="O28" s="2"/>
    </row>
    <row r="29" spans="2:19" s="3" customFormat="1" x14ac:dyDescent="0.3">
      <c r="B29" s="120"/>
      <c r="C29" s="69"/>
      <c r="D29" s="67"/>
      <c r="E29" s="35"/>
      <c r="F29" s="2"/>
      <c r="G29" s="4"/>
      <c r="H29" s="2"/>
      <c r="I29" s="2"/>
      <c r="J29" s="2"/>
      <c r="K29" s="2"/>
      <c r="L29" s="2"/>
      <c r="M29" s="2"/>
      <c r="N29" s="2"/>
      <c r="O29" s="2"/>
    </row>
    <row r="30" spans="2:19" s="3" customFormat="1" x14ac:dyDescent="0.3">
      <c r="B30" s="120"/>
      <c r="C30" s="69"/>
      <c r="D30" s="68" t="s">
        <v>49</v>
      </c>
      <c r="E30" s="35"/>
      <c r="G30" s="2"/>
      <c r="H30" s="4" t="s">
        <v>50</v>
      </c>
      <c r="I30" s="2"/>
      <c r="J30" s="2"/>
      <c r="K30" s="2"/>
      <c r="L30" s="2"/>
      <c r="M30" s="2"/>
      <c r="N30" s="2"/>
      <c r="O30" s="2"/>
      <c r="P30" s="2"/>
    </row>
    <row r="31" spans="2:19" s="3" customFormat="1" ht="335.25" customHeight="1" x14ac:dyDescent="0.3">
      <c r="B31" s="120"/>
      <c r="C31" s="69"/>
      <c r="D31" s="449" t="s">
        <v>1047</v>
      </c>
      <c r="E31" s="353"/>
      <c r="F31" s="350"/>
      <c r="G31" s="351"/>
      <c r="H31" s="353"/>
      <c r="I31" s="352"/>
      <c r="J31" s="350"/>
      <c r="K31" s="349" t="s">
        <v>51</v>
      </c>
      <c r="L31" s="348"/>
      <c r="M31" s="348"/>
      <c r="N31" s="348"/>
      <c r="O31" s="348"/>
      <c r="P31" s="348"/>
      <c r="Q31" s="348"/>
      <c r="R31" s="348"/>
      <c r="S31" s="348"/>
    </row>
    <row r="32" spans="2:19" s="351" customFormat="1" ht="409.6" customHeight="1" x14ac:dyDescent="0.3">
      <c r="B32" s="120"/>
      <c r="C32" s="69"/>
      <c r="D32" s="449" t="s">
        <v>1725</v>
      </c>
      <c r="E32" s="353"/>
      <c r="F32" s="350"/>
      <c r="H32" s="37"/>
      <c r="I32" s="352"/>
      <c r="J32" s="350"/>
      <c r="K32" s="349"/>
      <c r="L32" s="350"/>
      <c r="M32" s="350"/>
      <c r="N32" s="350"/>
      <c r="O32" s="350"/>
      <c r="P32" s="350"/>
      <c r="Q32" s="350"/>
      <c r="R32" s="350"/>
      <c r="S32" s="350"/>
    </row>
    <row r="33" spans="2:19" s="351" customFormat="1" ht="211.75" customHeight="1" x14ac:dyDescent="0.3">
      <c r="B33" s="120"/>
      <c r="C33" s="69"/>
      <c r="D33" s="449" t="s">
        <v>980</v>
      </c>
      <c r="E33" s="353"/>
      <c r="F33" s="350"/>
      <c r="H33" s="37"/>
      <c r="I33" s="352"/>
      <c r="J33" s="350"/>
      <c r="K33" s="349"/>
      <c r="L33" s="350"/>
      <c r="M33" s="350"/>
      <c r="N33" s="350"/>
      <c r="O33" s="350"/>
      <c r="P33" s="350"/>
      <c r="Q33" s="350"/>
      <c r="R33" s="350"/>
      <c r="S33" s="350"/>
    </row>
    <row r="34" spans="2:19" s="351" customFormat="1" ht="142.5" customHeight="1" x14ac:dyDescent="0.3">
      <c r="B34" s="120"/>
      <c r="C34" s="69"/>
      <c r="D34" s="449" t="s">
        <v>979</v>
      </c>
      <c r="E34" s="353"/>
      <c r="F34" s="350"/>
      <c r="H34" s="37"/>
      <c r="I34" s="352"/>
      <c r="J34" s="350"/>
      <c r="K34" s="349"/>
      <c r="L34" s="350"/>
      <c r="M34" s="350"/>
      <c r="N34" s="350"/>
      <c r="O34" s="350"/>
      <c r="P34" s="350"/>
      <c r="Q34" s="350"/>
      <c r="R34" s="350"/>
      <c r="S34" s="350"/>
    </row>
    <row r="35" spans="2:19" s="351" customFormat="1" ht="70.5" customHeight="1" x14ac:dyDescent="0.3">
      <c r="B35" s="120"/>
      <c r="C35" s="69"/>
      <c r="D35" s="449" t="s">
        <v>981</v>
      </c>
      <c r="E35" s="353"/>
      <c r="F35" s="350"/>
      <c r="H35" s="37"/>
      <c r="I35" s="352"/>
      <c r="J35" s="350"/>
      <c r="K35" s="349"/>
      <c r="L35" s="350"/>
      <c r="M35" s="350"/>
      <c r="N35" s="350"/>
      <c r="O35" s="350"/>
      <c r="P35" s="350"/>
      <c r="Q35" s="350"/>
      <c r="R35" s="350"/>
      <c r="S35" s="350"/>
    </row>
    <row r="36" spans="2:19" s="351" customFormat="1" ht="300.75" customHeight="1" x14ac:dyDescent="0.3">
      <c r="B36" s="120"/>
      <c r="C36" s="69"/>
      <c r="D36" s="449" t="s">
        <v>982</v>
      </c>
      <c r="E36" s="353"/>
      <c r="F36" s="350"/>
      <c r="H36" s="37"/>
      <c r="I36" s="352"/>
      <c r="J36" s="350"/>
      <c r="K36" s="349"/>
      <c r="L36" s="350"/>
      <c r="M36" s="350"/>
      <c r="N36" s="350"/>
      <c r="O36" s="350"/>
      <c r="P36" s="350"/>
      <c r="Q36" s="350"/>
      <c r="R36" s="350"/>
      <c r="S36" s="350"/>
    </row>
    <row r="37" spans="2:19" s="351" customFormat="1" ht="90.75" customHeight="1" x14ac:dyDescent="0.3">
      <c r="B37" s="120"/>
      <c r="C37" s="69"/>
      <c r="D37" s="449" t="s">
        <v>1726</v>
      </c>
      <c r="E37" s="353"/>
      <c r="F37" s="350"/>
      <c r="H37" s="37"/>
      <c r="I37" s="352"/>
      <c r="J37" s="350"/>
      <c r="K37" s="349"/>
      <c r="L37" s="350"/>
      <c r="M37" s="350"/>
      <c r="N37" s="350"/>
      <c r="O37" s="350"/>
      <c r="P37" s="350"/>
      <c r="Q37" s="350"/>
      <c r="R37" s="350"/>
      <c r="S37" s="350"/>
    </row>
    <row r="38" spans="2:19" s="3" customFormat="1" ht="32.25" customHeight="1" thickBot="1" x14ac:dyDescent="0.35">
      <c r="B38" s="1511" t="s">
        <v>52</v>
      </c>
      <c r="C38" s="1513"/>
      <c r="D38" s="37"/>
      <c r="E38" s="35"/>
      <c r="G38" s="2"/>
      <c r="H38" s="4" t="s">
        <v>53</v>
      </c>
      <c r="I38" s="2"/>
      <c r="J38" s="2"/>
      <c r="K38" s="2"/>
      <c r="L38" s="2"/>
      <c r="M38" s="2"/>
      <c r="N38" s="2"/>
      <c r="O38" s="2"/>
      <c r="P38" s="2"/>
    </row>
    <row r="39" spans="2:19" s="3" customFormat="1" ht="17.5" customHeight="1" thickBot="1" x14ac:dyDescent="0.35">
      <c r="B39" s="120"/>
      <c r="C39" s="69"/>
      <c r="D39" s="12"/>
      <c r="E39" s="35"/>
      <c r="G39" s="2"/>
      <c r="H39" s="4" t="s">
        <v>54</v>
      </c>
      <c r="I39" s="2"/>
      <c r="J39" s="2"/>
      <c r="K39" s="2"/>
      <c r="L39" s="2"/>
      <c r="M39" s="2"/>
      <c r="N39" s="2"/>
      <c r="O39" s="2"/>
      <c r="P39" s="2"/>
    </row>
    <row r="40" spans="2:19" s="3" customFormat="1" x14ac:dyDescent="0.3">
      <c r="B40" s="120"/>
      <c r="C40" s="69"/>
      <c r="D40" s="37"/>
      <c r="E40" s="35"/>
      <c r="F40" s="5"/>
      <c r="G40" s="2"/>
      <c r="H40" s="4" t="s">
        <v>55</v>
      </c>
      <c r="I40" s="2"/>
      <c r="J40" s="2"/>
      <c r="K40" s="2"/>
      <c r="L40" s="2"/>
      <c r="M40" s="2"/>
      <c r="N40" s="2"/>
      <c r="O40" s="2"/>
      <c r="P40" s="2"/>
    </row>
    <row r="41" spans="2:19" s="3" customFormat="1" x14ac:dyDescent="0.3">
      <c r="B41" s="120"/>
      <c r="C41" s="124" t="s">
        <v>56</v>
      </c>
      <c r="D41" s="37"/>
      <c r="E41" s="35"/>
      <c r="G41" s="2"/>
      <c r="H41" s="4" t="s">
        <v>57</v>
      </c>
      <c r="I41" s="2"/>
      <c r="J41" s="2"/>
      <c r="K41" s="2"/>
      <c r="L41" s="2"/>
      <c r="M41" s="2"/>
      <c r="N41" s="2"/>
      <c r="O41" s="2"/>
      <c r="P41" s="2"/>
    </row>
    <row r="42" spans="2:19" s="3" customFormat="1" ht="31.75" customHeight="1" thickBot="1" x14ac:dyDescent="0.35">
      <c r="B42" s="1511" t="s">
        <v>58</v>
      </c>
      <c r="C42" s="1513"/>
      <c r="D42" s="37"/>
      <c r="E42" s="35"/>
      <c r="G42" s="2"/>
      <c r="H42" s="4" t="s">
        <v>59</v>
      </c>
      <c r="I42" s="2"/>
      <c r="J42" s="2"/>
      <c r="K42" s="2"/>
      <c r="L42" s="2"/>
      <c r="M42" s="2"/>
      <c r="N42" s="2"/>
      <c r="O42" s="2"/>
      <c r="P42" s="2"/>
    </row>
    <row r="43" spans="2:19" s="3" customFormat="1" x14ac:dyDescent="0.3">
      <c r="B43" s="120"/>
      <c r="C43" s="69" t="s">
        <v>60</v>
      </c>
      <c r="D43" s="13" t="s">
        <v>787</v>
      </c>
      <c r="E43" s="35"/>
      <c r="G43" s="2"/>
      <c r="H43" s="4" t="s">
        <v>61</v>
      </c>
      <c r="I43" s="2"/>
      <c r="J43" s="2"/>
      <c r="K43" s="2"/>
      <c r="L43" s="2"/>
      <c r="M43" s="2"/>
      <c r="N43" s="2"/>
      <c r="O43" s="2"/>
      <c r="P43" s="2"/>
    </row>
    <row r="44" spans="2:19" s="3" customFormat="1" ht="14.5" x14ac:dyDescent="0.35">
      <c r="B44" s="120"/>
      <c r="C44" s="69" t="s">
        <v>62</v>
      </c>
      <c r="D44" s="358" t="s">
        <v>788</v>
      </c>
      <c r="E44" s="35"/>
      <c r="G44" s="2"/>
      <c r="H44" s="4" t="s">
        <v>63</v>
      </c>
      <c r="I44" s="2"/>
      <c r="J44" s="2"/>
      <c r="K44" s="2"/>
      <c r="L44" s="2"/>
      <c r="M44" s="2"/>
      <c r="N44" s="2"/>
      <c r="O44" s="2"/>
      <c r="P44" s="2"/>
    </row>
    <row r="45" spans="2:19" s="3" customFormat="1" ht="14.5" thickBot="1" x14ac:dyDescent="0.35">
      <c r="B45" s="120"/>
      <c r="C45" s="69" t="s">
        <v>64</v>
      </c>
      <c r="D45" s="14">
        <v>42666</v>
      </c>
      <c r="E45" s="35"/>
      <c r="G45" s="2"/>
      <c r="H45" s="4" t="s">
        <v>65</v>
      </c>
      <c r="I45" s="2"/>
      <c r="J45" s="2"/>
      <c r="K45" s="2"/>
      <c r="L45" s="2"/>
      <c r="M45" s="2"/>
      <c r="N45" s="2"/>
      <c r="O45" s="2"/>
      <c r="P45" s="2"/>
    </row>
    <row r="46" spans="2:19" s="3" customFormat="1" ht="15" customHeight="1" thickBot="1" x14ac:dyDescent="0.35">
      <c r="B46" s="120"/>
      <c r="C46" s="65" t="s">
        <v>207</v>
      </c>
      <c r="D46" s="37"/>
      <c r="E46" s="35"/>
      <c r="G46" s="2"/>
      <c r="H46" s="4" t="s">
        <v>66</v>
      </c>
      <c r="I46" s="2"/>
      <c r="J46" s="2"/>
      <c r="K46" s="2"/>
      <c r="L46" s="2"/>
      <c r="M46" s="2"/>
      <c r="N46" s="2"/>
      <c r="O46" s="2"/>
      <c r="P46" s="2"/>
    </row>
    <row r="47" spans="2:19" s="3" customFormat="1" x14ac:dyDescent="0.3">
      <c r="B47" s="120"/>
      <c r="C47" s="69" t="s">
        <v>60</v>
      </c>
      <c r="D47" s="13" t="s">
        <v>789</v>
      </c>
      <c r="E47" s="35"/>
      <c r="G47" s="2"/>
      <c r="H47" s="4" t="s">
        <v>67</v>
      </c>
      <c r="I47" s="2"/>
      <c r="J47" s="2"/>
      <c r="K47" s="2"/>
      <c r="L47" s="2"/>
      <c r="M47" s="2"/>
      <c r="N47" s="2"/>
      <c r="O47" s="2"/>
      <c r="P47" s="2"/>
    </row>
    <row r="48" spans="2:19" s="3" customFormat="1" ht="14.5" x14ac:dyDescent="0.35">
      <c r="B48" s="120"/>
      <c r="C48" s="69" t="s">
        <v>62</v>
      </c>
      <c r="D48" s="358" t="s">
        <v>790</v>
      </c>
      <c r="E48" s="35"/>
      <c r="G48" s="2"/>
      <c r="H48" s="4" t="s">
        <v>68</v>
      </c>
      <c r="I48" s="2"/>
      <c r="J48" s="2"/>
      <c r="K48" s="2"/>
      <c r="L48" s="2"/>
      <c r="M48" s="2"/>
      <c r="N48" s="2"/>
      <c r="O48" s="2"/>
      <c r="P48" s="2"/>
    </row>
    <row r="49" spans="1:16" s="3" customFormat="1" ht="14.5" thickBot="1" x14ac:dyDescent="0.35">
      <c r="B49" s="120"/>
      <c r="C49" s="69" t="s">
        <v>64</v>
      </c>
      <c r="D49" s="14">
        <v>42125</v>
      </c>
      <c r="E49" s="35"/>
      <c r="G49" s="2"/>
      <c r="H49" s="4" t="s">
        <v>69</v>
      </c>
      <c r="I49" s="2"/>
      <c r="J49" s="2"/>
      <c r="K49" s="2"/>
      <c r="L49" s="2"/>
      <c r="M49" s="2"/>
      <c r="N49" s="2"/>
      <c r="O49" s="2"/>
      <c r="P49" s="2"/>
    </row>
    <row r="50" spans="1:16" s="3" customFormat="1" ht="14.5" thickBot="1" x14ac:dyDescent="0.35">
      <c r="B50" s="120"/>
      <c r="C50" s="65" t="s">
        <v>277</v>
      </c>
      <c r="D50" s="37"/>
      <c r="E50" s="35"/>
      <c r="G50" s="2"/>
      <c r="H50" s="4" t="s">
        <v>70</v>
      </c>
      <c r="I50" s="2"/>
      <c r="J50" s="2"/>
      <c r="K50" s="2"/>
      <c r="L50" s="2"/>
      <c r="M50" s="2"/>
      <c r="N50" s="2"/>
      <c r="O50" s="2"/>
      <c r="P50" s="2"/>
    </row>
    <row r="51" spans="1:16" s="3" customFormat="1" x14ac:dyDescent="0.3">
      <c r="B51" s="120"/>
      <c r="C51" s="69" t="s">
        <v>60</v>
      </c>
      <c r="D51" s="13" t="s">
        <v>791</v>
      </c>
      <c r="E51" s="35"/>
      <c r="G51" s="2"/>
      <c r="H51" s="4" t="s">
        <v>71</v>
      </c>
      <c r="I51" s="2"/>
      <c r="J51" s="2"/>
      <c r="K51" s="2"/>
      <c r="L51" s="2"/>
      <c r="M51" s="2"/>
      <c r="N51" s="2"/>
      <c r="O51" s="2"/>
      <c r="P51" s="2"/>
    </row>
    <row r="52" spans="1:16" s="3" customFormat="1" ht="14.5" x14ac:dyDescent="0.35">
      <c r="B52" s="120"/>
      <c r="C52" s="69" t="s">
        <v>62</v>
      </c>
      <c r="D52" s="358" t="s">
        <v>792</v>
      </c>
      <c r="E52" s="35"/>
      <c r="G52" s="2"/>
      <c r="H52" s="4" t="s">
        <v>72</v>
      </c>
      <c r="I52" s="2"/>
      <c r="J52" s="2"/>
      <c r="K52" s="2"/>
      <c r="L52" s="2"/>
      <c r="M52" s="2"/>
      <c r="N52" s="2"/>
      <c r="O52" s="2"/>
      <c r="P52" s="2"/>
    </row>
    <row r="53" spans="1:16" ht="14.5" thickBot="1" x14ac:dyDescent="0.35">
      <c r="A53" s="3"/>
      <c r="B53" s="120"/>
      <c r="C53" s="69" t="s">
        <v>64</v>
      </c>
      <c r="D53" s="14">
        <v>42564</v>
      </c>
      <c r="E53" s="35"/>
      <c r="H53" s="4" t="s">
        <v>73</v>
      </c>
    </row>
    <row r="54" spans="1:16" ht="14.5" thickBot="1" x14ac:dyDescent="0.35">
      <c r="B54" s="120"/>
      <c r="C54" s="65" t="s">
        <v>206</v>
      </c>
      <c r="D54" s="37"/>
      <c r="E54" s="35"/>
      <c r="H54" s="4" t="s">
        <v>74</v>
      </c>
    </row>
    <row r="55" spans="1:16" x14ac:dyDescent="0.3">
      <c r="B55" s="120"/>
      <c r="C55" s="69" t="s">
        <v>60</v>
      </c>
      <c r="D55" s="13" t="s">
        <v>793</v>
      </c>
      <c r="E55" s="35"/>
      <c r="H55" s="4" t="s">
        <v>75</v>
      </c>
    </row>
    <row r="56" spans="1:16" ht="14.5" x14ac:dyDescent="0.35">
      <c r="B56" s="120"/>
      <c r="C56" s="69" t="s">
        <v>62</v>
      </c>
      <c r="D56" s="359" t="s">
        <v>1851</v>
      </c>
      <c r="E56" s="35"/>
      <c r="H56" s="4" t="s">
        <v>76</v>
      </c>
    </row>
    <row r="57" spans="1:16" ht="14.5" thickBot="1" x14ac:dyDescent="0.35">
      <c r="B57" s="120"/>
      <c r="C57" s="69" t="s">
        <v>64</v>
      </c>
      <c r="D57" s="14"/>
      <c r="E57" s="35"/>
      <c r="H57" s="4" t="s">
        <v>77</v>
      </c>
    </row>
    <row r="58" spans="1:16" ht="14.5" thickBot="1" x14ac:dyDescent="0.35">
      <c r="B58" s="120"/>
      <c r="C58" s="65" t="s">
        <v>206</v>
      </c>
      <c r="D58" s="37"/>
      <c r="E58" s="35"/>
      <c r="H58" s="4" t="s">
        <v>78</v>
      </c>
    </row>
    <row r="59" spans="1:16" x14ac:dyDescent="0.3">
      <c r="B59" s="120"/>
      <c r="C59" s="69" t="s">
        <v>60</v>
      </c>
      <c r="D59" s="13" t="s">
        <v>794</v>
      </c>
      <c r="E59" s="35"/>
      <c r="H59" s="4" t="s">
        <v>79</v>
      </c>
    </row>
    <row r="60" spans="1:16" ht="14.5" x14ac:dyDescent="0.35">
      <c r="B60" s="120"/>
      <c r="C60" s="69" t="s">
        <v>62</v>
      </c>
      <c r="D60" s="358" t="s">
        <v>795</v>
      </c>
      <c r="E60" s="35"/>
      <c r="H60" s="4" t="s">
        <v>80</v>
      </c>
    </row>
    <row r="61" spans="1:16" ht="14.5" thickBot="1" x14ac:dyDescent="0.35">
      <c r="B61" s="120"/>
      <c r="C61" s="69" t="s">
        <v>64</v>
      </c>
      <c r="D61" s="14"/>
      <c r="E61" s="35"/>
      <c r="H61" s="4" t="s">
        <v>81</v>
      </c>
    </row>
    <row r="62" spans="1:16" x14ac:dyDescent="0.3">
      <c r="B62" s="120"/>
      <c r="C62" s="69"/>
      <c r="D62" s="37"/>
      <c r="E62" s="35"/>
      <c r="H62" s="4" t="s">
        <v>82</v>
      </c>
    </row>
    <row r="63" spans="1:16" ht="14.5" thickBot="1" x14ac:dyDescent="0.35">
      <c r="B63" s="120"/>
      <c r="C63" s="65" t="s">
        <v>206</v>
      </c>
      <c r="D63" s="37"/>
      <c r="E63" s="35"/>
      <c r="H63" s="4" t="s">
        <v>83</v>
      </c>
    </row>
    <row r="64" spans="1:16" x14ac:dyDescent="0.3">
      <c r="B64" s="120"/>
      <c r="C64" s="69" t="s">
        <v>60</v>
      </c>
      <c r="D64" s="13" t="s">
        <v>796</v>
      </c>
      <c r="E64" s="35"/>
      <c r="H64" s="4" t="s">
        <v>84</v>
      </c>
    </row>
    <row r="65" spans="2:8" ht="14.5" x14ac:dyDescent="0.35">
      <c r="B65" s="120"/>
      <c r="C65" s="69" t="s">
        <v>62</v>
      </c>
      <c r="D65" s="358" t="s">
        <v>797</v>
      </c>
      <c r="E65" s="35"/>
      <c r="H65" s="4" t="s">
        <v>85</v>
      </c>
    </row>
    <row r="66" spans="2:8" ht="14.5" thickBot="1" x14ac:dyDescent="0.35">
      <c r="B66" s="120"/>
      <c r="C66" s="69" t="s">
        <v>64</v>
      </c>
      <c r="D66" s="14"/>
      <c r="E66" s="353"/>
      <c r="H66" s="4" t="s">
        <v>86</v>
      </c>
    </row>
    <row r="67" spans="2:8" x14ac:dyDescent="0.3">
      <c r="B67" s="120"/>
      <c r="C67" s="69"/>
      <c r="D67" s="37"/>
      <c r="E67" s="353"/>
      <c r="H67" s="4" t="s">
        <v>87</v>
      </c>
    </row>
    <row r="68" spans="2:8" ht="14.5" thickBot="1" x14ac:dyDescent="0.35">
      <c r="B68" s="120"/>
      <c r="C68" s="65" t="s">
        <v>206</v>
      </c>
      <c r="D68" s="37"/>
      <c r="E68" s="353"/>
      <c r="H68" s="4" t="s">
        <v>88</v>
      </c>
    </row>
    <row r="69" spans="2:8" x14ac:dyDescent="0.3">
      <c r="B69" s="120"/>
      <c r="C69" s="69" t="s">
        <v>60</v>
      </c>
      <c r="D69" s="13" t="s">
        <v>798</v>
      </c>
      <c r="E69" s="353"/>
      <c r="H69" s="4" t="s">
        <v>89</v>
      </c>
    </row>
    <row r="70" spans="2:8" ht="14.5" x14ac:dyDescent="0.35">
      <c r="B70" s="120"/>
      <c r="C70" s="69" t="s">
        <v>62</v>
      </c>
      <c r="D70" s="358" t="s">
        <v>799</v>
      </c>
      <c r="E70" s="353"/>
      <c r="H70" s="4" t="s">
        <v>90</v>
      </c>
    </row>
    <row r="71" spans="2:8" ht="14.5" thickBot="1" x14ac:dyDescent="0.35">
      <c r="B71" s="120"/>
      <c r="C71" s="69" t="s">
        <v>64</v>
      </c>
      <c r="D71" s="14"/>
      <c r="E71" s="353"/>
      <c r="H71" s="4" t="s">
        <v>91</v>
      </c>
    </row>
    <row r="72" spans="2:8" x14ac:dyDescent="0.3">
      <c r="B72" s="120"/>
      <c r="C72" s="69"/>
      <c r="D72" s="37"/>
      <c r="E72" s="353"/>
      <c r="H72" s="4" t="s">
        <v>92</v>
      </c>
    </row>
    <row r="73" spans="2:8" ht="14.5" thickBot="1" x14ac:dyDescent="0.35">
      <c r="B73" s="120"/>
      <c r="C73" s="65" t="s">
        <v>206</v>
      </c>
      <c r="D73" s="37"/>
      <c r="E73" s="353"/>
      <c r="H73" s="4" t="s">
        <v>93</v>
      </c>
    </row>
    <row r="74" spans="2:8" x14ac:dyDescent="0.3">
      <c r="B74" s="120"/>
      <c r="C74" s="69" t="s">
        <v>60</v>
      </c>
      <c r="D74" s="13" t="s">
        <v>1849</v>
      </c>
      <c r="E74" s="353"/>
      <c r="H74" s="4" t="s">
        <v>94</v>
      </c>
    </row>
    <row r="75" spans="2:8" ht="14.5" x14ac:dyDescent="0.35">
      <c r="B75" s="120"/>
      <c r="C75" s="69" t="s">
        <v>62</v>
      </c>
      <c r="D75" s="359" t="s">
        <v>1850</v>
      </c>
      <c r="E75" s="353"/>
      <c r="H75" s="4" t="s">
        <v>95</v>
      </c>
    </row>
    <row r="76" spans="2:8" ht="14.5" thickBot="1" x14ac:dyDescent="0.35">
      <c r="B76" s="120"/>
      <c r="C76" s="69" t="s">
        <v>64</v>
      </c>
      <c r="D76" s="14"/>
      <c r="E76" s="353"/>
      <c r="H76" s="4" t="s">
        <v>96</v>
      </c>
    </row>
    <row r="77" spans="2:8" x14ac:dyDescent="0.3">
      <c r="B77" s="120"/>
      <c r="C77" s="69"/>
      <c r="D77" s="360"/>
      <c r="E77" s="353"/>
      <c r="H77" s="4" t="s">
        <v>97</v>
      </c>
    </row>
    <row r="78" spans="2:8" ht="14.5" thickBot="1" x14ac:dyDescent="0.35">
      <c r="B78" s="120"/>
      <c r="C78" s="65" t="s">
        <v>206</v>
      </c>
      <c r="D78" s="37"/>
      <c r="E78" s="353"/>
      <c r="H78" s="4" t="s">
        <v>98</v>
      </c>
    </row>
    <row r="79" spans="2:8" x14ac:dyDescent="0.3">
      <c r="B79" s="120"/>
      <c r="C79" s="69" t="s">
        <v>60</v>
      </c>
      <c r="D79" s="13" t="s">
        <v>800</v>
      </c>
      <c r="E79" s="353"/>
      <c r="H79" s="4" t="s">
        <v>99</v>
      </c>
    </row>
    <row r="80" spans="2:8" ht="14.5" x14ac:dyDescent="0.35">
      <c r="B80" s="120"/>
      <c r="C80" s="69" t="s">
        <v>62</v>
      </c>
      <c r="D80" s="358" t="s">
        <v>801</v>
      </c>
      <c r="E80" s="353"/>
      <c r="H80" s="4" t="s">
        <v>100</v>
      </c>
    </row>
    <row r="81" spans="2:8" ht="14.5" thickBot="1" x14ac:dyDescent="0.35">
      <c r="B81" s="120"/>
      <c r="C81" s="69" t="s">
        <v>64</v>
      </c>
      <c r="D81" s="14"/>
      <c r="E81" s="353"/>
      <c r="H81" s="4" t="s">
        <v>101</v>
      </c>
    </row>
    <row r="82" spans="2:8" x14ac:dyDescent="0.3">
      <c r="B82" s="120"/>
      <c r="C82" s="69"/>
      <c r="D82" s="360"/>
      <c r="E82" s="353"/>
      <c r="H82" s="4" t="s">
        <v>102</v>
      </c>
    </row>
    <row r="83" spans="2:8" ht="14.5" thickBot="1" x14ac:dyDescent="0.35">
      <c r="B83" s="120"/>
      <c r="C83" s="65" t="s">
        <v>206</v>
      </c>
      <c r="D83" s="37"/>
      <c r="E83" s="353"/>
      <c r="H83" s="4" t="s">
        <v>103</v>
      </c>
    </row>
    <row r="84" spans="2:8" x14ac:dyDescent="0.3">
      <c r="B84" s="120"/>
      <c r="C84" s="69" t="s">
        <v>60</v>
      </c>
      <c r="D84" s="13" t="s">
        <v>802</v>
      </c>
      <c r="E84" s="353"/>
      <c r="H84" s="4" t="s">
        <v>104</v>
      </c>
    </row>
    <row r="85" spans="2:8" ht="14.5" x14ac:dyDescent="0.35">
      <c r="B85" s="120"/>
      <c r="C85" s="69" t="s">
        <v>62</v>
      </c>
      <c r="D85" s="358" t="s">
        <v>803</v>
      </c>
      <c r="E85" s="353"/>
      <c r="H85" s="4" t="s">
        <v>105</v>
      </c>
    </row>
    <row r="86" spans="2:8" ht="14.5" thickBot="1" x14ac:dyDescent="0.35">
      <c r="B86" s="120"/>
      <c r="C86" s="69" t="s">
        <v>64</v>
      </c>
      <c r="D86" s="14"/>
      <c r="E86" s="353"/>
      <c r="H86" s="4" t="s">
        <v>106</v>
      </c>
    </row>
    <row r="87" spans="2:8" x14ac:dyDescent="0.3">
      <c r="B87" s="120"/>
      <c r="C87" s="69"/>
      <c r="D87" s="360"/>
      <c r="E87" s="353"/>
      <c r="H87" s="4" t="s">
        <v>107</v>
      </c>
    </row>
    <row r="88" spans="2:8" ht="14.5" thickBot="1" x14ac:dyDescent="0.35">
      <c r="B88" s="120"/>
      <c r="C88" s="65" t="s">
        <v>206</v>
      </c>
      <c r="D88" s="37"/>
      <c r="E88" s="353"/>
      <c r="H88" s="4" t="s">
        <v>108</v>
      </c>
    </row>
    <row r="89" spans="2:8" x14ac:dyDescent="0.3">
      <c r="B89" s="120"/>
      <c r="C89" s="69" t="s">
        <v>60</v>
      </c>
      <c r="D89" s="13" t="s">
        <v>1852</v>
      </c>
      <c r="E89" s="353"/>
      <c r="H89" s="4" t="s">
        <v>109</v>
      </c>
    </row>
    <row r="90" spans="2:8" ht="14.5" x14ac:dyDescent="0.35">
      <c r="B90" s="120"/>
      <c r="C90" s="69" t="s">
        <v>62</v>
      </c>
      <c r="D90" s="359" t="s">
        <v>1851</v>
      </c>
      <c r="E90" s="353"/>
      <c r="H90" s="4" t="s">
        <v>110</v>
      </c>
    </row>
    <row r="91" spans="2:8" ht="14.5" thickBot="1" x14ac:dyDescent="0.35">
      <c r="B91" s="120"/>
      <c r="C91" s="69" t="s">
        <v>64</v>
      </c>
      <c r="D91" s="14"/>
      <c r="E91" s="353"/>
      <c r="H91" s="4" t="s">
        <v>111</v>
      </c>
    </row>
    <row r="92" spans="2:8" x14ac:dyDescent="0.3">
      <c r="B92" s="120"/>
      <c r="C92" s="69"/>
      <c r="D92" s="360"/>
      <c r="E92" s="353"/>
      <c r="H92" s="4" t="s">
        <v>112</v>
      </c>
    </row>
    <row r="93" spans="2:8" ht="14.5" thickBot="1" x14ac:dyDescent="0.35">
      <c r="B93" s="120"/>
      <c r="C93" s="65" t="s">
        <v>206</v>
      </c>
      <c r="D93" s="37"/>
      <c r="E93" s="353"/>
      <c r="H93" s="4" t="s">
        <v>113</v>
      </c>
    </row>
    <row r="94" spans="2:8" x14ac:dyDescent="0.3">
      <c r="B94" s="120"/>
      <c r="C94" s="69" t="s">
        <v>60</v>
      </c>
      <c r="D94" s="13" t="s">
        <v>789</v>
      </c>
      <c r="E94" s="353"/>
      <c r="H94" s="4" t="s">
        <v>114</v>
      </c>
    </row>
    <row r="95" spans="2:8" ht="14.5" x14ac:dyDescent="0.35">
      <c r="B95" s="120"/>
      <c r="C95" s="69" t="s">
        <v>62</v>
      </c>
      <c r="D95" s="358" t="s">
        <v>790</v>
      </c>
      <c r="E95" s="353"/>
      <c r="H95" s="4" t="s">
        <v>115</v>
      </c>
    </row>
    <row r="96" spans="2:8" ht="14.5" thickBot="1" x14ac:dyDescent="0.35">
      <c r="B96" s="120"/>
      <c r="C96" s="69" t="s">
        <v>64</v>
      </c>
      <c r="D96" s="14">
        <v>42125</v>
      </c>
      <c r="E96" s="353"/>
      <c r="H96" s="4" t="s">
        <v>116</v>
      </c>
    </row>
    <row r="97" spans="2:8" ht="14.5" thickBot="1" x14ac:dyDescent="0.35">
      <c r="B97" s="361"/>
      <c r="C97" s="70"/>
      <c r="D97" s="362"/>
      <c r="E97" s="47"/>
      <c r="H97" s="4" t="s">
        <v>117</v>
      </c>
    </row>
    <row r="98" spans="2:8" x14ac:dyDescent="0.3">
      <c r="H98" s="4" t="s">
        <v>118</v>
      </c>
    </row>
    <row r="99" spans="2:8" x14ac:dyDescent="0.3">
      <c r="H99" s="4" t="s">
        <v>119</v>
      </c>
    </row>
    <row r="100" spans="2:8" x14ac:dyDescent="0.3">
      <c r="H100" s="4" t="s">
        <v>120</v>
      </c>
    </row>
    <row r="101" spans="2:8" x14ac:dyDescent="0.3">
      <c r="H101" s="4" t="s">
        <v>121</v>
      </c>
    </row>
    <row r="102" spans="2:8" x14ac:dyDescent="0.3">
      <c r="H102" s="4" t="s">
        <v>122</v>
      </c>
    </row>
    <row r="103" spans="2:8" x14ac:dyDescent="0.3">
      <c r="H103" s="4" t="s">
        <v>123</v>
      </c>
    </row>
    <row r="104" spans="2:8" x14ac:dyDescent="0.3">
      <c r="H104" s="4" t="s">
        <v>124</v>
      </c>
    </row>
    <row r="105" spans="2:8" x14ac:dyDescent="0.3">
      <c r="H105" s="4" t="s">
        <v>125</v>
      </c>
    </row>
    <row r="106" spans="2:8" x14ac:dyDescent="0.3">
      <c r="H106" s="4" t="s">
        <v>126</v>
      </c>
    </row>
    <row r="107" spans="2:8" x14ac:dyDescent="0.3">
      <c r="H107" s="4" t="s">
        <v>127</v>
      </c>
    </row>
    <row r="108" spans="2:8" x14ac:dyDescent="0.3">
      <c r="H108" s="4" t="s">
        <v>128</v>
      </c>
    </row>
    <row r="109" spans="2:8" x14ac:dyDescent="0.3">
      <c r="H109" s="4" t="s">
        <v>129</v>
      </c>
    </row>
    <row r="110" spans="2:8" x14ac:dyDescent="0.3">
      <c r="H110" s="4" t="s">
        <v>130</v>
      </c>
    </row>
    <row r="111" spans="2:8" x14ac:dyDescent="0.3">
      <c r="H111" s="4" t="s">
        <v>131</v>
      </c>
    </row>
    <row r="112" spans="2:8" x14ac:dyDescent="0.3">
      <c r="H112" s="4" t="s">
        <v>132</v>
      </c>
    </row>
    <row r="113" spans="8:8" x14ac:dyDescent="0.3">
      <c r="H113" s="4" t="s">
        <v>133</v>
      </c>
    </row>
    <row r="114" spans="8:8" x14ac:dyDescent="0.3">
      <c r="H114" s="4" t="s">
        <v>134</v>
      </c>
    </row>
    <row r="115" spans="8:8" x14ac:dyDescent="0.3">
      <c r="H115" s="4" t="s">
        <v>135</v>
      </c>
    </row>
    <row r="116" spans="8:8" x14ac:dyDescent="0.3">
      <c r="H116" s="4" t="s">
        <v>136</v>
      </c>
    </row>
    <row r="117" spans="8:8" x14ac:dyDescent="0.3">
      <c r="H117" s="4" t="s">
        <v>137</v>
      </c>
    </row>
    <row r="118" spans="8:8" x14ac:dyDescent="0.3">
      <c r="H118" s="4" t="s">
        <v>138</v>
      </c>
    </row>
    <row r="119" spans="8:8" x14ac:dyDescent="0.3">
      <c r="H119" s="4" t="s">
        <v>139</v>
      </c>
    </row>
    <row r="120" spans="8:8" x14ac:dyDescent="0.3">
      <c r="H120" s="4" t="s">
        <v>140</v>
      </c>
    </row>
    <row r="121" spans="8:8" x14ac:dyDescent="0.3">
      <c r="H121" s="4" t="s">
        <v>141</v>
      </c>
    </row>
    <row r="122" spans="8:8" x14ac:dyDescent="0.3">
      <c r="H122" s="4" t="s">
        <v>142</v>
      </c>
    </row>
    <row r="123" spans="8:8" x14ac:dyDescent="0.3">
      <c r="H123" s="4" t="s">
        <v>143</v>
      </c>
    </row>
    <row r="124" spans="8:8" x14ac:dyDescent="0.3">
      <c r="H124" s="4" t="s">
        <v>144</v>
      </c>
    </row>
    <row r="125" spans="8:8" x14ac:dyDescent="0.3">
      <c r="H125" s="4" t="s">
        <v>145</v>
      </c>
    </row>
    <row r="126" spans="8:8" x14ac:dyDescent="0.3">
      <c r="H126" s="4" t="s">
        <v>146</v>
      </c>
    </row>
    <row r="127" spans="8:8" x14ac:dyDescent="0.3">
      <c r="H127" s="4" t="s">
        <v>147</v>
      </c>
    </row>
    <row r="128" spans="8:8" x14ac:dyDescent="0.3">
      <c r="H128" s="4" t="s">
        <v>148</v>
      </c>
    </row>
    <row r="129" spans="8:8" x14ac:dyDescent="0.3">
      <c r="H129" s="4" t="s">
        <v>149</v>
      </c>
    </row>
    <row r="130" spans="8:8" x14ac:dyDescent="0.3">
      <c r="H130" s="4" t="s">
        <v>150</v>
      </c>
    </row>
    <row r="131" spans="8:8" x14ac:dyDescent="0.3">
      <c r="H131" s="4" t="s">
        <v>151</v>
      </c>
    </row>
    <row r="132" spans="8:8" x14ac:dyDescent="0.3">
      <c r="H132" s="4" t="s">
        <v>152</v>
      </c>
    </row>
    <row r="133" spans="8:8" x14ac:dyDescent="0.3">
      <c r="H133" s="4" t="s">
        <v>153</v>
      </c>
    </row>
    <row r="134" spans="8:8" x14ac:dyDescent="0.3">
      <c r="H134" s="4" t="s">
        <v>154</v>
      </c>
    </row>
    <row r="135" spans="8:8" x14ac:dyDescent="0.3">
      <c r="H135" s="4" t="s">
        <v>155</v>
      </c>
    </row>
    <row r="136" spans="8:8" x14ac:dyDescent="0.3">
      <c r="H136" s="4" t="s">
        <v>156</v>
      </c>
    </row>
    <row r="137" spans="8:8" x14ac:dyDescent="0.3">
      <c r="H137" s="4" t="s">
        <v>157</v>
      </c>
    </row>
    <row r="138" spans="8:8" x14ac:dyDescent="0.3">
      <c r="H138" s="4" t="s">
        <v>158</v>
      </c>
    </row>
    <row r="139" spans="8:8" x14ac:dyDescent="0.3">
      <c r="H139" s="4" t="s">
        <v>159</v>
      </c>
    </row>
    <row r="140" spans="8:8" x14ac:dyDescent="0.3">
      <c r="H140" s="4" t="s">
        <v>160</v>
      </c>
    </row>
    <row r="141" spans="8:8" x14ac:dyDescent="0.3">
      <c r="H141" s="4" t="s">
        <v>161</v>
      </c>
    </row>
    <row r="142" spans="8:8" x14ac:dyDescent="0.3">
      <c r="H142" s="4" t="s">
        <v>162</v>
      </c>
    </row>
    <row r="143" spans="8:8" x14ac:dyDescent="0.3">
      <c r="H143" s="4" t="s">
        <v>163</v>
      </c>
    </row>
    <row r="144" spans="8:8" x14ac:dyDescent="0.3">
      <c r="H144" s="4" t="s">
        <v>164</v>
      </c>
    </row>
    <row r="145" spans="8:8" x14ac:dyDescent="0.3">
      <c r="H145" s="4" t="s">
        <v>165</v>
      </c>
    </row>
    <row r="146" spans="8:8" x14ac:dyDescent="0.3">
      <c r="H146" s="4" t="s">
        <v>166</v>
      </c>
    </row>
    <row r="147" spans="8:8" x14ac:dyDescent="0.3">
      <c r="H147" s="4" t="s">
        <v>167</v>
      </c>
    </row>
    <row r="148" spans="8:8" x14ac:dyDescent="0.3">
      <c r="H148" s="4" t="s">
        <v>168</v>
      </c>
    </row>
    <row r="149" spans="8:8" x14ac:dyDescent="0.3">
      <c r="H149" s="4" t="s">
        <v>169</v>
      </c>
    </row>
    <row r="150" spans="8:8" x14ac:dyDescent="0.3">
      <c r="H150" s="4" t="s">
        <v>170</v>
      </c>
    </row>
    <row r="151" spans="8:8" x14ac:dyDescent="0.3">
      <c r="H151" s="4" t="s">
        <v>171</v>
      </c>
    </row>
    <row r="152" spans="8:8" x14ac:dyDescent="0.3">
      <c r="H152" s="4" t="s">
        <v>172</v>
      </c>
    </row>
    <row r="153" spans="8:8" x14ac:dyDescent="0.3">
      <c r="H153" s="4" t="s">
        <v>173</v>
      </c>
    </row>
    <row r="154" spans="8:8" x14ac:dyDescent="0.3">
      <c r="H154" s="4" t="s">
        <v>174</v>
      </c>
    </row>
    <row r="155" spans="8:8" x14ac:dyDescent="0.3">
      <c r="H155" s="4" t="s">
        <v>175</v>
      </c>
    </row>
    <row r="156" spans="8:8" x14ac:dyDescent="0.3">
      <c r="H156" s="4" t="s">
        <v>176</v>
      </c>
    </row>
    <row r="157" spans="8:8" x14ac:dyDescent="0.3">
      <c r="H157" s="4" t="s">
        <v>177</v>
      </c>
    </row>
    <row r="158" spans="8:8" x14ac:dyDescent="0.3">
      <c r="H158" s="4" t="s">
        <v>178</v>
      </c>
    </row>
    <row r="159" spans="8:8" x14ac:dyDescent="0.3">
      <c r="H159" s="4" t="s">
        <v>179</v>
      </c>
    </row>
    <row r="160" spans="8:8" x14ac:dyDescent="0.3">
      <c r="H160" s="4" t="s">
        <v>180</v>
      </c>
    </row>
    <row r="161" spans="8:8" x14ac:dyDescent="0.3">
      <c r="H161" s="4" t="s">
        <v>181</v>
      </c>
    </row>
    <row r="162" spans="8:8" x14ac:dyDescent="0.3">
      <c r="H162" s="4" t="s">
        <v>182</v>
      </c>
    </row>
    <row r="163" spans="8:8" x14ac:dyDescent="0.3">
      <c r="H163" s="4" t="s">
        <v>183</v>
      </c>
    </row>
    <row r="164" spans="8:8" x14ac:dyDescent="0.3">
      <c r="H164" s="4" t="s">
        <v>184</v>
      </c>
    </row>
    <row r="165" spans="8:8" x14ac:dyDescent="0.3">
      <c r="H165" s="4" t="s">
        <v>185</v>
      </c>
    </row>
    <row r="166" spans="8:8" x14ac:dyDescent="0.3">
      <c r="H166" s="4" t="s">
        <v>186</v>
      </c>
    </row>
    <row r="167" spans="8:8" x14ac:dyDescent="0.3">
      <c r="H167" s="4" t="s">
        <v>187</v>
      </c>
    </row>
    <row r="168" spans="8:8" x14ac:dyDescent="0.3">
      <c r="H168" s="4" t="s">
        <v>188</v>
      </c>
    </row>
    <row r="169" spans="8:8" x14ac:dyDescent="0.3">
      <c r="H169" s="4" t="s">
        <v>189</v>
      </c>
    </row>
    <row r="170" spans="8:8" x14ac:dyDescent="0.3">
      <c r="H170" s="4" t="s">
        <v>190</v>
      </c>
    </row>
    <row r="171" spans="8:8" x14ac:dyDescent="0.3">
      <c r="H171" s="4" t="s">
        <v>191</v>
      </c>
    </row>
    <row r="172" spans="8:8" x14ac:dyDescent="0.3">
      <c r="H172" s="4" t="s">
        <v>192</v>
      </c>
    </row>
    <row r="173" spans="8:8" x14ac:dyDescent="0.3">
      <c r="H173" s="4" t="s">
        <v>193</v>
      </c>
    </row>
    <row r="174" spans="8:8" x14ac:dyDescent="0.3">
      <c r="H174" s="4" t="s">
        <v>194</v>
      </c>
    </row>
    <row r="175" spans="8:8" x14ac:dyDescent="0.3">
      <c r="H175" s="4" t="s">
        <v>195</v>
      </c>
    </row>
    <row r="176" spans="8:8" x14ac:dyDescent="0.3">
      <c r="H176" s="4" t="s">
        <v>196</v>
      </c>
    </row>
    <row r="177" spans="8:8" x14ac:dyDescent="0.3">
      <c r="H177" s="4" t="s">
        <v>197</v>
      </c>
    </row>
    <row r="178" spans="8:8" x14ac:dyDescent="0.3">
      <c r="H178" s="4" t="s">
        <v>198</v>
      </c>
    </row>
    <row r="179" spans="8:8" x14ac:dyDescent="0.3">
      <c r="H179" s="4" t="s">
        <v>199</v>
      </c>
    </row>
    <row r="180" spans="8:8" x14ac:dyDescent="0.3">
      <c r="H180" s="4" t="s">
        <v>200</v>
      </c>
    </row>
    <row r="181" spans="8:8" x14ac:dyDescent="0.3">
      <c r="H181" s="4" t="s">
        <v>201</v>
      </c>
    </row>
    <row r="182" spans="8:8" x14ac:dyDescent="0.3">
      <c r="H182" s="4" t="s">
        <v>202</v>
      </c>
    </row>
    <row r="183" spans="8:8" x14ac:dyDescent="0.3">
      <c r="H183" s="4" t="s">
        <v>203</v>
      </c>
    </row>
  </sheetData>
  <customSheetViews>
    <customSheetView guid="{8F0D285A-0224-4C31-92C2-6C61BAA6C63C}" hiddenRows="1" hiddenColumns="1">
      <pageMargins left="0.7" right="0.7" top="0.75" bottom="0.75" header="0.3" footer="0.3"/>
      <pageSetup orientation="landscape"/>
    </customSheetView>
  </customSheetViews>
  <mergeCells count="9">
    <mergeCell ref="D23:D24"/>
    <mergeCell ref="B16:C16"/>
    <mergeCell ref="B27:C27"/>
    <mergeCell ref="B42:C42"/>
    <mergeCell ref="B26:C26"/>
    <mergeCell ref="B19:C19"/>
    <mergeCell ref="B23:C24"/>
    <mergeCell ref="B25:C25"/>
    <mergeCell ref="B38:C38"/>
  </mergeCells>
  <dataValidations count="5">
    <dataValidation type="list" allowBlank="1" showInputMessage="1" showErrorMessage="1" sqref="D65540" xr:uid="{00000000-0002-0000-0000-000000000000}">
      <formula1>$P$15:$P$26</formula1>
    </dataValidation>
    <dataValidation type="list" allowBlank="1" showInputMessage="1" showErrorMessage="1" sqref="IV65538" xr:uid="{00000000-0002-0000-0000-000001000000}">
      <formula1>$K$15:$K$19</formula1>
    </dataValidation>
    <dataValidation type="list" allowBlank="1" showInputMessage="1" showErrorMessage="1" sqref="D65539" xr:uid="{00000000-0002-0000-0000-000002000000}">
      <formula1>$O$15:$O$26</formula1>
    </dataValidation>
    <dataValidation type="list" allowBlank="1" showInputMessage="1" showErrorMessage="1" sqref="IV65531 D65531" xr:uid="{00000000-0002-0000-0000-000003000000}">
      <formula1>$I$15:$I$17</formula1>
    </dataValidation>
    <dataValidation type="list" allowBlank="1" showInputMessage="1" showErrorMessage="1" sqref="IV65532:IV65536 D65532:D65536" xr:uid="{00000000-0002-0000-0000-000004000000}">
      <formula1>$H$15:$H$183</formula1>
    </dataValidation>
  </dataValidations>
  <hyperlinks>
    <hyperlink ref="D44" r:id="rId1" xr:uid="{00000000-0004-0000-0000-000000000000}"/>
    <hyperlink ref="D70" r:id="rId2" xr:uid="{00000000-0004-0000-0000-000001000000}"/>
    <hyperlink ref="D48" r:id="rId3" xr:uid="{00000000-0004-0000-0000-000002000000}"/>
    <hyperlink ref="D52" r:id="rId4" display="Ahmad.Abdelfattah@MOP.GOV.JO" xr:uid="{00000000-0004-0000-0000-000003000000}"/>
    <hyperlink ref="D60" r:id="rId5" xr:uid="{00000000-0004-0000-0000-000004000000}"/>
    <hyperlink ref="D85" r:id="rId6" xr:uid="{00000000-0004-0000-0000-000005000000}"/>
    <hyperlink ref="D95" r:id="rId7" xr:uid="{00000000-0004-0000-0000-000006000000}"/>
  </hyperlinks>
  <pageMargins left="0.25" right="0.25" top="0.75" bottom="0.75" header="0.3" footer="0.3"/>
  <pageSetup scale="22" fitToWidth="0" orientation="portrait"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S321"/>
  <sheetViews>
    <sheetView showGridLines="0" topLeftCell="D109" zoomScale="50" zoomScaleNormal="50" zoomScalePageLayoutView="85" workbookViewId="0">
      <selection activeCell="I330" sqref="I330"/>
    </sheetView>
  </sheetViews>
  <sheetFormatPr defaultColWidth="8.81640625" defaultRowHeight="14.5" outlineLevelRow="1" x14ac:dyDescent="0.35"/>
  <cols>
    <col min="1" max="1" width="3" style="138" customWidth="1"/>
    <col min="2" max="2" width="28.453125" style="138" customWidth="1"/>
    <col min="3" max="3" width="50.453125" style="138" customWidth="1"/>
    <col min="4" max="4" width="34.453125" style="138" customWidth="1"/>
    <col min="5" max="5" width="32" style="138" customWidth="1"/>
    <col min="6" max="6" width="26.54296875" style="138" customWidth="1"/>
    <col min="7" max="7" width="26.453125" style="138" bestFit="1" customWidth="1"/>
    <col min="8" max="8" width="30" style="138" customWidth="1"/>
    <col min="9" max="9" width="26.1796875" style="138" customWidth="1"/>
    <col min="10" max="10" width="25.81640625" style="138" customWidth="1"/>
    <col min="11" max="11" width="31" style="138" bestFit="1" customWidth="1"/>
    <col min="12" max="12" width="30.453125" style="138" customWidth="1"/>
    <col min="13" max="13" width="27.1796875" style="138" bestFit="1" customWidth="1"/>
    <col min="14" max="14" width="25" style="138" customWidth="1"/>
    <col min="15" max="15" width="25.81640625" style="138" bestFit="1" customWidth="1"/>
    <col min="16" max="16" width="30.453125" style="138" customWidth="1"/>
    <col min="17" max="17" width="27.1796875" style="138" bestFit="1" customWidth="1"/>
    <col min="18" max="18" width="24.453125" style="138" customWidth="1"/>
    <col min="19" max="19" width="23.1796875" style="138" bestFit="1" customWidth="1"/>
    <col min="20" max="20" width="27.54296875" style="138" customWidth="1"/>
    <col min="21" max="16384" width="8.81640625" style="138"/>
  </cols>
  <sheetData>
    <row r="1" spans="2:19" ht="15" thickBot="1" x14ac:dyDescent="0.4"/>
    <row r="2" spans="2:19" ht="26" x14ac:dyDescent="0.35">
      <c r="B2" s="78"/>
      <c r="C2" s="1799"/>
      <c r="D2" s="1799"/>
      <c r="E2" s="1799"/>
      <c r="F2" s="1799"/>
      <c r="G2" s="1799"/>
      <c r="H2" s="72"/>
      <c r="I2" s="72"/>
      <c r="J2" s="72"/>
      <c r="K2" s="72"/>
      <c r="L2" s="72"/>
      <c r="M2" s="72"/>
      <c r="N2" s="72"/>
      <c r="O2" s="72"/>
      <c r="P2" s="72"/>
      <c r="Q2" s="72"/>
      <c r="R2" s="72"/>
      <c r="S2" s="73"/>
    </row>
    <row r="3" spans="2:19" ht="26" x14ac:dyDescent="0.35">
      <c r="B3" s="79"/>
      <c r="C3" s="1805" t="s">
        <v>284</v>
      </c>
      <c r="D3" s="1806"/>
      <c r="E3" s="1806"/>
      <c r="F3" s="1806"/>
      <c r="G3" s="1807"/>
      <c r="H3" s="75"/>
      <c r="I3" s="75"/>
      <c r="J3" s="75"/>
      <c r="K3" s="75"/>
      <c r="L3" s="75"/>
      <c r="M3" s="75"/>
      <c r="N3" s="75"/>
      <c r="O3" s="75"/>
      <c r="P3" s="75"/>
      <c r="Q3" s="75"/>
      <c r="R3" s="75"/>
      <c r="S3" s="77"/>
    </row>
    <row r="4" spans="2:19" ht="26" x14ac:dyDescent="0.35">
      <c r="B4" s="79"/>
      <c r="C4" s="80"/>
      <c r="D4" s="80"/>
      <c r="E4" s="80"/>
      <c r="F4" s="80"/>
      <c r="G4" s="80"/>
      <c r="H4" s="75"/>
      <c r="I4" s="75"/>
      <c r="J4" s="75"/>
      <c r="K4" s="75"/>
      <c r="L4" s="75"/>
      <c r="M4" s="75"/>
      <c r="N4" s="75"/>
      <c r="O4" s="75"/>
      <c r="P4" s="75"/>
      <c r="Q4" s="75"/>
      <c r="R4" s="75"/>
      <c r="S4" s="77"/>
    </row>
    <row r="5" spans="2:19" ht="15" thickBot="1" x14ac:dyDescent="0.4">
      <c r="B5" s="74"/>
      <c r="C5" s="75"/>
      <c r="D5" s="75"/>
      <c r="E5" s="75"/>
      <c r="F5" s="75"/>
      <c r="G5" s="75"/>
      <c r="H5" s="75"/>
      <c r="I5" s="75"/>
      <c r="J5" s="75"/>
      <c r="K5" s="75"/>
      <c r="L5" s="75"/>
      <c r="M5" s="75"/>
      <c r="N5" s="75"/>
      <c r="O5" s="75"/>
      <c r="P5" s="75"/>
      <c r="Q5" s="75"/>
      <c r="R5" s="75"/>
      <c r="S5" s="77"/>
    </row>
    <row r="6" spans="2:19" ht="34.5" customHeight="1" thickBot="1" x14ac:dyDescent="0.4">
      <c r="B6" s="1800" t="s">
        <v>602</v>
      </c>
      <c r="C6" s="1801"/>
      <c r="D6" s="1801"/>
      <c r="E6" s="1801"/>
      <c r="F6" s="1801"/>
      <c r="G6" s="1801"/>
      <c r="H6" s="222"/>
      <c r="I6" s="222"/>
      <c r="J6" s="222"/>
      <c r="K6" s="222"/>
      <c r="L6" s="222"/>
      <c r="M6" s="222"/>
      <c r="N6" s="222"/>
      <c r="O6" s="222"/>
      <c r="P6" s="222"/>
      <c r="Q6" s="222"/>
      <c r="R6" s="222"/>
      <c r="S6" s="223"/>
    </row>
    <row r="7" spans="2:19" ht="15.75" customHeight="1" x14ac:dyDescent="0.35">
      <c r="B7" s="1800" t="s">
        <v>664</v>
      </c>
      <c r="C7" s="1802"/>
      <c r="D7" s="1802"/>
      <c r="E7" s="1802"/>
      <c r="F7" s="1802"/>
      <c r="G7" s="1802"/>
      <c r="H7" s="222"/>
      <c r="I7" s="222"/>
      <c r="J7" s="222"/>
      <c r="K7" s="222"/>
      <c r="L7" s="222"/>
      <c r="M7" s="222"/>
      <c r="N7" s="222"/>
      <c r="O7" s="222"/>
      <c r="P7" s="222"/>
      <c r="Q7" s="222"/>
      <c r="R7" s="222"/>
      <c r="S7" s="223"/>
    </row>
    <row r="8" spans="2:19" ht="15.75" customHeight="1" thickBot="1" x14ac:dyDescent="0.4">
      <c r="B8" s="1803" t="s">
        <v>242</v>
      </c>
      <c r="C8" s="1804"/>
      <c r="D8" s="1804"/>
      <c r="E8" s="1804"/>
      <c r="F8" s="1804"/>
      <c r="G8" s="1804"/>
      <c r="H8" s="224"/>
      <c r="I8" s="224"/>
      <c r="J8" s="224"/>
      <c r="K8" s="224"/>
      <c r="L8" s="224"/>
      <c r="M8" s="224"/>
      <c r="N8" s="224"/>
      <c r="O8" s="224"/>
      <c r="P8" s="224"/>
      <c r="Q8" s="224"/>
      <c r="R8" s="224"/>
      <c r="S8" s="225"/>
    </row>
    <row r="10" spans="2:19" ht="21" x14ac:dyDescent="0.5">
      <c r="B10" s="1882" t="s">
        <v>309</v>
      </c>
      <c r="C10" s="1882"/>
    </row>
    <row r="11" spans="2:19" ht="15" thickBot="1" x14ac:dyDescent="0.4"/>
    <row r="12" spans="2:19" ht="15" customHeight="1" thickBot="1" x14ac:dyDescent="0.4">
      <c r="B12" s="226" t="s">
        <v>310</v>
      </c>
      <c r="C12" s="139" t="s">
        <v>1005</v>
      </c>
    </row>
    <row r="13" spans="2:19" ht="15.75" customHeight="1" thickBot="1" x14ac:dyDescent="0.4">
      <c r="B13" s="226" t="s">
        <v>277</v>
      </c>
      <c r="C13" s="139" t="s">
        <v>1006</v>
      </c>
    </row>
    <row r="14" spans="2:19" ht="15.75" customHeight="1" thickBot="1" x14ac:dyDescent="0.4">
      <c r="B14" s="226" t="s">
        <v>665</v>
      </c>
      <c r="C14" s="139" t="s">
        <v>605</v>
      </c>
    </row>
    <row r="15" spans="2:19" ht="15.75" customHeight="1" thickBot="1" x14ac:dyDescent="0.4">
      <c r="B15" s="226" t="s">
        <v>311</v>
      </c>
      <c r="C15" s="139" t="s">
        <v>97</v>
      </c>
    </row>
    <row r="16" spans="2:19" ht="15" thickBot="1" x14ac:dyDescent="0.4">
      <c r="B16" s="226" t="s">
        <v>312</v>
      </c>
      <c r="C16" s="139" t="s">
        <v>606</v>
      </c>
    </row>
    <row r="17" spans="2:19" ht="15" thickBot="1" x14ac:dyDescent="0.4">
      <c r="B17" s="226" t="s">
        <v>313</v>
      </c>
      <c r="C17" s="139" t="s">
        <v>495</v>
      </c>
    </row>
    <row r="18" spans="2:19" ht="15" thickBot="1" x14ac:dyDescent="0.4"/>
    <row r="19" spans="2:19" ht="15" thickBot="1" x14ac:dyDescent="0.4">
      <c r="D19" s="1808" t="s">
        <v>314</v>
      </c>
      <c r="E19" s="1809"/>
      <c r="F19" s="1809"/>
      <c r="G19" s="1810"/>
      <c r="H19" s="1808" t="s">
        <v>315</v>
      </c>
      <c r="I19" s="1809"/>
      <c r="J19" s="1809"/>
      <c r="K19" s="1810"/>
      <c r="L19" s="1808" t="s">
        <v>316</v>
      </c>
      <c r="M19" s="1809"/>
      <c r="N19" s="1809"/>
      <c r="O19" s="1810"/>
      <c r="P19" s="1808" t="s">
        <v>317</v>
      </c>
      <c r="Q19" s="1809"/>
      <c r="R19" s="1809"/>
      <c r="S19" s="1810"/>
    </row>
    <row r="20" spans="2:19" ht="45" customHeight="1" thickBot="1" x14ac:dyDescent="0.4">
      <c r="B20" s="1795" t="s">
        <v>318</v>
      </c>
      <c r="C20" s="1883" t="s">
        <v>319</v>
      </c>
      <c r="D20" s="140"/>
      <c r="E20" s="141" t="s">
        <v>320</v>
      </c>
      <c r="F20" s="142" t="s">
        <v>321</v>
      </c>
      <c r="G20" s="143" t="s">
        <v>322</v>
      </c>
      <c r="H20" s="140"/>
      <c r="I20" s="141" t="s">
        <v>320</v>
      </c>
      <c r="J20" s="142" t="s">
        <v>321</v>
      </c>
      <c r="K20" s="143" t="s">
        <v>322</v>
      </c>
      <c r="L20" s="140"/>
      <c r="M20" s="141" t="s">
        <v>320</v>
      </c>
      <c r="N20" s="142" t="s">
        <v>321</v>
      </c>
      <c r="O20" s="143" t="s">
        <v>322</v>
      </c>
      <c r="P20" s="140"/>
      <c r="Q20" s="141" t="s">
        <v>320</v>
      </c>
      <c r="R20" s="142" t="s">
        <v>321</v>
      </c>
      <c r="S20" s="143" t="s">
        <v>322</v>
      </c>
    </row>
    <row r="21" spans="2:19" ht="40.5" customHeight="1" x14ac:dyDescent="0.35">
      <c r="B21" s="1838"/>
      <c r="C21" s="1884"/>
      <c r="D21" s="144" t="s">
        <v>323</v>
      </c>
      <c r="E21" s="145">
        <v>0</v>
      </c>
      <c r="F21" s="146">
        <v>0</v>
      </c>
      <c r="G21" s="147">
        <v>0</v>
      </c>
      <c r="H21" s="148" t="s">
        <v>323</v>
      </c>
      <c r="I21" s="149">
        <v>4740</v>
      </c>
      <c r="J21" s="149">
        <v>4740</v>
      </c>
      <c r="K21" s="151"/>
      <c r="L21" s="144" t="s">
        <v>323</v>
      </c>
      <c r="M21" s="149">
        <v>4320</v>
      </c>
      <c r="N21" s="150">
        <v>4320</v>
      </c>
      <c r="O21" s="151"/>
      <c r="P21" s="144" t="s">
        <v>323</v>
      </c>
      <c r="Q21" s="149"/>
      <c r="R21" s="150"/>
      <c r="S21" s="151"/>
    </row>
    <row r="22" spans="2:19" ht="39.75" customHeight="1" x14ac:dyDescent="0.35">
      <c r="B22" s="1838"/>
      <c r="C22" s="1884"/>
      <c r="D22" s="152" t="s">
        <v>324</v>
      </c>
      <c r="E22" s="153">
        <v>0</v>
      </c>
      <c r="F22" s="153">
        <v>0</v>
      </c>
      <c r="G22" s="154">
        <v>0</v>
      </c>
      <c r="H22" s="155" t="s">
        <v>324</v>
      </c>
      <c r="I22" s="156">
        <v>0.5</v>
      </c>
      <c r="J22" s="156">
        <v>0.5</v>
      </c>
      <c r="K22" s="157"/>
      <c r="L22" s="152" t="s">
        <v>324</v>
      </c>
      <c r="M22" s="156">
        <v>0.45</v>
      </c>
      <c r="N22" s="156">
        <v>0.45</v>
      </c>
      <c r="O22" s="157"/>
      <c r="P22" s="152" t="s">
        <v>324</v>
      </c>
      <c r="Q22" s="156"/>
      <c r="R22" s="156"/>
      <c r="S22" s="157"/>
    </row>
    <row r="23" spans="2:19" ht="37.5" customHeight="1" x14ac:dyDescent="0.35">
      <c r="B23" s="1796"/>
      <c r="C23" s="1885"/>
      <c r="D23" s="152" t="s">
        <v>325</v>
      </c>
      <c r="E23" s="153">
        <v>0</v>
      </c>
      <c r="F23" s="153">
        <v>0</v>
      </c>
      <c r="G23" s="154">
        <v>0</v>
      </c>
      <c r="H23" s="155" t="s">
        <v>325</v>
      </c>
      <c r="I23" s="156">
        <v>0.87</v>
      </c>
      <c r="J23" s="156">
        <v>0.87</v>
      </c>
      <c r="K23" s="157"/>
      <c r="L23" s="152" t="s">
        <v>325</v>
      </c>
      <c r="M23" s="156">
        <v>0.87</v>
      </c>
      <c r="N23" s="156">
        <v>0.87</v>
      </c>
      <c r="O23" s="157"/>
      <c r="P23" s="152" t="s">
        <v>325</v>
      </c>
      <c r="Q23" s="156"/>
      <c r="R23" s="156"/>
      <c r="S23" s="157"/>
    </row>
    <row r="24" spans="2:19" ht="15" thickBot="1" x14ac:dyDescent="0.4">
      <c r="B24" s="158"/>
      <c r="C24" s="158"/>
      <c r="Q24" s="159"/>
      <c r="R24" s="159"/>
      <c r="S24" s="159"/>
    </row>
    <row r="25" spans="2:19" ht="30" customHeight="1" thickBot="1" x14ac:dyDescent="0.4">
      <c r="B25" s="158"/>
      <c r="C25" s="158"/>
      <c r="D25" s="1808" t="s">
        <v>314</v>
      </c>
      <c r="E25" s="1809"/>
      <c r="F25" s="1809"/>
      <c r="G25" s="1810"/>
      <c r="H25" s="1808" t="s">
        <v>315</v>
      </c>
      <c r="I25" s="1809"/>
      <c r="J25" s="1809"/>
      <c r="K25" s="1810"/>
      <c r="L25" s="1808" t="s">
        <v>316</v>
      </c>
      <c r="M25" s="1809"/>
      <c r="N25" s="1809"/>
      <c r="O25" s="1810"/>
      <c r="P25" s="1808" t="s">
        <v>317</v>
      </c>
      <c r="Q25" s="1809"/>
      <c r="R25" s="1809"/>
      <c r="S25" s="1810"/>
    </row>
    <row r="26" spans="2:19" ht="47.25" customHeight="1" x14ac:dyDescent="0.35">
      <c r="B26" s="1795" t="s">
        <v>326</v>
      </c>
      <c r="C26" s="1795" t="s">
        <v>327</v>
      </c>
      <c r="D26" s="1859" t="s">
        <v>328</v>
      </c>
      <c r="E26" s="1854"/>
      <c r="F26" s="160" t="s">
        <v>329</v>
      </c>
      <c r="G26" s="161" t="s">
        <v>330</v>
      </c>
      <c r="H26" s="1859" t="s">
        <v>328</v>
      </c>
      <c r="I26" s="1854"/>
      <c r="J26" s="160" t="s">
        <v>329</v>
      </c>
      <c r="K26" s="161" t="s">
        <v>330</v>
      </c>
      <c r="L26" s="1859" t="s">
        <v>328</v>
      </c>
      <c r="M26" s="1854"/>
      <c r="N26" s="160" t="s">
        <v>329</v>
      </c>
      <c r="O26" s="161" t="s">
        <v>330</v>
      </c>
      <c r="P26" s="1859" t="s">
        <v>328</v>
      </c>
      <c r="Q26" s="1854"/>
      <c r="R26" s="160" t="s">
        <v>329</v>
      </c>
      <c r="S26" s="161" t="s">
        <v>330</v>
      </c>
    </row>
    <row r="27" spans="2:19" ht="51" customHeight="1" x14ac:dyDescent="0.35">
      <c r="B27" s="1838"/>
      <c r="C27" s="1838"/>
      <c r="D27" s="162" t="s">
        <v>323</v>
      </c>
      <c r="E27" s="163"/>
      <c r="F27" s="1878"/>
      <c r="G27" s="1880"/>
      <c r="H27" s="162" t="s">
        <v>323</v>
      </c>
      <c r="I27" s="164"/>
      <c r="J27" s="1868"/>
      <c r="K27" s="1870"/>
      <c r="L27" s="162" t="s">
        <v>323</v>
      </c>
      <c r="M27" s="164"/>
      <c r="N27" s="1868"/>
      <c r="O27" s="1870"/>
      <c r="P27" s="162" t="s">
        <v>323</v>
      </c>
      <c r="Q27" s="164"/>
      <c r="R27" s="1868"/>
      <c r="S27" s="1870"/>
    </row>
    <row r="28" spans="2:19" ht="51" customHeight="1" x14ac:dyDescent="0.35">
      <c r="B28" s="1796"/>
      <c r="C28" s="1796"/>
      <c r="D28" s="165" t="s">
        <v>331</v>
      </c>
      <c r="E28" s="166"/>
      <c r="F28" s="1879"/>
      <c r="G28" s="1881"/>
      <c r="H28" s="165" t="s">
        <v>331</v>
      </c>
      <c r="I28" s="167"/>
      <c r="J28" s="1869"/>
      <c r="K28" s="1871"/>
      <c r="L28" s="165" t="s">
        <v>331</v>
      </c>
      <c r="M28" s="167"/>
      <c r="N28" s="1869"/>
      <c r="O28" s="1871"/>
      <c r="P28" s="165" t="s">
        <v>331</v>
      </c>
      <c r="Q28" s="167"/>
      <c r="R28" s="1869"/>
      <c r="S28" s="1871"/>
    </row>
    <row r="29" spans="2:19" ht="33.75" customHeight="1" x14ac:dyDescent="0.35">
      <c r="B29" s="1792" t="s">
        <v>332</v>
      </c>
      <c r="C29" s="1811" t="s">
        <v>333</v>
      </c>
      <c r="D29" s="1500" t="s">
        <v>334</v>
      </c>
      <c r="E29" s="168" t="s">
        <v>313</v>
      </c>
      <c r="F29" s="168" t="s">
        <v>335</v>
      </c>
      <c r="G29" s="169" t="s">
        <v>336</v>
      </c>
      <c r="H29" s="1500" t="s">
        <v>334</v>
      </c>
      <c r="I29" s="168" t="s">
        <v>313</v>
      </c>
      <c r="J29" s="168" t="s">
        <v>335</v>
      </c>
      <c r="K29" s="169" t="s">
        <v>336</v>
      </c>
      <c r="L29" s="1500" t="s">
        <v>334</v>
      </c>
      <c r="M29" s="168" t="s">
        <v>313</v>
      </c>
      <c r="N29" s="168" t="s">
        <v>335</v>
      </c>
      <c r="O29" s="169" t="s">
        <v>336</v>
      </c>
      <c r="P29" s="1500" t="s">
        <v>334</v>
      </c>
      <c r="Q29" s="168" t="s">
        <v>313</v>
      </c>
      <c r="R29" s="168" t="s">
        <v>335</v>
      </c>
      <c r="S29" s="169" t="s">
        <v>336</v>
      </c>
    </row>
    <row r="30" spans="2:19" ht="30" customHeight="1" x14ac:dyDescent="0.35">
      <c r="B30" s="1793"/>
      <c r="C30" s="1812"/>
      <c r="D30" s="170"/>
      <c r="E30" s="171"/>
      <c r="F30" s="171"/>
      <c r="G30" s="172" t="s">
        <v>544</v>
      </c>
      <c r="H30" s="173">
        <v>0</v>
      </c>
      <c r="I30" s="174"/>
      <c r="J30" s="173"/>
      <c r="K30" s="175"/>
      <c r="L30" s="173">
        <v>0</v>
      </c>
      <c r="M30" s="174"/>
      <c r="N30" s="173"/>
      <c r="O30" s="175"/>
      <c r="P30" s="173"/>
      <c r="Q30" s="174"/>
      <c r="R30" s="173"/>
      <c r="S30" s="175"/>
    </row>
    <row r="31" spans="2:19" ht="36.75" customHeight="1" outlineLevel="1" x14ac:dyDescent="0.35">
      <c r="B31" s="1793"/>
      <c r="C31" s="1812"/>
      <c r="D31" s="1500" t="s">
        <v>334</v>
      </c>
      <c r="E31" s="168" t="s">
        <v>313</v>
      </c>
      <c r="F31" s="168" t="s">
        <v>335</v>
      </c>
      <c r="G31" s="169" t="s">
        <v>336</v>
      </c>
      <c r="H31" s="1500" t="s">
        <v>334</v>
      </c>
      <c r="I31" s="168" t="s">
        <v>313</v>
      </c>
      <c r="J31" s="168" t="s">
        <v>335</v>
      </c>
      <c r="K31" s="169" t="s">
        <v>336</v>
      </c>
      <c r="L31" s="1500" t="s">
        <v>334</v>
      </c>
      <c r="M31" s="168" t="s">
        <v>313</v>
      </c>
      <c r="N31" s="168" t="s">
        <v>335</v>
      </c>
      <c r="O31" s="169" t="s">
        <v>336</v>
      </c>
      <c r="P31" s="1500" t="s">
        <v>334</v>
      </c>
      <c r="Q31" s="168" t="s">
        <v>313</v>
      </c>
      <c r="R31" s="168" t="s">
        <v>335</v>
      </c>
      <c r="S31" s="169" t="s">
        <v>336</v>
      </c>
    </row>
    <row r="32" spans="2:19" ht="30" customHeight="1" outlineLevel="1" x14ac:dyDescent="0.35">
      <c r="B32" s="1793"/>
      <c r="C32" s="1812"/>
      <c r="D32" s="170"/>
      <c r="E32" s="171"/>
      <c r="F32" s="171"/>
      <c r="G32" s="172"/>
      <c r="H32" s="173"/>
      <c r="I32" s="174"/>
      <c r="J32" s="173"/>
      <c r="K32" s="175"/>
      <c r="L32" s="173"/>
      <c r="M32" s="174"/>
      <c r="N32" s="173"/>
      <c r="O32" s="175"/>
      <c r="P32" s="173"/>
      <c r="Q32" s="174"/>
      <c r="R32" s="173"/>
      <c r="S32" s="175"/>
    </row>
    <row r="33" spans="2:19" ht="36" customHeight="1" outlineLevel="1" x14ac:dyDescent="0.35">
      <c r="B33" s="1793"/>
      <c r="C33" s="1812"/>
      <c r="D33" s="1500" t="s">
        <v>334</v>
      </c>
      <c r="E33" s="168" t="s">
        <v>313</v>
      </c>
      <c r="F33" s="168" t="s">
        <v>335</v>
      </c>
      <c r="G33" s="169" t="s">
        <v>336</v>
      </c>
      <c r="H33" s="1500" t="s">
        <v>334</v>
      </c>
      <c r="I33" s="168" t="s">
        <v>313</v>
      </c>
      <c r="J33" s="168" t="s">
        <v>335</v>
      </c>
      <c r="K33" s="169" t="s">
        <v>336</v>
      </c>
      <c r="L33" s="1500" t="s">
        <v>334</v>
      </c>
      <c r="M33" s="168" t="s">
        <v>313</v>
      </c>
      <c r="N33" s="168" t="s">
        <v>335</v>
      </c>
      <c r="O33" s="169" t="s">
        <v>336</v>
      </c>
      <c r="P33" s="1500" t="s">
        <v>334</v>
      </c>
      <c r="Q33" s="168" t="s">
        <v>313</v>
      </c>
      <c r="R33" s="168" t="s">
        <v>335</v>
      </c>
      <c r="S33" s="169" t="s">
        <v>336</v>
      </c>
    </row>
    <row r="34" spans="2:19" ht="30" customHeight="1" outlineLevel="1" x14ac:dyDescent="0.35">
      <c r="B34" s="1793"/>
      <c r="C34" s="1812"/>
      <c r="D34" s="170"/>
      <c r="E34" s="171"/>
      <c r="F34" s="171"/>
      <c r="G34" s="172"/>
      <c r="H34" s="173"/>
      <c r="I34" s="174"/>
      <c r="J34" s="173"/>
      <c r="K34" s="175"/>
      <c r="L34" s="173"/>
      <c r="M34" s="174"/>
      <c r="N34" s="173"/>
      <c r="O34" s="175"/>
      <c r="P34" s="173"/>
      <c r="Q34" s="174"/>
      <c r="R34" s="173"/>
      <c r="S34" s="175"/>
    </row>
    <row r="35" spans="2:19" ht="39" customHeight="1" outlineLevel="1" x14ac:dyDescent="0.35">
      <c r="B35" s="1793"/>
      <c r="C35" s="1812"/>
      <c r="D35" s="1500" t="s">
        <v>334</v>
      </c>
      <c r="E35" s="168" t="s">
        <v>313</v>
      </c>
      <c r="F35" s="168" t="s">
        <v>335</v>
      </c>
      <c r="G35" s="169" t="s">
        <v>336</v>
      </c>
      <c r="H35" s="1500" t="s">
        <v>334</v>
      </c>
      <c r="I35" s="168" t="s">
        <v>313</v>
      </c>
      <c r="J35" s="168" t="s">
        <v>335</v>
      </c>
      <c r="K35" s="169" t="s">
        <v>336</v>
      </c>
      <c r="L35" s="1500" t="s">
        <v>334</v>
      </c>
      <c r="M35" s="168" t="s">
        <v>313</v>
      </c>
      <c r="N35" s="168" t="s">
        <v>335</v>
      </c>
      <c r="O35" s="169" t="s">
        <v>336</v>
      </c>
      <c r="P35" s="1500" t="s">
        <v>334</v>
      </c>
      <c r="Q35" s="168" t="s">
        <v>313</v>
      </c>
      <c r="R35" s="168" t="s">
        <v>335</v>
      </c>
      <c r="S35" s="169" t="s">
        <v>336</v>
      </c>
    </row>
    <row r="36" spans="2:19" ht="30" customHeight="1" outlineLevel="1" x14ac:dyDescent="0.35">
      <c r="B36" s="1793"/>
      <c r="C36" s="1812"/>
      <c r="D36" s="170"/>
      <c r="E36" s="171"/>
      <c r="F36" s="171"/>
      <c r="G36" s="172"/>
      <c r="H36" s="173"/>
      <c r="I36" s="174"/>
      <c r="J36" s="173"/>
      <c r="K36" s="175"/>
      <c r="L36" s="173"/>
      <c r="M36" s="174"/>
      <c r="N36" s="173"/>
      <c r="O36" s="175"/>
      <c r="P36" s="173"/>
      <c r="Q36" s="174"/>
      <c r="R36" s="173"/>
      <c r="S36" s="175"/>
    </row>
    <row r="37" spans="2:19" ht="36.75" customHeight="1" outlineLevel="1" x14ac:dyDescent="0.35">
      <c r="B37" s="1793"/>
      <c r="C37" s="1812"/>
      <c r="D37" s="1500" t="s">
        <v>334</v>
      </c>
      <c r="E37" s="168" t="s">
        <v>313</v>
      </c>
      <c r="F37" s="168" t="s">
        <v>335</v>
      </c>
      <c r="G37" s="169" t="s">
        <v>336</v>
      </c>
      <c r="H37" s="1500" t="s">
        <v>334</v>
      </c>
      <c r="I37" s="168" t="s">
        <v>313</v>
      </c>
      <c r="J37" s="168" t="s">
        <v>335</v>
      </c>
      <c r="K37" s="169" t="s">
        <v>336</v>
      </c>
      <c r="L37" s="1500" t="s">
        <v>334</v>
      </c>
      <c r="M37" s="168" t="s">
        <v>313</v>
      </c>
      <c r="N37" s="168" t="s">
        <v>335</v>
      </c>
      <c r="O37" s="169" t="s">
        <v>336</v>
      </c>
      <c r="P37" s="1500" t="s">
        <v>334</v>
      </c>
      <c r="Q37" s="168" t="s">
        <v>313</v>
      </c>
      <c r="R37" s="168" t="s">
        <v>335</v>
      </c>
      <c r="S37" s="169" t="s">
        <v>336</v>
      </c>
    </row>
    <row r="38" spans="2:19" ht="30" customHeight="1" outlineLevel="1" x14ac:dyDescent="0.35">
      <c r="B38" s="1794"/>
      <c r="C38" s="1813"/>
      <c r="D38" s="170"/>
      <c r="E38" s="171"/>
      <c r="F38" s="171"/>
      <c r="G38" s="172"/>
      <c r="H38" s="173"/>
      <c r="I38" s="174"/>
      <c r="J38" s="173"/>
      <c r="K38" s="175"/>
      <c r="L38" s="173"/>
      <c r="M38" s="174"/>
      <c r="N38" s="173"/>
      <c r="O38" s="175"/>
      <c r="P38" s="173"/>
      <c r="Q38" s="174"/>
      <c r="R38" s="173"/>
      <c r="S38" s="175"/>
    </row>
    <row r="39" spans="2:19" ht="30" customHeight="1" x14ac:dyDescent="0.35">
      <c r="B39" s="1792" t="s">
        <v>337</v>
      </c>
      <c r="C39" s="1792" t="s">
        <v>338</v>
      </c>
      <c r="D39" s="168" t="s">
        <v>339</v>
      </c>
      <c r="E39" s="168" t="s">
        <v>340</v>
      </c>
      <c r="F39" s="142" t="s">
        <v>341</v>
      </c>
      <c r="G39" s="176" t="s">
        <v>418</v>
      </c>
      <c r="H39" s="168" t="s">
        <v>339</v>
      </c>
      <c r="I39" s="168" t="s">
        <v>340</v>
      </c>
      <c r="J39" s="142" t="s">
        <v>341</v>
      </c>
      <c r="K39" s="177" t="s">
        <v>418</v>
      </c>
      <c r="L39" s="168" t="s">
        <v>339</v>
      </c>
      <c r="M39" s="168" t="s">
        <v>340</v>
      </c>
      <c r="N39" s="142" t="s">
        <v>341</v>
      </c>
      <c r="O39" s="175" t="s">
        <v>418</v>
      </c>
      <c r="P39" s="168" t="s">
        <v>339</v>
      </c>
      <c r="Q39" s="168" t="s">
        <v>340</v>
      </c>
      <c r="R39" s="142" t="s">
        <v>341</v>
      </c>
      <c r="S39" s="177"/>
    </row>
    <row r="40" spans="2:19" ht="30" customHeight="1" x14ac:dyDescent="0.35">
      <c r="B40" s="1793"/>
      <c r="C40" s="1793"/>
      <c r="D40" s="1876">
        <v>1</v>
      </c>
      <c r="E40" s="1872" t="s">
        <v>543</v>
      </c>
      <c r="F40" s="142" t="s">
        <v>342</v>
      </c>
      <c r="G40" s="178" t="s">
        <v>485</v>
      </c>
      <c r="H40" s="1874">
        <v>3</v>
      </c>
      <c r="I40" s="1874" t="s">
        <v>543</v>
      </c>
      <c r="J40" s="142" t="s">
        <v>342</v>
      </c>
      <c r="K40" s="179" t="s">
        <v>485</v>
      </c>
      <c r="L40" s="1874">
        <v>1</v>
      </c>
      <c r="M40" s="1874" t="s">
        <v>543</v>
      </c>
      <c r="N40" s="142" t="s">
        <v>342</v>
      </c>
      <c r="O40" s="1508" t="s">
        <v>485</v>
      </c>
      <c r="P40" s="1874"/>
      <c r="Q40" s="1874"/>
      <c r="R40" s="142" t="s">
        <v>342</v>
      </c>
      <c r="S40" s="179"/>
    </row>
    <row r="41" spans="2:19" ht="30" customHeight="1" x14ac:dyDescent="0.35">
      <c r="B41" s="1793"/>
      <c r="C41" s="1793"/>
      <c r="D41" s="1877"/>
      <c r="E41" s="1873"/>
      <c r="F41" s="142" t="s">
        <v>343</v>
      </c>
      <c r="G41" s="172">
        <v>12</v>
      </c>
      <c r="H41" s="1875"/>
      <c r="I41" s="1875"/>
      <c r="J41" s="142" t="s">
        <v>343</v>
      </c>
      <c r="K41" s="175">
        <v>3</v>
      </c>
      <c r="L41" s="1875"/>
      <c r="M41" s="1875"/>
      <c r="N41" s="142" t="s">
        <v>343</v>
      </c>
      <c r="O41" s="175">
        <v>3</v>
      </c>
      <c r="P41" s="1875"/>
      <c r="Q41" s="1875"/>
      <c r="R41" s="142" t="s">
        <v>343</v>
      </c>
      <c r="S41" s="175"/>
    </row>
    <row r="42" spans="2:19" ht="30" customHeight="1" outlineLevel="1" x14ac:dyDescent="0.35">
      <c r="B42" s="1793"/>
      <c r="C42" s="1793"/>
      <c r="D42" s="168" t="s">
        <v>339</v>
      </c>
      <c r="E42" s="168" t="s">
        <v>340</v>
      </c>
      <c r="F42" s="142" t="s">
        <v>341</v>
      </c>
      <c r="G42" s="176"/>
      <c r="H42" s="168" t="s">
        <v>339</v>
      </c>
      <c r="I42" s="168" t="s">
        <v>340</v>
      </c>
      <c r="J42" s="142" t="s">
        <v>341</v>
      </c>
      <c r="K42" s="177"/>
      <c r="L42" s="168" t="s">
        <v>339</v>
      </c>
      <c r="M42" s="168" t="s">
        <v>340</v>
      </c>
      <c r="N42" s="142" t="s">
        <v>341</v>
      </c>
      <c r="O42" s="175"/>
      <c r="P42" s="168" t="s">
        <v>339</v>
      </c>
      <c r="Q42" s="168" t="s">
        <v>340</v>
      </c>
      <c r="R42" s="142" t="s">
        <v>341</v>
      </c>
      <c r="S42" s="177"/>
    </row>
    <row r="43" spans="2:19" ht="30" customHeight="1" outlineLevel="1" x14ac:dyDescent="0.35">
      <c r="B43" s="1793"/>
      <c r="C43" s="1793"/>
      <c r="D43" s="1872"/>
      <c r="E43" s="1872"/>
      <c r="F43" s="142" t="s">
        <v>342</v>
      </c>
      <c r="G43" s="178"/>
      <c r="H43" s="1874"/>
      <c r="I43" s="1874"/>
      <c r="J43" s="142" t="s">
        <v>342</v>
      </c>
      <c r="K43" s="179"/>
      <c r="L43" s="1874"/>
      <c r="M43" s="1874"/>
      <c r="N43" s="142" t="s">
        <v>342</v>
      </c>
      <c r="O43" s="1508"/>
      <c r="P43" s="1874"/>
      <c r="Q43" s="1874"/>
      <c r="R43" s="142" t="s">
        <v>342</v>
      </c>
      <c r="S43" s="179"/>
    </row>
    <row r="44" spans="2:19" ht="30" customHeight="1" outlineLevel="1" x14ac:dyDescent="0.35">
      <c r="B44" s="1793"/>
      <c r="C44" s="1793"/>
      <c r="D44" s="1873"/>
      <c r="E44" s="1873"/>
      <c r="F44" s="142" t="s">
        <v>343</v>
      </c>
      <c r="G44" s="172"/>
      <c r="H44" s="1875"/>
      <c r="I44" s="1875"/>
      <c r="J44" s="142" t="s">
        <v>343</v>
      </c>
      <c r="K44" s="175">
        <v>3</v>
      </c>
      <c r="L44" s="1875"/>
      <c r="M44" s="1875"/>
      <c r="N44" s="142" t="s">
        <v>343</v>
      </c>
      <c r="O44" s="175">
        <v>3</v>
      </c>
      <c r="P44" s="1875"/>
      <c r="Q44" s="1875"/>
      <c r="R44" s="142" t="s">
        <v>343</v>
      </c>
      <c r="S44" s="175"/>
    </row>
    <row r="45" spans="2:19" ht="30" customHeight="1" outlineLevel="1" x14ac:dyDescent="0.35">
      <c r="B45" s="1793"/>
      <c r="C45" s="1793"/>
      <c r="D45" s="168" t="s">
        <v>339</v>
      </c>
      <c r="E45" s="168" t="s">
        <v>340</v>
      </c>
      <c r="F45" s="142" t="s">
        <v>341</v>
      </c>
      <c r="G45" s="176"/>
      <c r="H45" s="168" t="s">
        <v>339</v>
      </c>
      <c r="I45" s="168" t="s">
        <v>340</v>
      </c>
      <c r="J45" s="142" t="s">
        <v>341</v>
      </c>
      <c r="K45" s="177"/>
      <c r="L45" s="168" t="s">
        <v>339</v>
      </c>
      <c r="M45" s="168" t="s">
        <v>340</v>
      </c>
      <c r="N45" s="142" t="s">
        <v>341</v>
      </c>
      <c r="O45" s="177"/>
      <c r="P45" s="168" t="s">
        <v>339</v>
      </c>
      <c r="Q45" s="168" t="s">
        <v>340</v>
      </c>
      <c r="R45" s="142" t="s">
        <v>341</v>
      </c>
      <c r="S45" s="177"/>
    </row>
    <row r="46" spans="2:19" ht="30" customHeight="1" outlineLevel="1" x14ac:dyDescent="0.35">
      <c r="B46" s="1793"/>
      <c r="C46" s="1793"/>
      <c r="D46" s="1872"/>
      <c r="E46" s="1872"/>
      <c r="F46" s="142" t="s">
        <v>342</v>
      </c>
      <c r="G46" s="178"/>
      <c r="H46" s="1874"/>
      <c r="I46" s="1874"/>
      <c r="J46" s="142" t="s">
        <v>342</v>
      </c>
      <c r="K46" s="179"/>
      <c r="L46" s="1874"/>
      <c r="M46" s="1874"/>
      <c r="N46" s="142" t="s">
        <v>342</v>
      </c>
      <c r="O46" s="179"/>
      <c r="P46" s="1874"/>
      <c r="Q46" s="1874"/>
      <c r="R46" s="142" t="s">
        <v>342</v>
      </c>
      <c r="S46" s="179"/>
    </row>
    <row r="47" spans="2:19" ht="30" customHeight="1" outlineLevel="1" x14ac:dyDescent="0.35">
      <c r="B47" s="1793"/>
      <c r="C47" s="1793"/>
      <c r="D47" s="1873"/>
      <c r="E47" s="1873"/>
      <c r="F47" s="142" t="s">
        <v>343</v>
      </c>
      <c r="G47" s="172"/>
      <c r="H47" s="1875"/>
      <c r="I47" s="1875"/>
      <c r="J47" s="142" t="s">
        <v>343</v>
      </c>
      <c r="K47" s="175"/>
      <c r="L47" s="1875"/>
      <c r="M47" s="1875"/>
      <c r="N47" s="142" t="s">
        <v>343</v>
      </c>
      <c r="O47" s="175"/>
      <c r="P47" s="1875"/>
      <c r="Q47" s="1875"/>
      <c r="R47" s="142" t="s">
        <v>343</v>
      </c>
      <c r="S47" s="175"/>
    </row>
    <row r="48" spans="2:19" ht="30" customHeight="1" outlineLevel="1" x14ac:dyDescent="0.35">
      <c r="B48" s="1793"/>
      <c r="C48" s="1793"/>
      <c r="D48" s="168" t="s">
        <v>339</v>
      </c>
      <c r="E48" s="168" t="s">
        <v>340</v>
      </c>
      <c r="F48" s="142" t="s">
        <v>341</v>
      </c>
      <c r="G48" s="176"/>
      <c r="H48" s="168" t="s">
        <v>339</v>
      </c>
      <c r="I48" s="168" t="s">
        <v>340</v>
      </c>
      <c r="J48" s="142" t="s">
        <v>341</v>
      </c>
      <c r="K48" s="177"/>
      <c r="L48" s="168" t="s">
        <v>339</v>
      </c>
      <c r="M48" s="168" t="s">
        <v>340</v>
      </c>
      <c r="N48" s="142" t="s">
        <v>341</v>
      </c>
      <c r="O48" s="177"/>
      <c r="P48" s="168" t="s">
        <v>339</v>
      </c>
      <c r="Q48" s="168" t="s">
        <v>340</v>
      </c>
      <c r="R48" s="142" t="s">
        <v>341</v>
      </c>
      <c r="S48" s="177"/>
    </row>
    <row r="49" spans="2:19" ht="30" customHeight="1" outlineLevel="1" x14ac:dyDescent="0.35">
      <c r="B49" s="1793"/>
      <c r="C49" s="1793"/>
      <c r="D49" s="1872"/>
      <c r="E49" s="1872"/>
      <c r="F49" s="142" t="s">
        <v>342</v>
      </c>
      <c r="G49" s="178"/>
      <c r="H49" s="1874"/>
      <c r="I49" s="1874"/>
      <c r="J49" s="142" t="s">
        <v>342</v>
      </c>
      <c r="K49" s="179"/>
      <c r="L49" s="1874"/>
      <c r="M49" s="1874"/>
      <c r="N49" s="142" t="s">
        <v>342</v>
      </c>
      <c r="O49" s="179"/>
      <c r="P49" s="1874"/>
      <c r="Q49" s="1874"/>
      <c r="R49" s="142" t="s">
        <v>342</v>
      </c>
      <c r="S49" s="179"/>
    </row>
    <row r="50" spans="2:19" ht="30" customHeight="1" outlineLevel="1" x14ac:dyDescent="0.35">
      <c r="B50" s="1794"/>
      <c r="C50" s="1794"/>
      <c r="D50" s="1873"/>
      <c r="E50" s="1873"/>
      <c r="F50" s="142" t="s">
        <v>343</v>
      </c>
      <c r="G50" s="172"/>
      <c r="H50" s="1875"/>
      <c r="I50" s="1875"/>
      <c r="J50" s="142" t="s">
        <v>343</v>
      </c>
      <c r="K50" s="175"/>
      <c r="L50" s="1875"/>
      <c r="M50" s="1875"/>
      <c r="N50" s="142" t="s">
        <v>343</v>
      </c>
      <c r="O50" s="175"/>
      <c r="P50" s="1875"/>
      <c r="Q50" s="1875"/>
      <c r="R50" s="142" t="s">
        <v>343</v>
      </c>
      <c r="S50" s="175"/>
    </row>
    <row r="51" spans="2:19" ht="30" customHeight="1" thickBot="1" x14ac:dyDescent="0.4">
      <c r="C51" s="180"/>
      <c r="D51" s="181"/>
    </row>
    <row r="52" spans="2:19" ht="30" customHeight="1" thickBot="1" x14ac:dyDescent="0.4">
      <c r="D52" s="1808" t="s">
        <v>314</v>
      </c>
      <c r="E52" s="1809"/>
      <c r="F52" s="1809"/>
      <c r="G52" s="1810"/>
      <c r="H52" s="1808" t="s">
        <v>315</v>
      </c>
      <c r="I52" s="1809"/>
      <c r="J52" s="1809"/>
      <c r="K52" s="1810"/>
      <c r="L52" s="1808" t="s">
        <v>316</v>
      </c>
      <c r="M52" s="1809"/>
      <c r="N52" s="1809"/>
      <c r="O52" s="1810"/>
      <c r="P52" s="1808" t="s">
        <v>317</v>
      </c>
      <c r="Q52" s="1809"/>
      <c r="R52" s="1809"/>
      <c r="S52" s="1810"/>
    </row>
    <row r="53" spans="2:19" ht="30" customHeight="1" x14ac:dyDescent="0.35">
      <c r="B53" s="1795" t="s">
        <v>344</v>
      </c>
      <c r="C53" s="1795" t="s">
        <v>345</v>
      </c>
      <c r="D53" s="1774" t="s">
        <v>346</v>
      </c>
      <c r="E53" s="1833"/>
      <c r="F53" s="182" t="s">
        <v>313</v>
      </c>
      <c r="G53" s="183" t="s">
        <v>347</v>
      </c>
      <c r="H53" s="1774" t="s">
        <v>346</v>
      </c>
      <c r="I53" s="1833"/>
      <c r="J53" s="182" t="s">
        <v>313</v>
      </c>
      <c r="K53" s="183" t="s">
        <v>347</v>
      </c>
      <c r="L53" s="1774" t="s">
        <v>346</v>
      </c>
      <c r="M53" s="1833"/>
      <c r="N53" s="182" t="s">
        <v>313</v>
      </c>
      <c r="O53" s="183" t="s">
        <v>347</v>
      </c>
      <c r="P53" s="1774" t="s">
        <v>346</v>
      </c>
      <c r="Q53" s="1833"/>
      <c r="R53" s="182" t="s">
        <v>313</v>
      </c>
      <c r="S53" s="183" t="s">
        <v>347</v>
      </c>
    </row>
    <row r="54" spans="2:19" ht="45" customHeight="1" x14ac:dyDescent="0.35">
      <c r="B54" s="1838"/>
      <c r="C54" s="1838"/>
      <c r="D54" s="162" t="s">
        <v>323</v>
      </c>
      <c r="E54" s="1507">
        <v>3</v>
      </c>
      <c r="F54" s="1860" t="s">
        <v>440</v>
      </c>
      <c r="G54" s="1862" t="s">
        <v>506</v>
      </c>
      <c r="H54" s="162" t="s">
        <v>323</v>
      </c>
      <c r="I54" s="1506">
        <v>100</v>
      </c>
      <c r="J54" s="1864" t="s">
        <v>440</v>
      </c>
      <c r="K54" s="1866" t="s">
        <v>498</v>
      </c>
      <c r="L54" s="162" t="s">
        <v>323</v>
      </c>
      <c r="M54" s="1506">
        <v>50</v>
      </c>
      <c r="N54" s="1864" t="s">
        <v>440</v>
      </c>
      <c r="O54" s="1866"/>
      <c r="P54" s="162" t="s">
        <v>323</v>
      </c>
      <c r="Q54" s="164"/>
      <c r="R54" s="1868"/>
      <c r="S54" s="1870"/>
    </row>
    <row r="55" spans="2:19" ht="45" customHeight="1" x14ac:dyDescent="0.35">
      <c r="B55" s="1796"/>
      <c r="C55" s="1796"/>
      <c r="D55" s="165" t="s">
        <v>331</v>
      </c>
      <c r="E55" s="166">
        <v>0.33</v>
      </c>
      <c r="F55" s="1861"/>
      <c r="G55" s="1863"/>
      <c r="H55" s="165" t="s">
        <v>331</v>
      </c>
      <c r="I55" s="167"/>
      <c r="J55" s="1865"/>
      <c r="K55" s="1867"/>
      <c r="L55" s="165" t="s">
        <v>331</v>
      </c>
      <c r="M55" s="167">
        <v>0.33</v>
      </c>
      <c r="N55" s="1865"/>
      <c r="O55" s="1867"/>
      <c r="P55" s="165" t="s">
        <v>331</v>
      </c>
      <c r="Q55" s="167"/>
      <c r="R55" s="1869"/>
      <c r="S55" s="1871"/>
    </row>
    <row r="56" spans="2:19" ht="30" customHeight="1" x14ac:dyDescent="0.35">
      <c r="B56" s="1792" t="s">
        <v>348</v>
      </c>
      <c r="C56" s="1792" t="s">
        <v>349</v>
      </c>
      <c r="D56" s="168" t="s">
        <v>350</v>
      </c>
      <c r="E56" s="1493" t="s">
        <v>351</v>
      </c>
      <c r="F56" s="1778" t="s">
        <v>352</v>
      </c>
      <c r="G56" s="1841"/>
      <c r="H56" s="168" t="s">
        <v>350</v>
      </c>
      <c r="I56" s="1493" t="s">
        <v>351</v>
      </c>
      <c r="J56" s="1778" t="s">
        <v>352</v>
      </c>
      <c r="K56" s="1841"/>
      <c r="L56" s="168" t="s">
        <v>350</v>
      </c>
      <c r="M56" s="1493" t="s">
        <v>351</v>
      </c>
      <c r="N56" s="1778" t="s">
        <v>352</v>
      </c>
      <c r="O56" s="1841"/>
      <c r="P56" s="168" t="s">
        <v>350</v>
      </c>
      <c r="Q56" s="1493" t="s">
        <v>351</v>
      </c>
      <c r="R56" s="1778" t="s">
        <v>352</v>
      </c>
      <c r="S56" s="1841"/>
    </row>
    <row r="57" spans="2:19" ht="30" customHeight="1" x14ac:dyDescent="0.35">
      <c r="B57" s="1793"/>
      <c r="C57" s="1794"/>
      <c r="D57" s="184">
        <v>3</v>
      </c>
      <c r="E57" s="185">
        <v>0.33</v>
      </c>
      <c r="F57" s="1855" t="s">
        <v>468</v>
      </c>
      <c r="G57" s="1856"/>
      <c r="H57" s="186"/>
      <c r="I57" s="187">
        <v>33</v>
      </c>
      <c r="J57" s="1857" t="s">
        <v>468</v>
      </c>
      <c r="K57" s="1858"/>
      <c r="L57" s="186">
        <v>5</v>
      </c>
      <c r="M57" s="187">
        <v>0.33</v>
      </c>
      <c r="N57" s="1857" t="s">
        <v>468</v>
      </c>
      <c r="O57" s="1858"/>
      <c r="P57" s="186"/>
      <c r="Q57" s="187"/>
      <c r="R57" s="1857"/>
      <c r="S57" s="1858"/>
    </row>
    <row r="58" spans="2:19" ht="30" customHeight="1" x14ac:dyDescent="0.35">
      <c r="B58" s="1793"/>
      <c r="C58" s="1792" t="s">
        <v>353</v>
      </c>
      <c r="D58" s="188" t="s">
        <v>352</v>
      </c>
      <c r="E58" s="1492" t="s">
        <v>335</v>
      </c>
      <c r="F58" s="168" t="s">
        <v>313</v>
      </c>
      <c r="G58" s="1497" t="s">
        <v>347</v>
      </c>
      <c r="H58" s="188" t="s">
        <v>352</v>
      </c>
      <c r="I58" s="1492" t="s">
        <v>335</v>
      </c>
      <c r="J58" s="168" t="s">
        <v>313</v>
      </c>
      <c r="K58" s="1497" t="s">
        <v>347</v>
      </c>
      <c r="L58" s="188" t="s">
        <v>352</v>
      </c>
      <c r="M58" s="1492" t="s">
        <v>335</v>
      </c>
      <c r="N58" s="168" t="s">
        <v>313</v>
      </c>
      <c r="O58" s="1497" t="s">
        <v>347</v>
      </c>
      <c r="P58" s="188" t="s">
        <v>352</v>
      </c>
      <c r="Q58" s="1492" t="s">
        <v>335</v>
      </c>
      <c r="R58" s="168" t="s">
        <v>313</v>
      </c>
      <c r="S58" s="1497" t="s">
        <v>347</v>
      </c>
    </row>
    <row r="59" spans="2:19" ht="30" customHeight="1" x14ac:dyDescent="0.35">
      <c r="B59" s="1794"/>
      <c r="C59" s="1852"/>
      <c r="D59" s="184" t="s">
        <v>468</v>
      </c>
      <c r="E59" s="1501" t="s">
        <v>485</v>
      </c>
      <c r="F59" s="171" t="s">
        <v>495</v>
      </c>
      <c r="G59" s="189" t="s">
        <v>514</v>
      </c>
      <c r="H59" s="186" t="s">
        <v>468</v>
      </c>
      <c r="I59" s="1502" t="s">
        <v>485</v>
      </c>
      <c r="J59" s="173" t="s">
        <v>495</v>
      </c>
      <c r="K59" s="192" t="s">
        <v>498</v>
      </c>
      <c r="L59" s="186" t="s">
        <v>468</v>
      </c>
      <c r="M59" s="1502" t="s">
        <v>485</v>
      </c>
      <c r="N59" s="173" t="s">
        <v>495</v>
      </c>
      <c r="O59" s="192" t="s">
        <v>506</v>
      </c>
      <c r="P59" s="190"/>
      <c r="Q59" s="191"/>
      <c r="R59" s="173"/>
      <c r="S59" s="192"/>
    </row>
    <row r="60" spans="2:19" ht="30" customHeight="1" thickBot="1" x14ac:dyDescent="0.4">
      <c r="B60" s="158"/>
      <c r="C60" s="193"/>
      <c r="D60" s="181"/>
    </row>
    <row r="61" spans="2:19" ht="30" customHeight="1" thickBot="1" x14ac:dyDescent="0.4">
      <c r="B61" s="158"/>
      <c r="C61" s="158"/>
      <c r="D61" s="1808" t="s">
        <v>314</v>
      </c>
      <c r="E61" s="1809"/>
      <c r="F61" s="1809"/>
      <c r="G61" s="1809"/>
      <c r="H61" s="1808" t="s">
        <v>315</v>
      </c>
      <c r="I61" s="1809"/>
      <c r="J61" s="1809"/>
      <c r="K61" s="1810"/>
      <c r="L61" s="1809" t="s">
        <v>316</v>
      </c>
      <c r="M61" s="1809"/>
      <c r="N61" s="1809"/>
      <c r="O61" s="1809"/>
      <c r="P61" s="1808" t="s">
        <v>317</v>
      </c>
      <c r="Q61" s="1809"/>
      <c r="R61" s="1809"/>
      <c r="S61" s="1810"/>
    </row>
    <row r="62" spans="2:19" ht="30" customHeight="1" x14ac:dyDescent="0.35">
      <c r="B62" s="1795" t="s">
        <v>354</v>
      </c>
      <c r="C62" s="1795" t="s">
        <v>355</v>
      </c>
      <c r="D62" s="1859" t="s">
        <v>356</v>
      </c>
      <c r="E62" s="1854"/>
      <c r="F62" s="1774" t="s">
        <v>313</v>
      </c>
      <c r="G62" s="1785"/>
      <c r="H62" s="1853" t="s">
        <v>356</v>
      </c>
      <c r="I62" s="1854"/>
      <c r="J62" s="1774" t="s">
        <v>313</v>
      </c>
      <c r="K62" s="1775"/>
      <c r="L62" s="1853" t="s">
        <v>356</v>
      </c>
      <c r="M62" s="1854"/>
      <c r="N62" s="1774" t="s">
        <v>313</v>
      </c>
      <c r="O62" s="1775"/>
      <c r="P62" s="1853" t="s">
        <v>356</v>
      </c>
      <c r="Q62" s="1854"/>
      <c r="R62" s="1774" t="s">
        <v>313</v>
      </c>
      <c r="S62" s="1775"/>
    </row>
    <row r="63" spans="2:19" ht="36.75" customHeight="1" x14ac:dyDescent="0.35">
      <c r="B63" s="1796"/>
      <c r="C63" s="1796"/>
      <c r="D63" s="1844">
        <v>0</v>
      </c>
      <c r="E63" s="1845"/>
      <c r="F63" s="1825" t="s">
        <v>440</v>
      </c>
      <c r="G63" s="1846"/>
      <c r="H63" s="1842">
        <v>0.1</v>
      </c>
      <c r="I63" s="1843"/>
      <c r="J63" s="1836" t="s">
        <v>440</v>
      </c>
      <c r="K63" s="1837"/>
      <c r="L63" s="1842">
        <v>0.01</v>
      </c>
      <c r="M63" s="1843"/>
      <c r="N63" s="1836" t="s">
        <v>440</v>
      </c>
      <c r="O63" s="1837"/>
      <c r="P63" s="1847"/>
      <c r="Q63" s="1843"/>
      <c r="R63" s="1836"/>
      <c r="S63" s="1837"/>
    </row>
    <row r="64" spans="2:19" ht="45" customHeight="1" x14ac:dyDescent="0.35">
      <c r="B64" s="1792" t="s">
        <v>357</v>
      </c>
      <c r="C64" s="1792" t="s">
        <v>668</v>
      </c>
      <c r="D64" s="168" t="s">
        <v>358</v>
      </c>
      <c r="E64" s="168" t="s">
        <v>359</v>
      </c>
      <c r="F64" s="1778" t="s">
        <v>360</v>
      </c>
      <c r="G64" s="1841"/>
      <c r="H64" s="194" t="s">
        <v>358</v>
      </c>
      <c r="I64" s="168" t="s">
        <v>359</v>
      </c>
      <c r="J64" s="1848" t="s">
        <v>360</v>
      </c>
      <c r="K64" s="1841"/>
      <c r="L64" s="194" t="s">
        <v>358</v>
      </c>
      <c r="M64" s="168" t="s">
        <v>359</v>
      </c>
      <c r="N64" s="1848" t="s">
        <v>360</v>
      </c>
      <c r="O64" s="1841"/>
      <c r="P64" s="194" t="s">
        <v>358</v>
      </c>
      <c r="Q64" s="168" t="s">
        <v>359</v>
      </c>
      <c r="R64" s="1848" t="s">
        <v>360</v>
      </c>
      <c r="S64" s="1841"/>
    </row>
    <row r="65" spans="2:19" ht="27" customHeight="1" x14ac:dyDescent="0.35">
      <c r="B65" s="1794"/>
      <c r="C65" s="1794"/>
      <c r="D65" s="184">
        <v>0</v>
      </c>
      <c r="E65" s="185">
        <v>0</v>
      </c>
      <c r="F65" s="1849" t="s">
        <v>515</v>
      </c>
      <c r="G65" s="1849"/>
      <c r="H65" s="186">
        <v>3840</v>
      </c>
      <c r="I65" s="187">
        <v>0.33</v>
      </c>
      <c r="J65" s="1850" t="s">
        <v>507</v>
      </c>
      <c r="K65" s="1851"/>
      <c r="L65" s="186">
        <v>3120</v>
      </c>
      <c r="M65" s="187">
        <v>0.33</v>
      </c>
      <c r="N65" s="1850" t="s">
        <v>507</v>
      </c>
      <c r="O65" s="1851"/>
      <c r="P65" s="186"/>
      <c r="Q65" s="187"/>
      <c r="R65" s="1850"/>
      <c r="S65" s="1851"/>
    </row>
    <row r="66" spans="2:19" ht="33.75" customHeight="1" thickBot="1" x14ac:dyDescent="0.4">
      <c r="B66" s="158"/>
      <c r="C66" s="158"/>
    </row>
    <row r="67" spans="2:19" ht="37.5" customHeight="1" thickBot="1" x14ac:dyDescent="0.4">
      <c r="B67" s="158"/>
      <c r="C67" s="158"/>
      <c r="D67" s="1808" t="s">
        <v>314</v>
      </c>
      <c r="E67" s="1809"/>
      <c r="F67" s="1809"/>
      <c r="G67" s="1810"/>
      <c r="H67" s="1809" t="s">
        <v>315</v>
      </c>
      <c r="I67" s="1809"/>
      <c r="J67" s="1809"/>
      <c r="K67" s="1810"/>
      <c r="L67" s="1809" t="s">
        <v>316</v>
      </c>
      <c r="M67" s="1809"/>
      <c r="N67" s="1809"/>
      <c r="O67" s="1809"/>
      <c r="P67" s="1809" t="s">
        <v>315</v>
      </c>
      <c r="Q67" s="1809"/>
      <c r="R67" s="1809"/>
      <c r="S67" s="1810"/>
    </row>
    <row r="68" spans="2:19" ht="37.5" customHeight="1" x14ac:dyDescent="0.35">
      <c r="B68" s="1795" t="s">
        <v>361</v>
      </c>
      <c r="C68" s="1795" t="s">
        <v>362</v>
      </c>
      <c r="D68" s="195" t="s">
        <v>363</v>
      </c>
      <c r="E68" s="182" t="s">
        <v>364</v>
      </c>
      <c r="F68" s="1774" t="s">
        <v>365</v>
      </c>
      <c r="G68" s="1775"/>
      <c r="H68" s="195" t="s">
        <v>363</v>
      </c>
      <c r="I68" s="182" t="s">
        <v>364</v>
      </c>
      <c r="J68" s="1774" t="s">
        <v>365</v>
      </c>
      <c r="K68" s="1775"/>
      <c r="L68" s="195" t="s">
        <v>363</v>
      </c>
      <c r="M68" s="182" t="s">
        <v>364</v>
      </c>
      <c r="N68" s="1774" t="s">
        <v>365</v>
      </c>
      <c r="O68" s="1775"/>
      <c r="P68" s="195" t="s">
        <v>363</v>
      </c>
      <c r="Q68" s="182" t="s">
        <v>364</v>
      </c>
      <c r="R68" s="1774" t="s">
        <v>365</v>
      </c>
      <c r="S68" s="1775"/>
    </row>
    <row r="69" spans="2:19" ht="44.25" customHeight="1" x14ac:dyDescent="0.35">
      <c r="B69" s="1838"/>
      <c r="C69" s="1796"/>
      <c r="D69" s="196"/>
      <c r="E69" s="197"/>
      <c r="F69" s="1839"/>
      <c r="G69" s="1840"/>
      <c r="H69" s="198"/>
      <c r="I69" s="199"/>
      <c r="J69" s="1776"/>
      <c r="K69" s="1777"/>
      <c r="L69" s="198"/>
      <c r="M69" s="199"/>
      <c r="N69" s="1776"/>
      <c r="O69" s="1777"/>
      <c r="P69" s="198"/>
      <c r="Q69" s="199"/>
      <c r="R69" s="1776"/>
      <c r="S69" s="1777"/>
    </row>
    <row r="70" spans="2:19" ht="36.75" customHeight="1" x14ac:dyDescent="0.35">
      <c r="B70" s="1838"/>
      <c r="C70" s="1795" t="s">
        <v>666</v>
      </c>
      <c r="D70" s="168" t="s">
        <v>313</v>
      </c>
      <c r="E70" s="1500" t="s">
        <v>366</v>
      </c>
      <c r="F70" s="1778" t="s">
        <v>367</v>
      </c>
      <c r="G70" s="1841"/>
      <c r="H70" s="168" t="s">
        <v>313</v>
      </c>
      <c r="I70" s="1500" t="s">
        <v>366</v>
      </c>
      <c r="J70" s="1778" t="s">
        <v>367</v>
      </c>
      <c r="K70" s="1841"/>
      <c r="L70" s="168" t="s">
        <v>313</v>
      </c>
      <c r="M70" s="1500" t="s">
        <v>366</v>
      </c>
      <c r="N70" s="1778" t="s">
        <v>367</v>
      </c>
      <c r="O70" s="1841"/>
      <c r="P70" s="168" t="s">
        <v>313</v>
      </c>
      <c r="Q70" s="1500" t="s">
        <v>366</v>
      </c>
      <c r="R70" s="1778" t="s">
        <v>367</v>
      </c>
      <c r="S70" s="1841"/>
    </row>
    <row r="71" spans="2:19" ht="30" customHeight="1" x14ac:dyDescent="0.35">
      <c r="B71" s="1838"/>
      <c r="C71" s="1838"/>
      <c r="D71" s="171" t="s">
        <v>492</v>
      </c>
      <c r="E71" s="197" t="s">
        <v>1091</v>
      </c>
      <c r="F71" s="1825" t="s">
        <v>517</v>
      </c>
      <c r="G71" s="1826"/>
      <c r="H71" s="173" t="s">
        <v>492</v>
      </c>
      <c r="I71" s="199" t="s">
        <v>1091</v>
      </c>
      <c r="J71" s="1836" t="s">
        <v>501</v>
      </c>
      <c r="K71" s="1837"/>
      <c r="L71" s="173" t="s">
        <v>492</v>
      </c>
      <c r="M71" s="1504" t="s">
        <v>1091</v>
      </c>
      <c r="N71" s="1836" t="s">
        <v>509</v>
      </c>
      <c r="O71" s="1837"/>
      <c r="P71" s="173"/>
      <c r="Q71" s="199"/>
      <c r="R71" s="1836"/>
      <c r="S71" s="1837"/>
    </row>
    <row r="72" spans="2:19" ht="30" customHeight="1" outlineLevel="1" x14ac:dyDescent="0.35">
      <c r="B72" s="1838"/>
      <c r="C72" s="1838"/>
      <c r="D72" s="171"/>
      <c r="E72" s="197"/>
      <c r="F72" s="1825"/>
      <c r="G72" s="1826"/>
      <c r="H72" s="173"/>
      <c r="I72" s="199"/>
      <c r="J72" s="1836"/>
      <c r="K72" s="1837"/>
      <c r="L72" s="173"/>
      <c r="M72" s="199"/>
      <c r="N72" s="1836"/>
      <c r="O72" s="1837"/>
      <c r="P72" s="173"/>
      <c r="Q72" s="199"/>
      <c r="R72" s="1836"/>
      <c r="S72" s="1837"/>
    </row>
    <row r="73" spans="2:19" ht="30" customHeight="1" outlineLevel="1" x14ac:dyDescent="0.35">
      <c r="B73" s="1838"/>
      <c r="C73" s="1838"/>
      <c r="D73" s="171"/>
      <c r="E73" s="197"/>
      <c r="F73" s="1825"/>
      <c r="G73" s="1826"/>
      <c r="H73" s="173"/>
      <c r="I73" s="199"/>
      <c r="J73" s="1836"/>
      <c r="K73" s="1837"/>
      <c r="L73" s="173"/>
      <c r="M73" s="199"/>
      <c r="N73" s="1836"/>
      <c r="O73" s="1837"/>
      <c r="P73" s="173"/>
      <c r="Q73" s="199"/>
      <c r="R73" s="1836"/>
      <c r="S73" s="1837"/>
    </row>
    <row r="74" spans="2:19" ht="30" customHeight="1" outlineLevel="1" x14ac:dyDescent="0.35">
      <c r="B74" s="1838"/>
      <c r="C74" s="1838"/>
      <c r="D74" s="171"/>
      <c r="E74" s="197"/>
      <c r="F74" s="1825"/>
      <c r="G74" s="1826"/>
      <c r="H74" s="173"/>
      <c r="I74" s="199"/>
      <c r="J74" s="1836"/>
      <c r="K74" s="1837"/>
      <c r="L74" s="173"/>
      <c r="M74" s="199"/>
      <c r="N74" s="1836"/>
      <c r="O74" s="1837"/>
      <c r="P74" s="173"/>
      <c r="Q74" s="199"/>
      <c r="R74" s="1836"/>
      <c r="S74" s="1837"/>
    </row>
    <row r="75" spans="2:19" ht="30" customHeight="1" outlineLevel="1" x14ac:dyDescent="0.35">
      <c r="B75" s="1838"/>
      <c r="C75" s="1838"/>
      <c r="D75" s="171"/>
      <c r="E75" s="197"/>
      <c r="F75" s="1825"/>
      <c r="G75" s="1826"/>
      <c r="H75" s="173"/>
      <c r="I75" s="199"/>
      <c r="J75" s="1836"/>
      <c r="K75" s="1837"/>
      <c r="L75" s="173"/>
      <c r="M75" s="199"/>
      <c r="N75" s="1836"/>
      <c r="O75" s="1837"/>
      <c r="P75" s="173"/>
      <c r="Q75" s="199"/>
      <c r="R75" s="1836"/>
      <c r="S75" s="1837"/>
    </row>
    <row r="76" spans="2:19" ht="30" customHeight="1" outlineLevel="1" x14ac:dyDescent="0.35">
      <c r="B76" s="1796"/>
      <c r="C76" s="1796"/>
      <c r="D76" s="171"/>
      <c r="E76" s="197"/>
      <c r="F76" s="1825"/>
      <c r="G76" s="1826"/>
      <c r="H76" s="173"/>
      <c r="I76" s="199"/>
      <c r="J76" s="1836"/>
      <c r="K76" s="1837"/>
      <c r="L76" s="173"/>
      <c r="M76" s="199"/>
      <c r="N76" s="1836"/>
      <c r="O76" s="1837"/>
      <c r="P76" s="173"/>
      <c r="Q76" s="199"/>
      <c r="R76" s="1836"/>
      <c r="S76" s="1837"/>
    </row>
    <row r="77" spans="2:19" ht="35.25" customHeight="1" x14ac:dyDescent="0.35">
      <c r="B77" s="1792" t="s">
        <v>368</v>
      </c>
      <c r="C77" s="1828" t="s">
        <v>667</v>
      </c>
      <c r="D77" s="1493" t="s">
        <v>369</v>
      </c>
      <c r="E77" s="1778" t="s">
        <v>352</v>
      </c>
      <c r="F77" s="1779"/>
      <c r="G77" s="169" t="s">
        <v>313</v>
      </c>
      <c r="H77" s="1493" t="s">
        <v>369</v>
      </c>
      <c r="I77" s="1778" t="s">
        <v>352</v>
      </c>
      <c r="J77" s="1779"/>
      <c r="K77" s="169" t="s">
        <v>313</v>
      </c>
      <c r="L77" s="1493" t="s">
        <v>369</v>
      </c>
      <c r="M77" s="1778" t="s">
        <v>352</v>
      </c>
      <c r="N77" s="1779"/>
      <c r="O77" s="169" t="s">
        <v>313</v>
      </c>
      <c r="P77" s="1493" t="s">
        <v>369</v>
      </c>
      <c r="Q77" s="1778" t="s">
        <v>352</v>
      </c>
      <c r="R77" s="1779"/>
      <c r="S77" s="169" t="s">
        <v>313</v>
      </c>
    </row>
    <row r="78" spans="2:19" ht="35.25" customHeight="1" x14ac:dyDescent="0.35">
      <c r="B78" s="1793"/>
      <c r="C78" s="1828"/>
      <c r="D78" s="1494"/>
      <c r="E78" s="1829"/>
      <c r="F78" s="1830"/>
      <c r="G78" s="200"/>
      <c r="H78" s="1495"/>
      <c r="I78" s="1831"/>
      <c r="J78" s="1832"/>
      <c r="K78" s="201"/>
      <c r="L78" s="1495"/>
      <c r="M78" s="1831"/>
      <c r="N78" s="1832"/>
      <c r="O78" s="201"/>
      <c r="P78" s="1495"/>
      <c r="Q78" s="1831"/>
      <c r="R78" s="1832"/>
      <c r="S78" s="201"/>
    </row>
    <row r="79" spans="2:19" ht="35.25" customHeight="1" outlineLevel="1" x14ac:dyDescent="0.35">
      <c r="B79" s="1793"/>
      <c r="C79" s="1828"/>
      <c r="D79" s="1494"/>
      <c r="E79" s="1829"/>
      <c r="F79" s="1830"/>
      <c r="G79" s="200"/>
      <c r="H79" s="1495"/>
      <c r="I79" s="1831"/>
      <c r="J79" s="1832"/>
      <c r="K79" s="201"/>
      <c r="L79" s="1495"/>
      <c r="M79" s="1831"/>
      <c r="N79" s="1832"/>
      <c r="O79" s="201"/>
      <c r="P79" s="1495"/>
      <c r="Q79" s="1831"/>
      <c r="R79" s="1832"/>
      <c r="S79" s="201"/>
    </row>
    <row r="80" spans="2:19" ht="35.25" customHeight="1" outlineLevel="1" x14ac:dyDescent="0.35">
      <c r="B80" s="1793"/>
      <c r="C80" s="1828"/>
      <c r="D80" s="1494"/>
      <c r="E80" s="1829"/>
      <c r="F80" s="1830"/>
      <c r="G80" s="200"/>
      <c r="H80" s="1495"/>
      <c r="I80" s="1831"/>
      <c r="J80" s="1832"/>
      <c r="K80" s="201"/>
      <c r="L80" s="1495"/>
      <c r="M80" s="1831"/>
      <c r="N80" s="1832"/>
      <c r="O80" s="201"/>
      <c r="P80" s="1495"/>
      <c r="Q80" s="1831"/>
      <c r="R80" s="1832"/>
      <c r="S80" s="201"/>
    </row>
    <row r="81" spans="2:19" ht="35.25" customHeight="1" outlineLevel="1" x14ac:dyDescent="0.35">
      <c r="B81" s="1793"/>
      <c r="C81" s="1828"/>
      <c r="D81" s="1494"/>
      <c r="E81" s="1829"/>
      <c r="F81" s="1830"/>
      <c r="G81" s="200"/>
      <c r="H81" s="1495"/>
      <c r="I81" s="1831"/>
      <c r="J81" s="1832"/>
      <c r="K81" s="201"/>
      <c r="L81" s="1495"/>
      <c r="M81" s="1831"/>
      <c r="N81" s="1832"/>
      <c r="O81" s="201"/>
      <c r="P81" s="1495"/>
      <c r="Q81" s="1831"/>
      <c r="R81" s="1832"/>
      <c r="S81" s="201"/>
    </row>
    <row r="82" spans="2:19" ht="35.25" customHeight="1" outlineLevel="1" x14ac:dyDescent="0.35">
      <c r="B82" s="1793"/>
      <c r="C82" s="1828"/>
      <c r="D82" s="1494"/>
      <c r="E82" s="1829"/>
      <c r="F82" s="1830"/>
      <c r="G82" s="200"/>
      <c r="H82" s="1495"/>
      <c r="I82" s="1831"/>
      <c r="J82" s="1832"/>
      <c r="K82" s="201"/>
      <c r="L82" s="1495"/>
      <c r="M82" s="1831"/>
      <c r="N82" s="1832"/>
      <c r="O82" s="201"/>
      <c r="P82" s="1495"/>
      <c r="Q82" s="1831"/>
      <c r="R82" s="1832"/>
      <c r="S82" s="201"/>
    </row>
    <row r="83" spans="2:19" ht="33" customHeight="1" outlineLevel="1" x14ac:dyDescent="0.35">
      <c r="B83" s="1794"/>
      <c r="C83" s="1828"/>
      <c r="D83" s="1494"/>
      <c r="E83" s="1829"/>
      <c r="F83" s="1830"/>
      <c r="G83" s="200"/>
      <c r="H83" s="1495"/>
      <c r="I83" s="1831"/>
      <c r="J83" s="1832"/>
      <c r="K83" s="201"/>
      <c r="L83" s="1495"/>
      <c r="M83" s="1831"/>
      <c r="N83" s="1832"/>
      <c r="O83" s="201"/>
      <c r="P83" s="1495"/>
      <c r="Q83" s="1831"/>
      <c r="R83" s="1832"/>
      <c r="S83" s="201"/>
    </row>
    <row r="84" spans="2:19" ht="31.5" customHeight="1" thickBot="1" x14ac:dyDescent="0.4">
      <c r="B84" s="158"/>
      <c r="C84" s="202"/>
      <c r="D84" s="181"/>
    </row>
    <row r="85" spans="2:19" ht="30.75" customHeight="1" thickBot="1" x14ac:dyDescent="0.4">
      <c r="B85" s="158"/>
      <c r="C85" s="158"/>
      <c r="D85" s="1808" t="s">
        <v>314</v>
      </c>
      <c r="E85" s="1809"/>
      <c r="F85" s="1809"/>
      <c r="G85" s="1810"/>
      <c r="H85" s="1782" t="s">
        <v>379</v>
      </c>
      <c r="I85" s="1783"/>
      <c r="J85" s="1783"/>
      <c r="K85" s="1784"/>
      <c r="L85" s="1809" t="s">
        <v>316</v>
      </c>
      <c r="M85" s="1809"/>
      <c r="N85" s="1809"/>
      <c r="O85" s="1809"/>
      <c r="P85" s="1809" t="s">
        <v>315</v>
      </c>
      <c r="Q85" s="1809"/>
      <c r="R85" s="1809"/>
      <c r="S85" s="1810"/>
    </row>
    <row r="86" spans="2:19" ht="30.75" customHeight="1" x14ac:dyDescent="0.35">
      <c r="B86" s="1795" t="s">
        <v>370</v>
      </c>
      <c r="C86" s="1795" t="s">
        <v>371</v>
      </c>
      <c r="D86" s="1774" t="s">
        <v>372</v>
      </c>
      <c r="E86" s="1833"/>
      <c r="F86" s="182" t="s">
        <v>313</v>
      </c>
      <c r="G86" s="203" t="s">
        <v>352</v>
      </c>
      <c r="H86" s="1834" t="s">
        <v>372</v>
      </c>
      <c r="I86" s="1833"/>
      <c r="J86" s="182" t="s">
        <v>313</v>
      </c>
      <c r="K86" s="203" t="s">
        <v>352</v>
      </c>
      <c r="L86" s="1834" t="s">
        <v>372</v>
      </c>
      <c r="M86" s="1833"/>
      <c r="N86" s="182" t="s">
        <v>313</v>
      </c>
      <c r="O86" s="203" t="s">
        <v>352</v>
      </c>
      <c r="P86" s="1834" t="s">
        <v>372</v>
      </c>
      <c r="Q86" s="1833"/>
      <c r="R86" s="182" t="s">
        <v>313</v>
      </c>
      <c r="S86" s="203" t="s">
        <v>352</v>
      </c>
    </row>
    <row r="87" spans="2:19" ht="29.25" customHeight="1" x14ac:dyDescent="0.35">
      <c r="B87" s="1796"/>
      <c r="C87" s="1796"/>
      <c r="D87" s="1825" t="s">
        <v>525</v>
      </c>
      <c r="E87" s="1835"/>
      <c r="F87" s="196" t="s">
        <v>440</v>
      </c>
      <c r="G87" s="204" t="s">
        <v>415</v>
      </c>
      <c r="H87" s="1496" t="s">
        <v>503</v>
      </c>
      <c r="I87" s="1499"/>
      <c r="J87" s="198" t="s">
        <v>440</v>
      </c>
      <c r="K87" s="205" t="s">
        <v>415</v>
      </c>
      <c r="L87" s="1496" t="s">
        <v>519</v>
      </c>
      <c r="M87" s="1499"/>
      <c r="N87" s="198" t="s">
        <v>440</v>
      </c>
      <c r="O87" s="205" t="s">
        <v>415</v>
      </c>
      <c r="P87" s="1496"/>
      <c r="Q87" s="1499"/>
      <c r="R87" s="198"/>
      <c r="S87" s="205"/>
    </row>
    <row r="88" spans="2:19" ht="45" customHeight="1" x14ac:dyDescent="0.35">
      <c r="B88" s="1827" t="s">
        <v>373</v>
      </c>
      <c r="C88" s="1792" t="s">
        <v>374</v>
      </c>
      <c r="D88" s="168" t="s">
        <v>375</v>
      </c>
      <c r="E88" s="168" t="s">
        <v>376</v>
      </c>
      <c r="F88" s="1493" t="s">
        <v>377</v>
      </c>
      <c r="G88" s="169" t="s">
        <v>378</v>
      </c>
      <c r="H88" s="168" t="s">
        <v>375</v>
      </c>
      <c r="I88" s="168" t="s">
        <v>376</v>
      </c>
      <c r="J88" s="1493" t="s">
        <v>377</v>
      </c>
      <c r="K88" s="169" t="s">
        <v>378</v>
      </c>
      <c r="L88" s="168" t="s">
        <v>375</v>
      </c>
      <c r="M88" s="168" t="s">
        <v>376</v>
      </c>
      <c r="N88" s="1493" t="s">
        <v>377</v>
      </c>
      <c r="O88" s="169" t="s">
        <v>378</v>
      </c>
      <c r="P88" s="168" t="s">
        <v>375</v>
      </c>
      <c r="Q88" s="168" t="s">
        <v>376</v>
      </c>
      <c r="R88" s="1493" t="s">
        <v>377</v>
      </c>
      <c r="S88" s="169" t="s">
        <v>378</v>
      </c>
    </row>
    <row r="89" spans="2:19" ht="29.25" customHeight="1" x14ac:dyDescent="0.35">
      <c r="B89" s="1827"/>
      <c r="C89" s="1793"/>
      <c r="D89" s="1819" t="s">
        <v>564</v>
      </c>
      <c r="E89" s="1821">
        <v>2</v>
      </c>
      <c r="F89" s="1819" t="s">
        <v>536</v>
      </c>
      <c r="G89" s="1823" t="s">
        <v>519</v>
      </c>
      <c r="H89" s="1772" t="s">
        <v>564</v>
      </c>
      <c r="I89" s="1772">
        <v>48</v>
      </c>
      <c r="J89" s="1772" t="s">
        <v>536</v>
      </c>
      <c r="K89" s="1770" t="s">
        <v>511</v>
      </c>
      <c r="L89" s="1772" t="s">
        <v>564</v>
      </c>
      <c r="M89" s="1772">
        <v>2</v>
      </c>
      <c r="N89" s="1772" t="s">
        <v>536</v>
      </c>
      <c r="O89" s="1770" t="s">
        <v>511</v>
      </c>
      <c r="P89" s="1772"/>
      <c r="Q89" s="1772"/>
      <c r="R89" s="1772"/>
      <c r="S89" s="1770"/>
    </row>
    <row r="90" spans="2:19" ht="29.25" customHeight="1" x14ac:dyDescent="0.35">
      <c r="B90" s="1827"/>
      <c r="C90" s="1793"/>
      <c r="D90" s="1820"/>
      <c r="E90" s="1822"/>
      <c r="F90" s="1820"/>
      <c r="G90" s="1824"/>
      <c r="H90" s="1773"/>
      <c r="I90" s="1773"/>
      <c r="J90" s="1773"/>
      <c r="K90" s="1771"/>
      <c r="L90" s="1773"/>
      <c r="M90" s="1773"/>
      <c r="N90" s="1773"/>
      <c r="O90" s="1771"/>
      <c r="P90" s="1773"/>
      <c r="Q90" s="1773"/>
      <c r="R90" s="1773"/>
      <c r="S90" s="1771"/>
    </row>
    <row r="91" spans="2:19" ht="24" outlineLevel="1" x14ac:dyDescent="0.35">
      <c r="B91" s="1827"/>
      <c r="C91" s="1793"/>
      <c r="D91" s="168" t="s">
        <v>375</v>
      </c>
      <c r="E91" s="168" t="s">
        <v>376</v>
      </c>
      <c r="F91" s="1493" t="s">
        <v>377</v>
      </c>
      <c r="G91" s="169" t="s">
        <v>378</v>
      </c>
      <c r="H91" s="168" t="s">
        <v>375</v>
      </c>
      <c r="I91" s="168" t="s">
        <v>376</v>
      </c>
      <c r="J91" s="1493" t="s">
        <v>377</v>
      </c>
      <c r="K91" s="169" t="s">
        <v>378</v>
      </c>
      <c r="L91" s="168" t="s">
        <v>375</v>
      </c>
      <c r="M91" s="168" t="s">
        <v>376</v>
      </c>
      <c r="N91" s="1493" t="s">
        <v>377</v>
      </c>
      <c r="O91" s="169" t="s">
        <v>378</v>
      </c>
      <c r="P91" s="168" t="s">
        <v>375</v>
      </c>
      <c r="Q91" s="168" t="s">
        <v>376</v>
      </c>
      <c r="R91" s="1493" t="s">
        <v>377</v>
      </c>
      <c r="S91" s="169" t="s">
        <v>378</v>
      </c>
    </row>
    <row r="92" spans="2:19" ht="29.25" customHeight="1" outlineLevel="1" x14ac:dyDescent="0.35">
      <c r="B92" s="1827"/>
      <c r="C92" s="1793"/>
      <c r="D92" s="1819" t="s">
        <v>572</v>
      </c>
      <c r="E92" s="1821">
        <v>1</v>
      </c>
      <c r="F92" s="1819" t="s">
        <v>536</v>
      </c>
      <c r="G92" s="1823" t="s">
        <v>519</v>
      </c>
      <c r="H92" s="1772" t="s">
        <v>572</v>
      </c>
      <c r="I92" s="1772">
        <v>4</v>
      </c>
      <c r="J92" s="1772" t="s">
        <v>536</v>
      </c>
      <c r="K92" s="1770" t="s">
        <v>511</v>
      </c>
      <c r="L92" s="1772" t="s">
        <v>572</v>
      </c>
      <c r="M92" s="1772">
        <v>1</v>
      </c>
      <c r="N92" s="1772" t="s">
        <v>536</v>
      </c>
      <c r="O92" s="1770" t="s">
        <v>519</v>
      </c>
      <c r="P92" s="1772"/>
      <c r="Q92" s="1772"/>
      <c r="R92" s="1772"/>
      <c r="S92" s="1770"/>
    </row>
    <row r="93" spans="2:19" ht="29.25" customHeight="1" outlineLevel="1" x14ac:dyDescent="0.35">
      <c r="B93" s="1827"/>
      <c r="C93" s="1793"/>
      <c r="D93" s="1820"/>
      <c r="E93" s="1822"/>
      <c r="F93" s="1820"/>
      <c r="G93" s="1824"/>
      <c r="H93" s="1773"/>
      <c r="I93" s="1773"/>
      <c r="J93" s="1773"/>
      <c r="K93" s="1771"/>
      <c r="L93" s="1773"/>
      <c r="M93" s="1773"/>
      <c r="N93" s="1773"/>
      <c r="O93" s="1771"/>
      <c r="P93" s="1773"/>
      <c r="Q93" s="1773"/>
      <c r="R93" s="1773"/>
      <c r="S93" s="1771"/>
    </row>
    <row r="94" spans="2:19" ht="24" outlineLevel="1" x14ac:dyDescent="0.35">
      <c r="B94" s="1827"/>
      <c r="C94" s="1793"/>
      <c r="D94" s="168" t="s">
        <v>375</v>
      </c>
      <c r="E94" s="168" t="s">
        <v>376</v>
      </c>
      <c r="F94" s="1493" t="s">
        <v>377</v>
      </c>
      <c r="G94" s="169" t="s">
        <v>378</v>
      </c>
      <c r="H94" s="168" t="s">
        <v>375</v>
      </c>
      <c r="I94" s="168" t="s">
        <v>376</v>
      </c>
      <c r="J94" s="1493" t="s">
        <v>377</v>
      </c>
      <c r="K94" s="169" t="s">
        <v>378</v>
      </c>
      <c r="L94" s="168" t="s">
        <v>375</v>
      </c>
      <c r="M94" s="168" t="s">
        <v>376</v>
      </c>
      <c r="N94" s="1493" t="s">
        <v>377</v>
      </c>
      <c r="O94" s="169" t="s">
        <v>378</v>
      </c>
      <c r="P94" s="168" t="s">
        <v>375</v>
      </c>
      <c r="Q94" s="168" t="s">
        <v>376</v>
      </c>
      <c r="R94" s="1493" t="s">
        <v>377</v>
      </c>
      <c r="S94" s="169" t="s">
        <v>378</v>
      </c>
    </row>
    <row r="95" spans="2:19" ht="29.25" customHeight="1" outlineLevel="1" x14ac:dyDescent="0.35">
      <c r="B95" s="1827"/>
      <c r="C95" s="1793"/>
      <c r="D95" s="1819" t="s">
        <v>568</v>
      </c>
      <c r="E95" s="1821">
        <v>3</v>
      </c>
      <c r="F95" s="1819" t="s">
        <v>536</v>
      </c>
      <c r="G95" s="1823" t="s">
        <v>530</v>
      </c>
      <c r="H95" s="1772" t="s">
        <v>568</v>
      </c>
      <c r="I95" s="1772">
        <v>3</v>
      </c>
      <c r="J95" s="1772" t="s">
        <v>536</v>
      </c>
      <c r="K95" s="1770" t="s">
        <v>511</v>
      </c>
      <c r="L95" s="1772" t="s">
        <v>568</v>
      </c>
      <c r="M95" s="1772">
        <v>3</v>
      </c>
      <c r="N95" s="1772" t="s">
        <v>536</v>
      </c>
      <c r="O95" s="1770" t="s">
        <v>519</v>
      </c>
      <c r="P95" s="1772"/>
      <c r="Q95" s="1772"/>
      <c r="R95" s="1772"/>
      <c r="S95" s="1770"/>
    </row>
    <row r="96" spans="2:19" ht="29.25" customHeight="1" outlineLevel="1" x14ac:dyDescent="0.35">
      <c r="B96" s="1827"/>
      <c r="C96" s="1793"/>
      <c r="D96" s="1820"/>
      <c r="E96" s="1822"/>
      <c r="F96" s="1820"/>
      <c r="G96" s="1824"/>
      <c r="H96" s="1773"/>
      <c r="I96" s="1773"/>
      <c r="J96" s="1773"/>
      <c r="K96" s="1771"/>
      <c r="L96" s="1773"/>
      <c r="M96" s="1773"/>
      <c r="N96" s="1773"/>
      <c r="O96" s="1771"/>
      <c r="P96" s="1773"/>
      <c r="Q96" s="1773"/>
      <c r="R96" s="1773"/>
      <c r="S96" s="1771"/>
    </row>
    <row r="97" spans="2:19" ht="24" outlineLevel="1" x14ac:dyDescent="0.35">
      <c r="B97" s="1827"/>
      <c r="C97" s="1793"/>
      <c r="D97" s="168" t="s">
        <v>375</v>
      </c>
      <c r="E97" s="168" t="s">
        <v>376</v>
      </c>
      <c r="F97" s="1493" t="s">
        <v>377</v>
      </c>
      <c r="G97" s="169" t="s">
        <v>378</v>
      </c>
      <c r="H97" s="168" t="s">
        <v>375</v>
      </c>
      <c r="I97" s="168" t="s">
        <v>376</v>
      </c>
      <c r="J97" s="1493" t="s">
        <v>377</v>
      </c>
      <c r="K97" s="169" t="s">
        <v>378</v>
      </c>
      <c r="L97" s="168" t="s">
        <v>375</v>
      </c>
      <c r="M97" s="168" t="s">
        <v>376</v>
      </c>
      <c r="N97" s="1493" t="s">
        <v>377</v>
      </c>
      <c r="O97" s="169" t="s">
        <v>378</v>
      </c>
      <c r="P97" s="168" t="s">
        <v>375</v>
      </c>
      <c r="Q97" s="168" t="s">
        <v>376</v>
      </c>
      <c r="R97" s="1493" t="s">
        <v>377</v>
      </c>
      <c r="S97" s="169" t="s">
        <v>378</v>
      </c>
    </row>
    <row r="98" spans="2:19" ht="29.25" customHeight="1" outlineLevel="1" x14ac:dyDescent="0.35">
      <c r="B98" s="1827"/>
      <c r="C98" s="1793"/>
      <c r="D98" s="1819"/>
      <c r="E98" s="1821"/>
      <c r="F98" s="1819"/>
      <c r="G98" s="1823"/>
      <c r="H98" s="1772"/>
      <c r="I98" s="1772"/>
      <c r="J98" s="1772"/>
      <c r="K98" s="1770"/>
      <c r="L98" s="1772"/>
      <c r="M98" s="1772"/>
      <c r="N98" s="1772"/>
      <c r="O98" s="1770"/>
      <c r="P98" s="1772"/>
      <c r="Q98" s="1772"/>
      <c r="R98" s="1772"/>
      <c r="S98" s="1770"/>
    </row>
    <row r="99" spans="2:19" ht="29.25" customHeight="1" outlineLevel="1" x14ac:dyDescent="0.35">
      <c r="B99" s="1827"/>
      <c r="C99" s="1794"/>
      <c r="D99" s="1820"/>
      <c r="E99" s="1822"/>
      <c r="F99" s="1820"/>
      <c r="G99" s="1824"/>
      <c r="H99" s="1773"/>
      <c r="I99" s="1773"/>
      <c r="J99" s="1773"/>
      <c r="K99" s="1771"/>
      <c r="L99" s="1773"/>
      <c r="M99" s="1773"/>
      <c r="N99" s="1773"/>
      <c r="O99" s="1771"/>
      <c r="P99" s="1773"/>
      <c r="Q99" s="1773"/>
      <c r="R99" s="1773"/>
      <c r="S99" s="1771"/>
    </row>
    <row r="100" spans="2:19" ht="15" thickBot="1" x14ac:dyDescent="0.4">
      <c r="B100" s="158"/>
      <c r="C100" s="158"/>
    </row>
    <row r="101" spans="2:19" ht="15" thickBot="1" x14ac:dyDescent="0.4">
      <c r="B101" s="158"/>
      <c r="C101" s="158"/>
      <c r="D101" s="1808" t="s">
        <v>314</v>
      </c>
      <c r="E101" s="1809"/>
      <c r="F101" s="1809"/>
      <c r="G101" s="1810"/>
      <c r="H101" s="1782" t="s">
        <v>379</v>
      </c>
      <c r="I101" s="1783"/>
      <c r="J101" s="1783"/>
      <c r="K101" s="1784"/>
      <c r="L101" s="1782" t="s">
        <v>316</v>
      </c>
      <c r="M101" s="1783"/>
      <c r="N101" s="1783"/>
      <c r="O101" s="1784"/>
      <c r="P101" s="1782" t="s">
        <v>317</v>
      </c>
      <c r="Q101" s="1783"/>
      <c r="R101" s="1783"/>
      <c r="S101" s="1784"/>
    </row>
    <row r="102" spans="2:19" ht="33.75" customHeight="1" x14ac:dyDescent="0.35">
      <c r="B102" s="1816" t="s">
        <v>380</v>
      </c>
      <c r="C102" s="1795" t="s">
        <v>381</v>
      </c>
      <c r="D102" s="1491" t="s">
        <v>382</v>
      </c>
      <c r="E102" s="206" t="s">
        <v>383</v>
      </c>
      <c r="F102" s="1774" t="s">
        <v>384</v>
      </c>
      <c r="G102" s="1775"/>
      <c r="H102" s="1491" t="s">
        <v>382</v>
      </c>
      <c r="I102" s="206" t="s">
        <v>383</v>
      </c>
      <c r="J102" s="1774" t="s">
        <v>384</v>
      </c>
      <c r="K102" s="1775"/>
      <c r="L102" s="1491" t="s">
        <v>382</v>
      </c>
      <c r="M102" s="206" t="s">
        <v>383</v>
      </c>
      <c r="N102" s="1774" t="s">
        <v>384</v>
      </c>
      <c r="O102" s="1775"/>
      <c r="P102" s="1491" t="s">
        <v>382</v>
      </c>
      <c r="Q102" s="206" t="s">
        <v>383</v>
      </c>
      <c r="R102" s="1774" t="s">
        <v>384</v>
      </c>
      <c r="S102" s="1775"/>
    </row>
    <row r="103" spans="2:19" ht="30" customHeight="1" x14ac:dyDescent="0.35">
      <c r="B103" s="1817"/>
      <c r="C103" s="1796"/>
      <c r="D103" s="207">
        <v>0</v>
      </c>
      <c r="E103" s="208">
        <v>0</v>
      </c>
      <c r="F103" s="1825" t="s">
        <v>494</v>
      </c>
      <c r="G103" s="1826"/>
      <c r="H103" s="1505">
        <v>240</v>
      </c>
      <c r="I103" s="210">
        <v>0.33</v>
      </c>
      <c r="J103" s="1768" t="s">
        <v>486</v>
      </c>
      <c r="K103" s="1769"/>
      <c r="L103" s="1505">
        <v>0</v>
      </c>
      <c r="M103" s="210">
        <v>0</v>
      </c>
      <c r="N103" s="1768" t="s">
        <v>491</v>
      </c>
      <c r="O103" s="1769"/>
      <c r="P103" s="209"/>
      <c r="Q103" s="210"/>
      <c r="R103" s="1768"/>
      <c r="S103" s="1769"/>
    </row>
    <row r="104" spans="2:19" ht="32.25" customHeight="1" x14ac:dyDescent="0.35">
      <c r="B104" s="1817"/>
      <c r="C104" s="1816" t="s">
        <v>385</v>
      </c>
      <c r="D104" s="211" t="s">
        <v>382</v>
      </c>
      <c r="E104" s="168" t="s">
        <v>383</v>
      </c>
      <c r="F104" s="168" t="s">
        <v>386</v>
      </c>
      <c r="G104" s="1497" t="s">
        <v>387</v>
      </c>
      <c r="H104" s="211" t="s">
        <v>382</v>
      </c>
      <c r="I104" s="168" t="s">
        <v>383</v>
      </c>
      <c r="J104" s="168" t="s">
        <v>386</v>
      </c>
      <c r="K104" s="1497" t="s">
        <v>387</v>
      </c>
      <c r="L104" s="211" t="s">
        <v>382</v>
      </c>
      <c r="M104" s="168" t="s">
        <v>383</v>
      </c>
      <c r="N104" s="168" t="s">
        <v>386</v>
      </c>
      <c r="O104" s="1497" t="s">
        <v>387</v>
      </c>
      <c r="P104" s="211" t="s">
        <v>382</v>
      </c>
      <c r="Q104" s="168" t="s">
        <v>383</v>
      </c>
      <c r="R104" s="168" t="s">
        <v>386</v>
      </c>
      <c r="S104" s="1497" t="s">
        <v>387</v>
      </c>
    </row>
    <row r="105" spans="2:19" ht="27.75" customHeight="1" x14ac:dyDescent="0.35">
      <c r="B105" s="1817"/>
      <c r="C105" s="1817"/>
      <c r="D105" s="207">
        <v>0</v>
      </c>
      <c r="E105" s="185">
        <v>0</v>
      </c>
      <c r="F105" s="197" t="s">
        <v>557</v>
      </c>
      <c r="G105" s="204" t="s">
        <v>440</v>
      </c>
      <c r="H105" s="1505">
        <v>240</v>
      </c>
      <c r="I105" s="187">
        <v>0.33</v>
      </c>
      <c r="J105" s="1504" t="s">
        <v>561</v>
      </c>
      <c r="K105" s="1503" t="s">
        <v>440</v>
      </c>
      <c r="L105" s="1505">
        <v>0</v>
      </c>
      <c r="M105" s="187">
        <v>0</v>
      </c>
      <c r="N105" s="1504" t="s">
        <v>557</v>
      </c>
      <c r="O105" s="1503" t="s">
        <v>440</v>
      </c>
      <c r="P105" s="209"/>
      <c r="Q105" s="187"/>
      <c r="R105" s="199"/>
      <c r="S105" s="205"/>
    </row>
    <row r="106" spans="2:19" ht="27.75" customHeight="1" outlineLevel="1" x14ac:dyDescent="0.35">
      <c r="B106" s="1817"/>
      <c r="C106" s="1817"/>
      <c r="D106" s="211" t="s">
        <v>382</v>
      </c>
      <c r="E106" s="168" t="s">
        <v>383</v>
      </c>
      <c r="F106" s="168" t="s">
        <v>386</v>
      </c>
      <c r="G106" s="1497" t="s">
        <v>387</v>
      </c>
      <c r="H106" s="211" t="s">
        <v>382</v>
      </c>
      <c r="I106" s="168" t="s">
        <v>383</v>
      </c>
      <c r="J106" s="168" t="s">
        <v>386</v>
      </c>
      <c r="K106" s="1497" t="s">
        <v>387</v>
      </c>
      <c r="L106" s="211" t="s">
        <v>382</v>
      </c>
      <c r="M106" s="168" t="s">
        <v>383</v>
      </c>
      <c r="N106" s="168" t="s">
        <v>386</v>
      </c>
      <c r="O106" s="1497" t="s">
        <v>387</v>
      </c>
      <c r="P106" s="211" t="s">
        <v>382</v>
      </c>
      <c r="Q106" s="168" t="s">
        <v>383</v>
      </c>
      <c r="R106" s="168" t="s">
        <v>386</v>
      </c>
      <c r="S106" s="1497" t="s">
        <v>387</v>
      </c>
    </row>
    <row r="107" spans="2:19" ht="27.75" customHeight="1" outlineLevel="1" x14ac:dyDescent="0.35">
      <c r="B107" s="1817"/>
      <c r="C107" s="1817"/>
      <c r="D107" s="207">
        <v>0</v>
      </c>
      <c r="E107" s="185">
        <v>0</v>
      </c>
      <c r="F107" s="197" t="s">
        <v>557</v>
      </c>
      <c r="G107" s="204" t="s">
        <v>471</v>
      </c>
      <c r="H107" s="1505">
        <v>20</v>
      </c>
      <c r="I107" s="187">
        <v>0.33</v>
      </c>
      <c r="J107" s="1504" t="s">
        <v>561</v>
      </c>
      <c r="K107" s="1503" t="s">
        <v>471</v>
      </c>
      <c r="L107" s="1505">
        <v>0</v>
      </c>
      <c r="M107" s="187">
        <v>0</v>
      </c>
      <c r="N107" s="1504" t="s">
        <v>557</v>
      </c>
      <c r="O107" s="1503" t="s">
        <v>471</v>
      </c>
      <c r="P107" s="209"/>
      <c r="Q107" s="187"/>
      <c r="R107" s="199"/>
      <c r="S107" s="205"/>
    </row>
    <row r="108" spans="2:19" ht="27.75" customHeight="1" outlineLevel="1" x14ac:dyDescent="0.35">
      <c r="B108" s="1817"/>
      <c r="C108" s="1817"/>
      <c r="D108" s="211" t="s">
        <v>382</v>
      </c>
      <c r="E108" s="168" t="s">
        <v>383</v>
      </c>
      <c r="F108" s="168" t="s">
        <v>386</v>
      </c>
      <c r="G108" s="1497" t="s">
        <v>387</v>
      </c>
      <c r="H108" s="211" t="s">
        <v>382</v>
      </c>
      <c r="I108" s="168" t="s">
        <v>383</v>
      </c>
      <c r="J108" s="168" t="s">
        <v>386</v>
      </c>
      <c r="K108" s="1497" t="s">
        <v>387</v>
      </c>
      <c r="L108" s="211" t="s">
        <v>382</v>
      </c>
      <c r="M108" s="168" t="s">
        <v>383</v>
      </c>
      <c r="N108" s="168" t="s">
        <v>386</v>
      </c>
      <c r="O108" s="1497" t="s">
        <v>387</v>
      </c>
      <c r="P108" s="211" t="s">
        <v>382</v>
      </c>
      <c r="Q108" s="168" t="s">
        <v>383</v>
      </c>
      <c r="R108" s="168" t="s">
        <v>386</v>
      </c>
      <c r="S108" s="1497" t="s">
        <v>387</v>
      </c>
    </row>
    <row r="109" spans="2:19" ht="27.75" customHeight="1" outlineLevel="1" x14ac:dyDescent="0.35">
      <c r="B109" s="1817"/>
      <c r="C109" s="1817"/>
      <c r="D109" s="207"/>
      <c r="E109" s="185"/>
      <c r="F109" s="197"/>
      <c r="G109" s="204"/>
      <c r="H109" s="209"/>
      <c r="I109" s="187"/>
      <c r="J109" s="1504"/>
      <c r="K109" s="1503"/>
      <c r="L109" s="209"/>
      <c r="M109" s="187"/>
      <c r="N109" s="199"/>
      <c r="O109" s="205"/>
      <c r="P109" s="209"/>
      <c r="Q109" s="187"/>
      <c r="R109" s="199"/>
      <c r="S109" s="205"/>
    </row>
    <row r="110" spans="2:19" ht="27.75" customHeight="1" outlineLevel="1" x14ac:dyDescent="0.35">
      <c r="B110" s="1817"/>
      <c r="C110" s="1817"/>
      <c r="D110" s="211" t="s">
        <v>382</v>
      </c>
      <c r="E110" s="168" t="s">
        <v>383</v>
      </c>
      <c r="F110" s="168" t="s">
        <v>386</v>
      </c>
      <c r="G110" s="1497" t="s">
        <v>387</v>
      </c>
      <c r="H110" s="211" t="s">
        <v>382</v>
      </c>
      <c r="I110" s="168" t="s">
        <v>383</v>
      </c>
      <c r="J110" s="168" t="s">
        <v>386</v>
      </c>
      <c r="K110" s="1497" t="s">
        <v>387</v>
      </c>
      <c r="L110" s="211" t="s">
        <v>382</v>
      </c>
      <c r="M110" s="168" t="s">
        <v>383</v>
      </c>
      <c r="N110" s="168" t="s">
        <v>386</v>
      </c>
      <c r="O110" s="1497" t="s">
        <v>387</v>
      </c>
      <c r="P110" s="211" t="s">
        <v>382</v>
      </c>
      <c r="Q110" s="168" t="s">
        <v>383</v>
      </c>
      <c r="R110" s="168" t="s">
        <v>386</v>
      </c>
      <c r="S110" s="1497" t="s">
        <v>387</v>
      </c>
    </row>
    <row r="111" spans="2:19" ht="27.75" customHeight="1" outlineLevel="1" x14ac:dyDescent="0.35">
      <c r="B111" s="1818"/>
      <c r="C111" s="1818"/>
      <c r="D111" s="207"/>
      <c r="E111" s="185"/>
      <c r="F111" s="197"/>
      <c r="G111" s="204"/>
      <c r="H111" s="209"/>
      <c r="I111" s="187"/>
      <c r="J111" s="199"/>
      <c r="K111" s="205"/>
      <c r="L111" s="209"/>
      <c r="M111" s="187"/>
      <c r="N111" s="199"/>
      <c r="O111" s="205"/>
      <c r="P111" s="209"/>
      <c r="Q111" s="187"/>
      <c r="R111" s="199"/>
      <c r="S111" s="205"/>
    </row>
    <row r="112" spans="2:19" ht="26.25" customHeight="1" x14ac:dyDescent="0.35">
      <c r="B112" s="1811" t="s">
        <v>388</v>
      </c>
      <c r="C112" s="1814" t="s">
        <v>389</v>
      </c>
      <c r="D112" s="212" t="s">
        <v>390</v>
      </c>
      <c r="E112" s="212" t="s">
        <v>391</v>
      </c>
      <c r="F112" s="212" t="s">
        <v>313</v>
      </c>
      <c r="G112" s="213" t="s">
        <v>392</v>
      </c>
      <c r="H112" s="214" t="s">
        <v>390</v>
      </c>
      <c r="I112" s="212" t="s">
        <v>391</v>
      </c>
      <c r="J112" s="212" t="s">
        <v>313</v>
      </c>
      <c r="K112" s="213" t="s">
        <v>392</v>
      </c>
      <c r="L112" s="212" t="s">
        <v>390</v>
      </c>
      <c r="M112" s="212" t="s">
        <v>391</v>
      </c>
      <c r="N112" s="212" t="s">
        <v>313</v>
      </c>
      <c r="O112" s="213" t="s">
        <v>392</v>
      </c>
      <c r="P112" s="212" t="s">
        <v>390</v>
      </c>
      <c r="Q112" s="212" t="s">
        <v>391</v>
      </c>
      <c r="R112" s="212" t="s">
        <v>313</v>
      </c>
      <c r="S112" s="213" t="s">
        <v>392</v>
      </c>
    </row>
    <row r="113" spans="2:19" ht="32.25" customHeight="1" x14ac:dyDescent="0.35">
      <c r="B113" s="1812"/>
      <c r="C113" s="1815"/>
      <c r="D113" s="184"/>
      <c r="E113" s="184" t="s">
        <v>461</v>
      </c>
      <c r="F113" s="184" t="s">
        <v>440</v>
      </c>
      <c r="G113" s="184"/>
      <c r="H113" s="1495"/>
      <c r="I113" s="186"/>
      <c r="J113" s="186"/>
      <c r="K113" s="201"/>
      <c r="L113" s="186"/>
      <c r="M113" s="186"/>
      <c r="N113" s="186"/>
      <c r="O113" s="201"/>
      <c r="P113" s="186"/>
      <c r="Q113" s="186"/>
      <c r="R113" s="186"/>
      <c r="S113" s="201"/>
    </row>
    <row r="114" spans="2:19" ht="32.25" customHeight="1" x14ac:dyDescent="0.35">
      <c r="B114" s="1812"/>
      <c r="C114" s="1811" t="s">
        <v>393</v>
      </c>
      <c r="D114" s="168" t="s">
        <v>394</v>
      </c>
      <c r="E114" s="1778" t="s">
        <v>395</v>
      </c>
      <c r="F114" s="1779"/>
      <c r="G114" s="169" t="s">
        <v>396</v>
      </c>
      <c r="H114" s="168" t="s">
        <v>394</v>
      </c>
      <c r="I114" s="1778" t="s">
        <v>395</v>
      </c>
      <c r="J114" s="1779"/>
      <c r="K114" s="169" t="s">
        <v>396</v>
      </c>
      <c r="L114" s="168" t="s">
        <v>394</v>
      </c>
      <c r="M114" s="1778" t="s">
        <v>395</v>
      </c>
      <c r="N114" s="1779"/>
      <c r="O114" s="169" t="s">
        <v>396</v>
      </c>
      <c r="P114" s="168" t="s">
        <v>394</v>
      </c>
      <c r="Q114" s="168" t="s">
        <v>395</v>
      </c>
      <c r="R114" s="1778" t="s">
        <v>395</v>
      </c>
      <c r="S114" s="1779"/>
    </row>
    <row r="115" spans="2:19" ht="23.25" customHeight="1" x14ac:dyDescent="0.35">
      <c r="B115" s="1812"/>
      <c r="C115" s="1812"/>
      <c r="D115" s="215">
        <v>0</v>
      </c>
      <c r="E115" s="1797" t="s">
        <v>440</v>
      </c>
      <c r="F115" s="1798"/>
      <c r="G115" s="172">
        <v>142</v>
      </c>
      <c r="H115" s="216">
        <v>240</v>
      </c>
      <c r="I115" s="1780" t="s">
        <v>440</v>
      </c>
      <c r="J115" s="1781"/>
      <c r="K115" s="192">
        <v>434</v>
      </c>
      <c r="L115" s="216">
        <v>0</v>
      </c>
      <c r="M115" s="1780" t="s">
        <v>440</v>
      </c>
      <c r="N115" s="1781"/>
      <c r="O115" s="175">
        <v>142</v>
      </c>
      <c r="P115" s="216"/>
      <c r="Q115" s="173"/>
      <c r="R115" s="1780"/>
      <c r="S115" s="1781"/>
    </row>
    <row r="116" spans="2:19" ht="24" outlineLevel="1" x14ac:dyDescent="0.35">
      <c r="B116" s="1812"/>
      <c r="C116" s="1812"/>
      <c r="D116" s="168" t="s">
        <v>394</v>
      </c>
      <c r="E116" s="1778" t="s">
        <v>395</v>
      </c>
      <c r="F116" s="1779"/>
      <c r="G116" s="169" t="s">
        <v>396</v>
      </c>
      <c r="H116" s="168" t="s">
        <v>394</v>
      </c>
      <c r="I116" s="1778" t="s">
        <v>395</v>
      </c>
      <c r="J116" s="1779"/>
      <c r="K116" s="169" t="s">
        <v>396</v>
      </c>
      <c r="L116" s="168" t="s">
        <v>394</v>
      </c>
      <c r="M116" s="1778" t="s">
        <v>395</v>
      </c>
      <c r="N116" s="1779"/>
      <c r="O116" s="169" t="s">
        <v>396</v>
      </c>
      <c r="P116" s="168" t="s">
        <v>394</v>
      </c>
      <c r="Q116" s="168" t="s">
        <v>395</v>
      </c>
      <c r="R116" s="1778" t="s">
        <v>395</v>
      </c>
      <c r="S116" s="1779"/>
    </row>
    <row r="117" spans="2:19" outlineLevel="1" x14ac:dyDescent="0.35">
      <c r="B117" s="1812"/>
      <c r="C117" s="1812"/>
      <c r="D117" s="215"/>
      <c r="E117" s="1797"/>
      <c r="F117" s="1798"/>
      <c r="G117" s="172"/>
      <c r="H117" s="216"/>
      <c r="I117" s="1780"/>
      <c r="J117" s="1781"/>
      <c r="K117" s="175"/>
      <c r="L117" s="216"/>
      <c r="M117" s="1780"/>
      <c r="N117" s="1781"/>
      <c r="O117" s="175"/>
      <c r="P117" s="216"/>
      <c r="Q117" s="173"/>
      <c r="R117" s="1780"/>
      <c r="S117" s="1781"/>
    </row>
    <row r="118" spans="2:19" ht="24" outlineLevel="1" x14ac:dyDescent="0.35">
      <c r="B118" s="1812"/>
      <c r="C118" s="1812"/>
      <c r="D118" s="168" t="s">
        <v>394</v>
      </c>
      <c r="E118" s="1778" t="s">
        <v>395</v>
      </c>
      <c r="F118" s="1779"/>
      <c r="G118" s="169" t="s">
        <v>396</v>
      </c>
      <c r="H118" s="168" t="s">
        <v>394</v>
      </c>
      <c r="I118" s="1778" t="s">
        <v>395</v>
      </c>
      <c r="J118" s="1779"/>
      <c r="K118" s="169" t="s">
        <v>396</v>
      </c>
      <c r="L118" s="168" t="s">
        <v>394</v>
      </c>
      <c r="M118" s="1778" t="s">
        <v>395</v>
      </c>
      <c r="N118" s="1779"/>
      <c r="O118" s="169" t="s">
        <v>396</v>
      </c>
      <c r="P118" s="168" t="s">
        <v>394</v>
      </c>
      <c r="Q118" s="168" t="s">
        <v>395</v>
      </c>
      <c r="R118" s="1778" t="s">
        <v>395</v>
      </c>
      <c r="S118" s="1779"/>
    </row>
    <row r="119" spans="2:19" outlineLevel="1" x14ac:dyDescent="0.35">
      <c r="B119" s="1812"/>
      <c r="C119" s="1812"/>
      <c r="D119" s="215"/>
      <c r="E119" s="1797"/>
      <c r="F119" s="1798"/>
      <c r="G119" s="172"/>
      <c r="H119" s="216"/>
      <c r="I119" s="1780"/>
      <c r="J119" s="1781"/>
      <c r="K119" s="175"/>
      <c r="L119" s="216"/>
      <c r="M119" s="1780"/>
      <c r="N119" s="1781"/>
      <c r="O119" s="175"/>
      <c r="P119" s="216"/>
      <c r="Q119" s="173"/>
      <c r="R119" s="1780"/>
      <c r="S119" s="1781"/>
    </row>
    <row r="120" spans="2:19" ht="24" outlineLevel="1" x14ac:dyDescent="0.35">
      <c r="B120" s="1812"/>
      <c r="C120" s="1812"/>
      <c r="D120" s="168" t="s">
        <v>394</v>
      </c>
      <c r="E120" s="1778" t="s">
        <v>395</v>
      </c>
      <c r="F120" s="1779"/>
      <c r="G120" s="169" t="s">
        <v>396</v>
      </c>
      <c r="H120" s="168" t="s">
        <v>394</v>
      </c>
      <c r="I120" s="1778" t="s">
        <v>395</v>
      </c>
      <c r="J120" s="1779"/>
      <c r="K120" s="169" t="s">
        <v>396</v>
      </c>
      <c r="L120" s="168" t="s">
        <v>394</v>
      </c>
      <c r="M120" s="1778" t="s">
        <v>395</v>
      </c>
      <c r="N120" s="1779"/>
      <c r="O120" s="169" t="s">
        <v>396</v>
      </c>
      <c r="P120" s="168" t="s">
        <v>394</v>
      </c>
      <c r="Q120" s="168" t="s">
        <v>395</v>
      </c>
      <c r="R120" s="1778" t="s">
        <v>395</v>
      </c>
      <c r="S120" s="1779"/>
    </row>
    <row r="121" spans="2:19" outlineLevel="1" x14ac:dyDescent="0.35">
      <c r="B121" s="1813"/>
      <c r="C121" s="1813"/>
      <c r="D121" s="215">
        <v>0</v>
      </c>
      <c r="E121" s="1797"/>
      <c r="F121" s="1798"/>
      <c r="G121" s="172"/>
      <c r="H121" s="216"/>
      <c r="I121" s="1780"/>
      <c r="J121" s="1781"/>
      <c r="K121" s="175"/>
      <c r="L121" s="216"/>
      <c r="M121" s="1780"/>
      <c r="N121" s="1781"/>
      <c r="O121" s="175"/>
      <c r="P121" s="216"/>
      <c r="Q121" s="173"/>
      <c r="R121" s="1780"/>
      <c r="S121" s="1781"/>
    </row>
    <row r="122" spans="2:19" ht="15" thickBot="1" x14ac:dyDescent="0.4">
      <c r="B122" s="158"/>
      <c r="C122" s="158"/>
    </row>
    <row r="123" spans="2:19" ht="15" thickBot="1" x14ac:dyDescent="0.4">
      <c r="B123" s="158"/>
      <c r="C123" s="158"/>
      <c r="D123" s="1808" t="s">
        <v>314</v>
      </c>
      <c r="E123" s="1809"/>
      <c r="F123" s="1809"/>
      <c r="G123" s="1810"/>
      <c r="H123" s="1808" t="s">
        <v>315</v>
      </c>
      <c r="I123" s="1809"/>
      <c r="J123" s="1809"/>
      <c r="K123" s="1810"/>
      <c r="L123" s="1809" t="s">
        <v>316</v>
      </c>
      <c r="M123" s="1809"/>
      <c r="N123" s="1809"/>
      <c r="O123" s="1809"/>
      <c r="P123" s="1808" t="s">
        <v>317</v>
      </c>
      <c r="Q123" s="1809"/>
      <c r="R123" s="1809"/>
      <c r="S123" s="1810"/>
    </row>
    <row r="124" spans="2:19" ht="15" customHeight="1" x14ac:dyDescent="0.35">
      <c r="B124" s="1795" t="s">
        <v>397</v>
      </c>
      <c r="C124" s="1795" t="s">
        <v>398</v>
      </c>
      <c r="D124" s="1774" t="s">
        <v>399</v>
      </c>
      <c r="E124" s="1785"/>
      <c r="F124" s="1785"/>
      <c r="G124" s="1775"/>
      <c r="H124" s="1774" t="s">
        <v>399</v>
      </c>
      <c r="I124" s="1785"/>
      <c r="J124" s="1785"/>
      <c r="K124" s="1775"/>
      <c r="L124" s="1774" t="s">
        <v>399</v>
      </c>
      <c r="M124" s="1785"/>
      <c r="N124" s="1785"/>
      <c r="O124" s="1775"/>
      <c r="P124" s="1774" t="s">
        <v>399</v>
      </c>
      <c r="Q124" s="1785"/>
      <c r="R124" s="1785"/>
      <c r="S124" s="1775"/>
    </row>
    <row r="125" spans="2:19" ht="45" customHeight="1" x14ac:dyDescent="0.35">
      <c r="B125" s="1796"/>
      <c r="C125" s="1796"/>
      <c r="D125" s="1786"/>
      <c r="E125" s="1787"/>
      <c r="F125" s="1787"/>
      <c r="G125" s="1788"/>
      <c r="H125" s="1789"/>
      <c r="I125" s="1790"/>
      <c r="J125" s="1790"/>
      <c r="K125" s="1791"/>
      <c r="L125" s="1789"/>
      <c r="M125" s="1790"/>
      <c r="N125" s="1790"/>
      <c r="O125" s="1791"/>
      <c r="P125" s="1789"/>
      <c r="Q125" s="1790"/>
      <c r="R125" s="1790"/>
      <c r="S125" s="1791"/>
    </row>
    <row r="126" spans="2:19" ht="32.25" customHeight="1" x14ac:dyDescent="0.35">
      <c r="B126" s="1792" t="s">
        <v>400</v>
      </c>
      <c r="C126" s="1792" t="s">
        <v>401</v>
      </c>
      <c r="D126" s="212" t="s">
        <v>402</v>
      </c>
      <c r="E126" s="1492" t="s">
        <v>313</v>
      </c>
      <c r="F126" s="168" t="s">
        <v>335</v>
      </c>
      <c r="G126" s="169" t="s">
        <v>352</v>
      </c>
      <c r="H126" s="212" t="s">
        <v>402</v>
      </c>
      <c r="I126" s="1492" t="s">
        <v>313</v>
      </c>
      <c r="J126" s="168" t="s">
        <v>335</v>
      </c>
      <c r="K126" s="169" t="s">
        <v>352</v>
      </c>
      <c r="L126" s="212" t="s">
        <v>402</v>
      </c>
      <c r="M126" s="1492" t="s">
        <v>313</v>
      </c>
      <c r="N126" s="168" t="s">
        <v>335</v>
      </c>
      <c r="O126" s="169" t="s">
        <v>352</v>
      </c>
      <c r="P126" s="212" t="s">
        <v>402</v>
      </c>
      <c r="Q126" s="1492" t="s">
        <v>313</v>
      </c>
      <c r="R126" s="168" t="s">
        <v>335</v>
      </c>
      <c r="S126" s="169" t="s">
        <v>352</v>
      </c>
    </row>
    <row r="127" spans="2:19" ht="23.25" customHeight="1" x14ac:dyDescent="0.35">
      <c r="B127" s="1793"/>
      <c r="C127" s="1794"/>
      <c r="D127" s="184"/>
      <c r="E127" s="217"/>
      <c r="F127" s="171"/>
      <c r="G127" s="200"/>
      <c r="H127" s="186"/>
      <c r="I127" s="227"/>
      <c r="J127" s="186"/>
      <c r="K127" s="1498"/>
      <c r="L127" s="186"/>
      <c r="M127" s="227"/>
      <c r="N127" s="186"/>
      <c r="O127" s="1498"/>
      <c r="P127" s="186"/>
      <c r="Q127" s="227"/>
      <c r="R127" s="186"/>
      <c r="S127" s="1498"/>
    </row>
    <row r="128" spans="2:19" ht="29.25" customHeight="1" x14ac:dyDescent="0.35">
      <c r="B128" s="1793"/>
      <c r="C128" s="1792" t="s">
        <v>403</v>
      </c>
      <c r="D128" s="168" t="s">
        <v>404</v>
      </c>
      <c r="E128" s="1778" t="s">
        <v>405</v>
      </c>
      <c r="F128" s="1779"/>
      <c r="G128" s="169" t="s">
        <v>406</v>
      </c>
      <c r="H128" s="168" t="s">
        <v>404</v>
      </c>
      <c r="I128" s="1778" t="s">
        <v>405</v>
      </c>
      <c r="J128" s="1779"/>
      <c r="K128" s="169" t="s">
        <v>406</v>
      </c>
      <c r="L128" s="168" t="s">
        <v>404</v>
      </c>
      <c r="M128" s="1778" t="s">
        <v>405</v>
      </c>
      <c r="N128" s="1779"/>
      <c r="O128" s="169" t="s">
        <v>406</v>
      </c>
      <c r="P128" s="168" t="s">
        <v>404</v>
      </c>
      <c r="Q128" s="1778" t="s">
        <v>405</v>
      </c>
      <c r="R128" s="1779"/>
      <c r="S128" s="169" t="s">
        <v>406</v>
      </c>
    </row>
    <row r="129" spans="2:19" ht="39" customHeight="1" x14ac:dyDescent="0.35">
      <c r="B129" s="1794"/>
      <c r="C129" s="1794"/>
      <c r="D129" s="215"/>
      <c r="E129" s="1797"/>
      <c r="F129" s="1798"/>
      <c r="G129" s="172"/>
      <c r="H129" s="216"/>
      <c r="I129" s="1780"/>
      <c r="J129" s="1781"/>
      <c r="K129" s="175"/>
      <c r="L129" s="216"/>
      <c r="M129" s="1780"/>
      <c r="N129" s="1781"/>
      <c r="O129" s="175"/>
      <c r="P129" s="216"/>
      <c r="Q129" s="1780"/>
      <c r="R129" s="1781"/>
      <c r="S129" s="175"/>
    </row>
    <row r="133" spans="2:19" hidden="1" x14ac:dyDescent="0.35"/>
    <row r="134" spans="2:19" hidden="1" x14ac:dyDescent="0.35"/>
    <row r="135" spans="2:19" hidden="1" x14ac:dyDescent="0.35">
      <c r="D135" s="138" t="s">
        <v>407</v>
      </c>
    </row>
    <row r="136" spans="2:19" hidden="1" x14ac:dyDescent="0.35">
      <c r="D136" s="138" t="s">
        <v>408</v>
      </c>
      <c r="E136" s="138" t="s">
        <v>409</v>
      </c>
      <c r="F136" s="138" t="s">
        <v>410</v>
      </c>
      <c r="H136" s="138" t="s">
        <v>411</v>
      </c>
      <c r="I136" s="138" t="s">
        <v>412</v>
      </c>
    </row>
    <row r="137" spans="2:19" hidden="1" x14ac:dyDescent="0.35">
      <c r="D137" s="138" t="s">
        <v>413</v>
      </c>
      <c r="E137" s="138" t="s">
        <v>414</v>
      </c>
      <c r="F137" s="138" t="s">
        <v>415</v>
      </c>
      <c r="H137" s="138" t="s">
        <v>416</v>
      </c>
      <c r="I137" s="138" t="s">
        <v>417</v>
      </c>
    </row>
    <row r="138" spans="2:19" hidden="1" x14ac:dyDescent="0.35">
      <c r="D138" s="138" t="s">
        <v>418</v>
      </c>
      <c r="E138" s="138" t="s">
        <v>419</v>
      </c>
      <c r="F138" s="138" t="s">
        <v>420</v>
      </c>
      <c r="H138" s="138" t="s">
        <v>421</v>
      </c>
      <c r="I138" s="138" t="s">
        <v>422</v>
      </c>
    </row>
    <row r="139" spans="2:19" hidden="1" x14ac:dyDescent="0.35">
      <c r="D139" s="138" t="s">
        <v>423</v>
      </c>
      <c r="F139" s="138" t="s">
        <v>424</v>
      </c>
      <c r="G139" s="138" t="s">
        <v>425</v>
      </c>
      <c r="H139" s="138" t="s">
        <v>426</v>
      </c>
      <c r="I139" s="138" t="s">
        <v>427</v>
      </c>
      <c r="K139" s="138" t="s">
        <v>428</v>
      </c>
    </row>
    <row r="140" spans="2:19" hidden="1" x14ac:dyDescent="0.35">
      <c r="D140" s="138" t="s">
        <v>429</v>
      </c>
      <c r="F140" s="138" t="s">
        <v>430</v>
      </c>
      <c r="G140" s="138" t="s">
        <v>431</v>
      </c>
      <c r="H140" s="138" t="s">
        <v>432</v>
      </c>
      <c r="I140" s="138" t="s">
        <v>433</v>
      </c>
      <c r="K140" s="138" t="s">
        <v>434</v>
      </c>
      <c r="L140" s="138" t="s">
        <v>435</v>
      </c>
    </row>
    <row r="141" spans="2:19" hidden="1" x14ac:dyDescent="0.35">
      <c r="D141" s="138" t="s">
        <v>436</v>
      </c>
      <c r="E141" s="218" t="s">
        <v>437</v>
      </c>
      <c r="G141" s="138" t="s">
        <v>438</v>
      </c>
      <c r="H141" s="138" t="s">
        <v>439</v>
      </c>
      <c r="K141" s="138" t="s">
        <v>440</v>
      </c>
      <c r="L141" s="138" t="s">
        <v>441</v>
      </c>
    </row>
    <row r="142" spans="2:19" hidden="1" x14ac:dyDescent="0.35">
      <c r="D142" s="138" t="s">
        <v>442</v>
      </c>
      <c r="E142" s="219" t="s">
        <v>443</v>
      </c>
      <c r="K142" s="138" t="s">
        <v>444</v>
      </c>
      <c r="L142" s="138" t="s">
        <v>445</v>
      </c>
    </row>
    <row r="143" spans="2:19" hidden="1" x14ac:dyDescent="0.35">
      <c r="E143" s="220" t="s">
        <v>446</v>
      </c>
      <c r="H143" s="138" t="s">
        <v>447</v>
      </c>
      <c r="K143" s="138" t="s">
        <v>448</v>
      </c>
      <c r="L143" s="138" t="s">
        <v>449</v>
      </c>
    </row>
    <row r="144" spans="2:19" hidden="1" x14ac:dyDescent="0.35">
      <c r="H144" s="138" t="s">
        <v>450</v>
      </c>
      <c r="K144" s="138" t="s">
        <v>451</v>
      </c>
      <c r="L144" s="138" t="s">
        <v>452</v>
      </c>
    </row>
    <row r="145" spans="2:12" hidden="1" x14ac:dyDescent="0.35">
      <c r="H145" s="138" t="s">
        <v>453</v>
      </c>
      <c r="K145" s="138" t="s">
        <v>454</v>
      </c>
      <c r="L145" s="138" t="s">
        <v>455</v>
      </c>
    </row>
    <row r="146" spans="2:12" hidden="1" x14ac:dyDescent="0.35">
      <c r="B146" s="138" t="s">
        <v>456</v>
      </c>
      <c r="C146" s="138" t="s">
        <v>457</v>
      </c>
      <c r="D146" s="138" t="s">
        <v>456</v>
      </c>
      <c r="G146" s="138" t="s">
        <v>458</v>
      </c>
      <c r="H146" s="138" t="s">
        <v>459</v>
      </c>
      <c r="J146" s="138" t="s">
        <v>280</v>
      </c>
      <c r="K146" s="138" t="s">
        <v>460</v>
      </c>
      <c r="L146" s="138" t="s">
        <v>461</v>
      </c>
    </row>
    <row r="147" spans="2:12" hidden="1" x14ac:dyDescent="0.35">
      <c r="B147" s="138">
        <v>1</v>
      </c>
      <c r="C147" s="138" t="s">
        <v>462</v>
      </c>
      <c r="D147" s="138" t="s">
        <v>463</v>
      </c>
      <c r="E147" s="138" t="s">
        <v>352</v>
      </c>
      <c r="F147" s="138" t="s">
        <v>11</v>
      </c>
      <c r="G147" s="138" t="s">
        <v>464</v>
      </c>
      <c r="H147" s="138" t="s">
        <v>465</v>
      </c>
      <c r="J147" s="138" t="s">
        <v>440</v>
      </c>
      <c r="K147" s="138" t="s">
        <v>466</v>
      </c>
    </row>
    <row r="148" spans="2:12" hidden="1" x14ac:dyDescent="0.35">
      <c r="B148" s="138">
        <v>2</v>
      </c>
      <c r="C148" s="138" t="s">
        <v>467</v>
      </c>
      <c r="D148" s="138" t="s">
        <v>468</v>
      </c>
      <c r="E148" s="138" t="s">
        <v>335</v>
      </c>
      <c r="F148" s="138" t="s">
        <v>18</v>
      </c>
      <c r="G148" s="138" t="s">
        <v>469</v>
      </c>
      <c r="J148" s="138" t="s">
        <v>470</v>
      </c>
      <c r="K148" s="138" t="s">
        <v>471</v>
      </c>
    </row>
    <row r="149" spans="2:12" hidden="1" x14ac:dyDescent="0.35">
      <c r="B149" s="138">
        <v>3</v>
      </c>
      <c r="C149" s="138" t="s">
        <v>472</v>
      </c>
      <c r="D149" s="138" t="s">
        <v>473</v>
      </c>
      <c r="E149" s="138" t="s">
        <v>313</v>
      </c>
      <c r="G149" s="138" t="s">
        <v>474</v>
      </c>
      <c r="J149" s="138" t="s">
        <v>475</v>
      </c>
      <c r="K149" s="138" t="s">
        <v>476</v>
      </c>
    </row>
    <row r="150" spans="2:12" hidden="1" x14ac:dyDescent="0.35">
      <c r="B150" s="138">
        <v>4</v>
      </c>
      <c r="C150" s="138" t="s">
        <v>465</v>
      </c>
      <c r="H150" s="138" t="s">
        <v>477</v>
      </c>
      <c r="I150" s="138" t="s">
        <v>478</v>
      </c>
      <c r="J150" s="138" t="s">
        <v>479</v>
      </c>
      <c r="K150" s="138" t="s">
        <v>480</v>
      </c>
    </row>
    <row r="151" spans="2:12" hidden="1" x14ac:dyDescent="0.35">
      <c r="D151" s="138" t="s">
        <v>474</v>
      </c>
      <c r="H151" s="138" t="s">
        <v>481</v>
      </c>
      <c r="I151" s="138" t="s">
        <v>482</v>
      </c>
      <c r="J151" s="138" t="s">
        <v>483</v>
      </c>
      <c r="K151" s="138" t="s">
        <v>484</v>
      </c>
    </row>
    <row r="152" spans="2:12" hidden="1" x14ac:dyDescent="0.35">
      <c r="D152" s="138" t="s">
        <v>485</v>
      </c>
      <c r="H152" s="138" t="s">
        <v>486</v>
      </c>
      <c r="I152" s="138" t="s">
        <v>487</v>
      </c>
      <c r="J152" s="138" t="s">
        <v>488</v>
      </c>
      <c r="K152" s="138" t="s">
        <v>489</v>
      </c>
    </row>
    <row r="153" spans="2:12" hidden="1" x14ac:dyDescent="0.35">
      <c r="D153" s="138" t="s">
        <v>490</v>
      </c>
      <c r="H153" s="138" t="s">
        <v>491</v>
      </c>
      <c r="J153" s="138" t="s">
        <v>492</v>
      </c>
      <c r="K153" s="138" t="s">
        <v>493</v>
      </c>
    </row>
    <row r="154" spans="2:12" hidden="1" x14ac:dyDescent="0.35">
      <c r="H154" s="138" t="s">
        <v>494</v>
      </c>
      <c r="J154" s="138" t="s">
        <v>495</v>
      </c>
    </row>
    <row r="155" spans="2:12" ht="58" hidden="1" x14ac:dyDescent="0.35">
      <c r="D155" s="221" t="s">
        <v>496</v>
      </c>
      <c r="E155" s="138" t="s">
        <v>497</v>
      </c>
      <c r="F155" s="138" t="s">
        <v>498</v>
      </c>
      <c r="G155" s="138" t="s">
        <v>499</v>
      </c>
      <c r="H155" s="138" t="s">
        <v>500</v>
      </c>
      <c r="I155" s="138" t="s">
        <v>501</v>
      </c>
      <c r="J155" s="138" t="s">
        <v>502</v>
      </c>
      <c r="K155" s="138" t="s">
        <v>503</v>
      </c>
    </row>
    <row r="156" spans="2:12" ht="72.5" hidden="1" x14ac:dyDescent="0.35">
      <c r="B156" s="138" t="s">
        <v>606</v>
      </c>
      <c r="C156" s="138" t="s">
        <v>605</v>
      </c>
      <c r="D156" s="221" t="s">
        <v>504</v>
      </c>
      <c r="E156" s="138" t="s">
        <v>505</v>
      </c>
      <c r="F156" s="138" t="s">
        <v>506</v>
      </c>
      <c r="G156" s="138" t="s">
        <v>507</v>
      </c>
      <c r="H156" s="138" t="s">
        <v>508</v>
      </c>
      <c r="I156" s="138" t="s">
        <v>509</v>
      </c>
      <c r="J156" s="138" t="s">
        <v>510</v>
      </c>
      <c r="K156" s="138" t="s">
        <v>511</v>
      </c>
    </row>
    <row r="157" spans="2:12" ht="43.5" hidden="1" x14ac:dyDescent="0.35">
      <c r="B157" s="138" t="s">
        <v>607</v>
      </c>
      <c r="C157" s="138" t="s">
        <v>604</v>
      </c>
      <c r="D157" s="221" t="s">
        <v>512</v>
      </c>
      <c r="E157" s="138" t="s">
        <v>513</v>
      </c>
      <c r="F157" s="138" t="s">
        <v>514</v>
      </c>
      <c r="G157" s="138" t="s">
        <v>515</v>
      </c>
      <c r="H157" s="138" t="s">
        <v>516</v>
      </c>
      <c r="I157" s="138" t="s">
        <v>517</v>
      </c>
      <c r="J157" s="138" t="s">
        <v>518</v>
      </c>
      <c r="K157" s="138" t="s">
        <v>519</v>
      </c>
    </row>
    <row r="158" spans="2:12" hidden="1" x14ac:dyDescent="0.35">
      <c r="B158" s="138" t="s">
        <v>608</v>
      </c>
      <c r="C158" s="138" t="s">
        <v>603</v>
      </c>
      <c r="F158" s="138" t="s">
        <v>520</v>
      </c>
      <c r="G158" s="138" t="s">
        <v>521</v>
      </c>
      <c r="H158" s="138" t="s">
        <v>522</v>
      </c>
      <c r="I158" s="138" t="s">
        <v>523</v>
      </c>
      <c r="J158" s="138" t="s">
        <v>524</v>
      </c>
      <c r="K158" s="138" t="s">
        <v>525</v>
      </c>
    </row>
    <row r="159" spans="2:12" hidden="1" x14ac:dyDescent="0.35">
      <c r="B159" s="138" t="s">
        <v>609</v>
      </c>
      <c r="G159" s="138" t="s">
        <v>526</v>
      </c>
      <c r="H159" s="138" t="s">
        <v>527</v>
      </c>
      <c r="I159" s="138" t="s">
        <v>528</v>
      </c>
      <c r="J159" s="138" t="s">
        <v>529</v>
      </c>
      <c r="K159" s="138" t="s">
        <v>530</v>
      </c>
    </row>
    <row r="160" spans="2:12" hidden="1" x14ac:dyDescent="0.35">
      <c r="C160" s="138" t="s">
        <v>531</v>
      </c>
      <c r="J160" s="138" t="s">
        <v>532</v>
      </c>
    </row>
    <row r="161" spans="2:10" hidden="1" x14ac:dyDescent="0.35">
      <c r="C161" s="138" t="s">
        <v>533</v>
      </c>
      <c r="I161" s="138" t="s">
        <v>534</v>
      </c>
      <c r="J161" s="138" t="s">
        <v>535</v>
      </c>
    </row>
    <row r="162" spans="2:10" hidden="1" x14ac:dyDescent="0.35">
      <c r="B162" s="228" t="s">
        <v>610</v>
      </c>
      <c r="C162" s="138" t="s">
        <v>536</v>
      </c>
      <c r="I162" s="138" t="s">
        <v>537</v>
      </c>
      <c r="J162" s="138" t="s">
        <v>538</v>
      </c>
    </row>
    <row r="163" spans="2:10" hidden="1" x14ac:dyDescent="0.35">
      <c r="B163" s="228" t="s">
        <v>29</v>
      </c>
      <c r="C163" s="138" t="s">
        <v>539</v>
      </c>
      <c r="D163" s="138" t="s">
        <v>540</v>
      </c>
      <c r="E163" s="138" t="s">
        <v>541</v>
      </c>
      <c r="I163" s="138" t="s">
        <v>542</v>
      </c>
      <c r="J163" s="138" t="s">
        <v>280</v>
      </c>
    </row>
    <row r="164" spans="2:10" hidden="1" x14ac:dyDescent="0.35">
      <c r="B164" s="228" t="s">
        <v>16</v>
      </c>
      <c r="D164" s="138" t="s">
        <v>543</v>
      </c>
      <c r="E164" s="138" t="s">
        <v>544</v>
      </c>
      <c r="H164" s="138" t="s">
        <v>416</v>
      </c>
      <c r="I164" s="138" t="s">
        <v>545</v>
      </c>
    </row>
    <row r="165" spans="2:10" hidden="1" x14ac:dyDescent="0.35">
      <c r="B165" s="228" t="s">
        <v>34</v>
      </c>
      <c r="D165" s="138" t="s">
        <v>546</v>
      </c>
      <c r="E165" s="138" t="s">
        <v>547</v>
      </c>
      <c r="H165" s="138" t="s">
        <v>426</v>
      </c>
      <c r="I165" s="138" t="s">
        <v>548</v>
      </c>
      <c r="J165" s="138" t="s">
        <v>549</v>
      </c>
    </row>
    <row r="166" spans="2:10" hidden="1" x14ac:dyDescent="0.35">
      <c r="B166" s="228" t="s">
        <v>611</v>
      </c>
      <c r="C166" s="138" t="s">
        <v>550</v>
      </c>
      <c r="D166" s="138" t="s">
        <v>551</v>
      </c>
      <c r="H166" s="138" t="s">
        <v>432</v>
      </c>
      <c r="I166" s="138" t="s">
        <v>552</v>
      </c>
      <c r="J166" s="138" t="s">
        <v>553</v>
      </c>
    </row>
    <row r="167" spans="2:10" hidden="1" x14ac:dyDescent="0.35">
      <c r="B167" s="228" t="s">
        <v>612</v>
      </c>
      <c r="C167" s="138" t="s">
        <v>554</v>
      </c>
      <c r="H167" s="138" t="s">
        <v>439</v>
      </c>
      <c r="I167" s="138" t="s">
        <v>555</v>
      </c>
    </row>
    <row r="168" spans="2:10" hidden="1" x14ac:dyDescent="0.35">
      <c r="B168" s="228" t="s">
        <v>613</v>
      </c>
      <c r="C168" s="138" t="s">
        <v>556</v>
      </c>
      <c r="E168" s="138" t="s">
        <v>557</v>
      </c>
      <c r="H168" s="138" t="s">
        <v>558</v>
      </c>
      <c r="I168" s="138" t="s">
        <v>559</v>
      </c>
    </row>
    <row r="169" spans="2:10" hidden="1" x14ac:dyDescent="0.35">
      <c r="B169" s="228" t="s">
        <v>614</v>
      </c>
      <c r="C169" s="138" t="s">
        <v>560</v>
      </c>
      <c r="E169" s="138" t="s">
        <v>561</v>
      </c>
      <c r="H169" s="138" t="s">
        <v>562</v>
      </c>
      <c r="I169" s="138" t="s">
        <v>563</v>
      </c>
    </row>
    <row r="170" spans="2:10" hidden="1" x14ac:dyDescent="0.35">
      <c r="B170" s="228" t="s">
        <v>615</v>
      </c>
      <c r="C170" s="138" t="s">
        <v>564</v>
      </c>
      <c r="E170" s="138" t="s">
        <v>565</v>
      </c>
      <c r="H170" s="138" t="s">
        <v>566</v>
      </c>
      <c r="I170" s="138" t="s">
        <v>567</v>
      </c>
    </row>
    <row r="171" spans="2:10" hidden="1" x14ac:dyDescent="0.35">
      <c r="B171" s="228" t="s">
        <v>616</v>
      </c>
      <c r="C171" s="138" t="s">
        <v>568</v>
      </c>
      <c r="E171" s="138" t="s">
        <v>569</v>
      </c>
      <c r="H171" s="138" t="s">
        <v>570</v>
      </c>
      <c r="I171" s="138" t="s">
        <v>571</v>
      </c>
    </row>
    <row r="172" spans="2:10" hidden="1" x14ac:dyDescent="0.35">
      <c r="B172" s="228" t="s">
        <v>617</v>
      </c>
      <c r="C172" s="138" t="s">
        <v>572</v>
      </c>
      <c r="E172" s="138" t="s">
        <v>573</v>
      </c>
      <c r="H172" s="138" t="s">
        <v>574</v>
      </c>
      <c r="I172" s="138" t="s">
        <v>575</v>
      </c>
    </row>
    <row r="173" spans="2:10" hidden="1" x14ac:dyDescent="0.35">
      <c r="B173" s="228" t="s">
        <v>618</v>
      </c>
      <c r="C173" s="138" t="s">
        <v>280</v>
      </c>
      <c r="E173" s="138" t="s">
        <v>576</v>
      </c>
      <c r="H173" s="138" t="s">
        <v>577</v>
      </c>
      <c r="I173" s="138" t="s">
        <v>578</v>
      </c>
    </row>
    <row r="174" spans="2:10" hidden="1" x14ac:dyDescent="0.35">
      <c r="B174" s="228" t="s">
        <v>619</v>
      </c>
      <c r="E174" s="138" t="s">
        <v>579</v>
      </c>
      <c r="H174" s="138" t="s">
        <v>580</v>
      </c>
      <c r="I174" s="138" t="s">
        <v>581</v>
      </c>
    </row>
    <row r="175" spans="2:10" hidden="1" x14ac:dyDescent="0.35">
      <c r="B175" s="228" t="s">
        <v>620</v>
      </c>
      <c r="E175" s="138" t="s">
        <v>582</v>
      </c>
      <c r="H175" s="138" t="s">
        <v>583</v>
      </c>
      <c r="I175" s="138" t="s">
        <v>584</v>
      </c>
    </row>
    <row r="176" spans="2:10" hidden="1" x14ac:dyDescent="0.35">
      <c r="B176" s="228" t="s">
        <v>621</v>
      </c>
      <c r="E176" s="138" t="s">
        <v>585</v>
      </c>
      <c r="H176" s="138" t="s">
        <v>586</v>
      </c>
      <c r="I176" s="138" t="s">
        <v>587</v>
      </c>
    </row>
    <row r="177" spans="2:9" hidden="1" x14ac:dyDescent="0.35">
      <c r="B177" s="228" t="s">
        <v>622</v>
      </c>
      <c r="H177" s="138" t="s">
        <v>588</v>
      </c>
      <c r="I177" s="138" t="s">
        <v>589</v>
      </c>
    </row>
    <row r="178" spans="2:9" hidden="1" x14ac:dyDescent="0.35">
      <c r="B178" s="228" t="s">
        <v>623</v>
      </c>
      <c r="H178" s="138" t="s">
        <v>590</v>
      </c>
    </row>
    <row r="179" spans="2:9" hidden="1" x14ac:dyDescent="0.35">
      <c r="B179" s="228" t="s">
        <v>624</v>
      </c>
      <c r="H179" s="138" t="s">
        <v>591</v>
      </c>
    </row>
    <row r="180" spans="2:9" hidden="1" x14ac:dyDescent="0.35">
      <c r="B180" s="228" t="s">
        <v>625</v>
      </c>
      <c r="H180" s="138" t="s">
        <v>592</v>
      </c>
    </row>
    <row r="181" spans="2:9" hidden="1" x14ac:dyDescent="0.35">
      <c r="B181" s="228" t="s">
        <v>626</v>
      </c>
      <c r="H181" s="138" t="s">
        <v>593</v>
      </c>
    </row>
    <row r="182" spans="2:9" hidden="1" x14ac:dyDescent="0.35">
      <c r="B182" s="228" t="s">
        <v>627</v>
      </c>
      <c r="D182" t="s">
        <v>594</v>
      </c>
      <c r="H182" s="138" t="s">
        <v>595</v>
      </c>
    </row>
    <row r="183" spans="2:9" hidden="1" x14ac:dyDescent="0.35">
      <c r="B183" s="228" t="s">
        <v>628</v>
      </c>
      <c r="D183" t="s">
        <v>596</v>
      </c>
      <c r="H183" s="138" t="s">
        <v>597</v>
      </c>
    </row>
    <row r="184" spans="2:9" hidden="1" x14ac:dyDescent="0.35">
      <c r="B184" s="228" t="s">
        <v>629</v>
      </c>
      <c r="D184" t="s">
        <v>598</v>
      </c>
      <c r="H184" s="138" t="s">
        <v>599</v>
      </c>
    </row>
    <row r="185" spans="2:9" hidden="1" x14ac:dyDescent="0.35">
      <c r="B185" s="228" t="s">
        <v>630</v>
      </c>
      <c r="D185" t="s">
        <v>596</v>
      </c>
      <c r="H185" s="138" t="s">
        <v>600</v>
      </c>
    </row>
    <row r="186" spans="2:9" hidden="1" x14ac:dyDescent="0.35">
      <c r="B186" s="228" t="s">
        <v>631</v>
      </c>
      <c r="D186" t="s">
        <v>601</v>
      </c>
    </row>
    <row r="187" spans="2:9" hidden="1" x14ac:dyDescent="0.35">
      <c r="B187" s="228" t="s">
        <v>632</v>
      </c>
      <c r="D187" t="s">
        <v>596</v>
      </c>
    </row>
    <row r="188" spans="2:9" hidden="1" x14ac:dyDescent="0.35">
      <c r="B188" s="228" t="s">
        <v>633</v>
      </c>
    </row>
    <row r="189" spans="2:9" hidden="1" x14ac:dyDescent="0.35">
      <c r="B189" s="228" t="s">
        <v>634</v>
      </c>
    </row>
    <row r="190" spans="2:9" hidden="1" x14ac:dyDescent="0.35">
      <c r="B190" s="228" t="s">
        <v>635</v>
      </c>
    </row>
    <row r="191" spans="2:9" hidden="1" x14ac:dyDescent="0.35">
      <c r="B191" s="228" t="s">
        <v>636</v>
      </c>
    </row>
    <row r="192" spans="2:9" hidden="1" x14ac:dyDescent="0.35">
      <c r="B192" s="228" t="s">
        <v>637</v>
      </c>
    </row>
    <row r="193" spans="2:2" hidden="1" x14ac:dyDescent="0.35">
      <c r="B193" s="228" t="s">
        <v>638</v>
      </c>
    </row>
    <row r="194" spans="2:2" hidden="1" x14ac:dyDescent="0.35">
      <c r="B194" s="228" t="s">
        <v>639</v>
      </c>
    </row>
    <row r="195" spans="2:2" hidden="1" x14ac:dyDescent="0.35">
      <c r="B195" s="228" t="s">
        <v>640</v>
      </c>
    </row>
    <row r="196" spans="2:2" hidden="1" x14ac:dyDescent="0.35">
      <c r="B196" s="228" t="s">
        <v>641</v>
      </c>
    </row>
    <row r="197" spans="2:2" hidden="1" x14ac:dyDescent="0.35">
      <c r="B197" s="228" t="s">
        <v>51</v>
      </c>
    </row>
    <row r="198" spans="2:2" hidden="1" x14ac:dyDescent="0.35">
      <c r="B198" s="228" t="s">
        <v>57</v>
      </c>
    </row>
    <row r="199" spans="2:2" hidden="1" x14ac:dyDescent="0.35">
      <c r="B199" s="228" t="s">
        <v>59</v>
      </c>
    </row>
    <row r="200" spans="2:2" hidden="1" x14ac:dyDescent="0.35">
      <c r="B200" s="228" t="s">
        <v>61</v>
      </c>
    </row>
    <row r="201" spans="2:2" hidden="1" x14ac:dyDescent="0.35">
      <c r="B201" s="228" t="s">
        <v>23</v>
      </c>
    </row>
    <row r="202" spans="2:2" hidden="1" x14ac:dyDescent="0.35">
      <c r="B202" s="228" t="s">
        <v>63</v>
      </c>
    </row>
    <row r="203" spans="2:2" hidden="1" x14ac:dyDescent="0.35">
      <c r="B203" s="228" t="s">
        <v>65</v>
      </c>
    </row>
    <row r="204" spans="2:2" hidden="1" x14ac:dyDescent="0.35">
      <c r="B204" s="228" t="s">
        <v>68</v>
      </c>
    </row>
    <row r="205" spans="2:2" hidden="1" x14ac:dyDescent="0.35">
      <c r="B205" s="228" t="s">
        <v>69</v>
      </c>
    </row>
    <row r="206" spans="2:2" hidden="1" x14ac:dyDescent="0.35">
      <c r="B206" s="228" t="s">
        <v>70</v>
      </c>
    </row>
    <row r="207" spans="2:2" hidden="1" x14ac:dyDescent="0.35">
      <c r="B207" s="228" t="s">
        <v>71</v>
      </c>
    </row>
    <row r="208" spans="2:2" hidden="1" x14ac:dyDescent="0.35">
      <c r="B208" s="228" t="s">
        <v>642</v>
      </c>
    </row>
    <row r="209" spans="2:2" hidden="1" x14ac:dyDescent="0.35">
      <c r="B209" s="228" t="s">
        <v>643</v>
      </c>
    </row>
    <row r="210" spans="2:2" hidden="1" x14ac:dyDescent="0.35">
      <c r="B210" s="228" t="s">
        <v>75</v>
      </c>
    </row>
    <row r="211" spans="2:2" hidden="1" x14ac:dyDescent="0.35">
      <c r="B211" s="228" t="s">
        <v>77</v>
      </c>
    </row>
    <row r="212" spans="2:2" hidden="1" x14ac:dyDescent="0.35">
      <c r="B212" s="228" t="s">
        <v>81</v>
      </c>
    </row>
    <row r="213" spans="2:2" hidden="1" x14ac:dyDescent="0.35">
      <c r="B213" s="228" t="s">
        <v>644</v>
      </c>
    </row>
    <row r="214" spans="2:2" hidden="1" x14ac:dyDescent="0.35">
      <c r="B214" s="228" t="s">
        <v>645</v>
      </c>
    </row>
    <row r="215" spans="2:2" hidden="1" x14ac:dyDescent="0.35">
      <c r="B215" s="228" t="s">
        <v>646</v>
      </c>
    </row>
    <row r="216" spans="2:2" hidden="1" x14ac:dyDescent="0.35">
      <c r="B216" s="228" t="s">
        <v>79</v>
      </c>
    </row>
    <row r="217" spans="2:2" hidden="1" x14ac:dyDescent="0.35">
      <c r="B217" s="228" t="s">
        <v>80</v>
      </c>
    </row>
    <row r="218" spans="2:2" hidden="1" x14ac:dyDescent="0.35">
      <c r="B218" s="228" t="s">
        <v>83</v>
      </c>
    </row>
    <row r="219" spans="2:2" hidden="1" x14ac:dyDescent="0.35">
      <c r="B219" s="228" t="s">
        <v>85</v>
      </c>
    </row>
    <row r="220" spans="2:2" hidden="1" x14ac:dyDescent="0.35">
      <c r="B220" s="228" t="s">
        <v>647</v>
      </c>
    </row>
    <row r="221" spans="2:2" hidden="1" x14ac:dyDescent="0.35">
      <c r="B221" s="228" t="s">
        <v>84</v>
      </c>
    </row>
    <row r="222" spans="2:2" hidden="1" x14ac:dyDescent="0.35">
      <c r="B222" s="228" t="s">
        <v>86</v>
      </c>
    </row>
    <row r="223" spans="2:2" hidden="1" x14ac:dyDescent="0.35">
      <c r="B223" s="228" t="s">
        <v>89</v>
      </c>
    </row>
    <row r="224" spans="2:2" hidden="1" x14ac:dyDescent="0.35">
      <c r="B224" s="228" t="s">
        <v>88</v>
      </c>
    </row>
    <row r="225" spans="2:2" hidden="1" x14ac:dyDescent="0.35">
      <c r="B225" s="228" t="s">
        <v>648</v>
      </c>
    </row>
    <row r="226" spans="2:2" hidden="1" x14ac:dyDescent="0.35">
      <c r="B226" s="228" t="s">
        <v>95</v>
      </c>
    </row>
    <row r="227" spans="2:2" hidden="1" x14ac:dyDescent="0.35">
      <c r="B227" s="228" t="s">
        <v>97</v>
      </c>
    </row>
    <row r="228" spans="2:2" hidden="1" x14ac:dyDescent="0.35">
      <c r="B228" s="228" t="s">
        <v>98</v>
      </c>
    </row>
    <row r="229" spans="2:2" hidden="1" x14ac:dyDescent="0.35">
      <c r="B229" s="228" t="s">
        <v>99</v>
      </c>
    </row>
    <row r="230" spans="2:2" hidden="1" x14ac:dyDescent="0.35">
      <c r="B230" s="228" t="s">
        <v>649</v>
      </c>
    </row>
    <row r="231" spans="2:2" hidden="1" x14ac:dyDescent="0.35">
      <c r="B231" s="228" t="s">
        <v>650</v>
      </c>
    </row>
    <row r="232" spans="2:2" hidden="1" x14ac:dyDescent="0.35">
      <c r="B232" s="228" t="s">
        <v>100</v>
      </c>
    </row>
    <row r="233" spans="2:2" hidden="1" x14ac:dyDescent="0.35">
      <c r="B233" s="228" t="s">
        <v>154</v>
      </c>
    </row>
    <row r="234" spans="2:2" hidden="1" x14ac:dyDescent="0.35">
      <c r="B234" s="228" t="s">
        <v>651</v>
      </c>
    </row>
    <row r="235" spans="2:2" ht="29" hidden="1" x14ac:dyDescent="0.35">
      <c r="B235" s="228" t="s">
        <v>652</v>
      </c>
    </row>
    <row r="236" spans="2:2" hidden="1" x14ac:dyDescent="0.35">
      <c r="B236" s="228" t="s">
        <v>105</v>
      </c>
    </row>
    <row r="237" spans="2:2" hidden="1" x14ac:dyDescent="0.35">
      <c r="B237" s="228" t="s">
        <v>107</v>
      </c>
    </row>
    <row r="238" spans="2:2" hidden="1" x14ac:dyDescent="0.35">
      <c r="B238" s="228" t="s">
        <v>653</v>
      </c>
    </row>
    <row r="239" spans="2:2" hidden="1" x14ac:dyDescent="0.35">
      <c r="B239" s="228" t="s">
        <v>155</v>
      </c>
    </row>
    <row r="240" spans="2:2" hidden="1" x14ac:dyDescent="0.35">
      <c r="B240" s="228" t="s">
        <v>172</v>
      </c>
    </row>
    <row r="241" spans="2:2" hidden="1" x14ac:dyDescent="0.35">
      <c r="B241" s="228" t="s">
        <v>106</v>
      </c>
    </row>
    <row r="242" spans="2:2" hidden="1" x14ac:dyDescent="0.35">
      <c r="B242" s="228" t="s">
        <v>110</v>
      </c>
    </row>
    <row r="243" spans="2:2" hidden="1" x14ac:dyDescent="0.35">
      <c r="B243" s="228" t="s">
        <v>104</v>
      </c>
    </row>
    <row r="244" spans="2:2" hidden="1" x14ac:dyDescent="0.35">
      <c r="B244" s="228" t="s">
        <v>126</v>
      </c>
    </row>
    <row r="245" spans="2:2" hidden="1" x14ac:dyDescent="0.35">
      <c r="B245" s="228" t="s">
        <v>654</v>
      </c>
    </row>
    <row r="246" spans="2:2" hidden="1" x14ac:dyDescent="0.35">
      <c r="B246" s="228" t="s">
        <v>112</v>
      </c>
    </row>
    <row r="247" spans="2:2" hidden="1" x14ac:dyDescent="0.35">
      <c r="B247" s="228" t="s">
        <v>115</v>
      </c>
    </row>
    <row r="248" spans="2:2" hidden="1" x14ac:dyDescent="0.35">
      <c r="B248" s="228" t="s">
        <v>121</v>
      </c>
    </row>
    <row r="249" spans="2:2" hidden="1" x14ac:dyDescent="0.35">
      <c r="B249" s="228" t="s">
        <v>118</v>
      </c>
    </row>
    <row r="250" spans="2:2" ht="29" hidden="1" x14ac:dyDescent="0.35">
      <c r="B250" s="228" t="s">
        <v>655</v>
      </c>
    </row>
    <row r="251" spans="2:2" hidden="1" x14ac:dyDescent="0.35">
      <c r="B251" s="228" t="s">
        <v>116</v>
      </c>
    </row>
    <row r="252" spans="2:2" hidden="1" x14ac:dyDescent="0.35">
      <c r="B252" s="228" t="s">
        <v>117</v>
      </c>
    </row>
    <row r="253" spans="2:2" hidden="1" x14ac:dyDescent="0.35">
      <c r="B253" s="228" t="s">
        <v>128</v>
      </c>
    </row>
    <row r="254" spans="2:2" hidden="1" x14ac:dyDescent="0.35">
      <c r="B254" s="228" t="s">
        <v>125</v>
      </c>
    </row>
    <row r="255" spans="2:2" hidden="1" x14ac:dyDescent="0.35">
      <c r="B255" s="228" t="s">
        <v>124</v>
      </c>
    </row>
    <row r="256" spans="2:2" hidden="1" x14ac:dyDescent="0.35">
      <c r="B256" s="228" t="s">
        <v>127</v>
      </c>
    </row>
    <row r="257" spans="2:2" hidden="1" x14ac:dyDescent="0.35">
      <c r="B257" s="228" t="s">
        <v>119</v>
      </c>
    </row>
    <row r="258" spans="2:2" hidden="1" x14ac:dyDescent="0.35">
      <c r="B258" s="228" t="s">
        <v>120</v>
      </c>
    </row>
    <row r="259" spans="2:2" hidden="1" x14ac:dyDescent="0.35">
      <c r="B259" s="228" t="s">
        <v>113</v>
      </c>
    </row>
    <row r="260" spans="2:2" hidden="1" x14ac:dyDescent="0.35">
      <c r="B260" s="228" t="s">
        <v>114</v>
      </c>
    </row>
    <row r="261" spans="2:2" hidden="1" x14ac:dyDescent="0.35">
      <c r="B261" s="228" t="s">
        <v>129</v>
      </c>
    </row>
    <row r="262" spans="2:2" hidden="1" x14ac:dyDescent="0.35">
      <c r="B262" s="228" t="s">
        <v>135</v>
      </c>
    </row>
    <row r="263" spans="2:2" hidden="1" x14ac:dyDescent="0.35">
      <c r="B263" s="228" t="s">
        <v>136</v>
      </c>
    </row>
    <row r="264" spans="2:2" hidden="1" x14ac:dyDescent="0.35">
      <c r="B264" s="228" t="s">
        <v>134</v>
      </c>
    </row>
    <row r="265" spans="2:2" hidden="1" x14ac:dyDescent="0.35">
      <c r="B265" s="228" t="s">
        <v>656</v>
      </c>
    </row>
    <row r="266" spans="2:2" hidden="1" x14ac:dyDescent="0.35">
      <c r="B266" s="228" t="s">
        <v>131</v>
      </c>
    </row>
    <row r="267" spans="2:2" hidden="1" x14ac:dyDescent="0.35">
      <c r="B267" s="228" t="s">
        <v>130</v>
      </c>
    </row>
    <row r="268" spans="2:2" hidden="1" x14ac:dyDescent="0.35">
      <c r="B268" s="228" t="s">
        <v>138</v>
      </c>
    </row>
    <row r="269" spans="2:2" hidden="1" x14ac:dyDescent="0.35">
      <c r="B269" s="228" t="s">
        <v>139</v>
      </c>
    </row>
    <row r="270" spans="2:2" hidden="1" x14ac:dyDescent="0.35">
      <c r="B270" s="228" t="s">
        <v>141</v>
      </c>
    </row>
    <row r="271" spans="2:2" hidden="1" x14ac:dyDescent="0.35">
      <c r="B271" s="228" t="s">
        <v>144</v>
      </c>
    </row>
    <row r="272" spans="2:2" hidden="1" x14ac:dyDescent="0.35">
      <c r="B272" s="228" t="s">
        <v>145</v>
      </c>
    </row>
    <row r="273" spans="2:2" hidden="1" x14ac:dyDescent="0.35">
      <c r="B273" s="228" t="s">
        <v>140</v>
      </c>
    </row>
    <row r="274" spans="2:2" hidden="1" x14ac:dyDescent="0.35">
      <c r="B274" s="228" t="s">
        <v>142</v>
      </c>
    </row>
    <row r="275" spans="2:2" hidden="1" x14ac:dyDescent="0.35">
      <c r="B275" s="228" t="s">
        <v>146</v>
      </c>
    </row>
    <row r="276" spans="2:2" hidden="1" x14ac:dyDescent="0.35">
      <c r="B276" s="228" t="s">
        <v>657</v>
      </c>
    </row>
    <row r="277" spans="2:2" hidden="1" x14ac:dyDescent="0.35">
      <c r="B277" s="228" t="s">
        <v>143</v>
      </c>
    </row>
    <row r="278" spans="2:2" hidden="1" x14ac:dyDescent="0.35">
      <c r="B278" s="228" t="s">
        <v>151</v>
      </c>
    </row>
    <row r="279" spans="2:2" hidden="1" x14ac:dyDescent="0.35">
      <c r="B279" s="228" t="s">
        <v>152</v>
      </c>
    </row>
    <row r="280" spans="2:2" hidden="1" x14ac:dyDescent="0.35">
      <c r="B280" s="228" t="s">
        <v>153</v>
      </c>
    </row>
    <row r="281" spans="2:2" hidden="1" x14ac:dyDescent="0.35">
      <c r="B281" s="228" t="s">
        <v>160</v>
      </c>
    </row>
    <row r="282" spans="2:2" hidden="1" x14ac:dyDescent="0.35">
      <c r="B282" s="228" t="s">
        <v>173</v>
      </c>
    </row>
    <row r="283" spans="2:2" hidden="1" x14ac:dyDescent="0.35">
      <c r="B283" s="228" t="s">
        <v>161</v>
      </c>
    </row>
    <row r="284" spans="2:2" hidden="1" x14ac:dyDescent="0.35">
      <c r="B284" s="228" t="s">
        <v>168</v>
      </c>
    </row>
    <row r="285" spans="2:2" hidden="1" x14ac:dyDescent="0.35">
      <c r="B285" s="228" t="s">
        <v>164</v>
      </c>
    </row>
    <row r="286" spans="2:2" hidden="1" x14ac:dyDescent="0.35">
      <c r="B286" s="228" t="s">
        <v>66</v>
      </c>
    </row>
    <row r="287" spans="2:2" hidden="1" x14ac:dyDescent="0.35">
      <c r="B287" s="228" t="s">
        <v>158</v>
      </c>
    </row>
    <row r="288" spans="2:2" hidden="1" x14ac:dyDescent="0.35">
      <c r="B288" s="228" t="s">
        <v>162</v>
      </c>
    </row>
    <row r="289" spans="2:2" hidden="1" x14ac:dyDescent="0.35">
      <c r="B289" s="228" t="s">
        <v>159</v>
      </c>
    </row>
    <row r="290" spans="2:2" hidden="1" x14ac:dyDescent="0.35">
      <c r="B290" s="228" t="s">
        <v>174</v>
      </c>
    </row>
    <row r="291" spans="2:2" hidden="1" x14ac:dyDescent="0.35">
      <c r="B291" s="228" t="s">
        <v>658</v>
      </c>
    </row>
    <row r="292" spans="2:2" hidden="1" x14ac:dyDescent="0.35">
      <c r="B292" s="228" t="s">
        <v>167</v>
      </c>
    </row>
    <row r="293" spans="2:2" hidden="1" x14ac:dyDescent="0.35">
      <c r="B293" s="228" t="s">
        <v>175</v>
      </c>
    </row>
    <row r="294" spans="2:2" hidden="1" x14ac:dyDescent="0.35">
      <c r="B294" s="228" t="s">
        <v>163</v>
      </c>
    </row>
    <row r="295" spans="2:2" hidden="1" x14ac:dyDescent="0.35">
      <c r="B295" s="228" t="s">
        <v>178</v>
      </c>
    </row>
    <row r="296" spans="2:2" hidden="1" x14ac:dyDescent="0.35">
      <c r="B296" s="228" t="s">
        <v>659</v>
      </c>
    </row>
    <row r="297" spans="2:2" hidden="1" x14ac:dyDescent="0.35">
      <c r="B297" s="228" t="s">
        <v>183</v>
      </c>
    </row>
    <row r="298" spans="2:2" hidden="1" x14ac:dyDescent="0.35">
      <c r="B298" s="228" t="s">
        <v>180</v>
      </c>
    </row>
    <row r="299" spans="2:2" hidden="1" x14ac:dyDescent="0.35">
      <c r="B299" s="228" t="s">
        <v>179</v>
      </c>
    </row>
    <row r="300" spans="2:2" hidden="1" x14ac:dyDescent="0.35">
      <c r="B300" s="228" t="s">
        <v>188</v>
      </c>
    </row>
    <row r="301" spans="2:2" hidden="1" x14ac:dyDescent="0.35">
      <c r="B301" s="228" t="s">
        <v>184</v>
      </c>
    </row>
    <row r="302" spans="2:2" hidden="1" x14ac:dyDescent="0.35">
      <c r="B302" s="228" t="s">
        <v>185</v>
      </c>
    </row>
    <row r="303" spans="2:2" hidden="1" x14ac:dyDescent="0.35">
      <c r="B303" s="228" t="s">
        <v>186</v>
      </c>
    </row>
    <row r="304" spans="2:2" hidden="1" x14ac:dyDescent="0.35">
      <c r="B304" s="228" t="s">
        <v>187</v>
      </c>
    </row>
    <row r="305" spans="2:2" hidden="1" x14ac:dyDescent="0.35">
      <c r="B305" s="228" t="s">
        <v>189</v>
      </c>
    </row>
    <row r="306" spans="2:2" hidden="1" x14ac:dyDescent="0.35">
      <c r="B306" s="228" t="s">
        <v>660</v>
      </c>
    </row>
    <row r="307" spans="2:2" hidden="1" x14ac:dyDescent="0.35">
      <c r="B307" s="228" t="s">
        <v>190</v>
      </c>
    </row>
    <row r="308" spans="2:2" hidden="1" x14ac:dyDescent="0.35">
      <c r="B308" s="228" t="s">
        <v>191</v>
      </c>
    </row>
    <row r="309" spans="2:2" hidden="1" x14ac:dyDescent="0.35">
      <c r="B309" s="228" t="s">
        <v>196</v>
      </c>
    </row>
    <row r="310" spans="2:2" hidden="1" x14ac:dyDescent="0.35">
      <c r="B310" s="228" t="s">
        <v>197</v>
      </c>
    </row>
    <row r="311" spans="2:2" ht="29" hidden="1" x14ac:dyDescent="0.35">
      <c r="B311" s="228" t="s">
        <v>156</v>
      </c>
    </row>
    <row r="312" spans="2:2" hidden="1" x14ac:dyDescent="0.35">
      <c r="B312" s="228" t="s">
        <v>661</v>
      </c>
    </row>
    <row r="313" spans="2:2" hidden="1" x14ac:dyDescent="0.35">
      <c r="B313" s="228" t="s">
        <v>662</v>
      </c>
    </row>
    <row r="314" spans="2:2" hidden="1" x14ac:dyDescent="0.35">
      <c r="B314" s="228" t="s">
        <v>198</v>
      </c>
    </row>
    <row r="315" spans="2:2" hidden="1" x14ac:dyDescent="0.35">
      <c r="B315" s="228" t="s">
        <v>157</v>
      </c>
    </row>
    <row r="316" spans="2:2" hidden="1" x14ac:dyDescent="0.35">
      <c r="B316" s="228" t="s">
        <v>663</v>
      </c>
    </row>
    <row r="317" spans="2:2" hidden="1" x14ac:dyDescent="0.35">
      <c r="B317" s="228" t="s">
        <v>170</v>
      </c>
    </row>
    <row r="318" spans="2:2" hidden="1" x14ac:dyDescent="0.35">
      <c r="B318" s="228" t="s">
        <v>202</v>
      </c>
    </row>
    <row r="319" spans="2:2" hidden="1" x14ac:dyDescent="0.35">
      <c r="B319" s="228" t="s">
        <v>203</v>
      </c>
    </row>
    <row r="320" spans="2:2" hidden="1" x14ac:dyDescent="0.35">
      <c r="B320" s="228" t="s">
        <v>182</v>
      </c>
    </row>
    <row r="321" hidden="1" x14ac:dyDescent="0.35"/>
  </sheetData>
  <dataConsolidate/>
  <mergeCells count="352">
    <mergeCell ref="D25:G25"/>
    <mergeCell ref="H25:K25"/>
    <mergeCell ref="L25:O25"/>
    <mergeCell ref="P25:S25"/>
    <mergeCell ref="L26:M26"/>
    <mergeCell ref="P26:Q26"/>
    <mergeCell ref="B10:C10"/>
    <mergeCell ref="D19:G19"/>
    <mergeCell ref="H19:K19"/>
    <mergeCell ref="L19:O19"/>
    <mergeCell ref="P19:S19"/>
    <mergeCell ref="B20:B23"/>
    <mergeCell ref="C20:C23"/>
    <mergeCell ref="R27:R28"/>
    <mergeCell ref="S27:S28"/>
    <mergeCell ref="B29:B38"/>
    <mergeCell ref="C29:C38"/>
    <mergeCell ref="K27:K28"/>
    <mergeCell ref="N27:N28"/>
    <mergeCell ref="O27:O28"/>
    <mergeCell ref="F27:F28"/>
    <mergeCell ref="G27:G28"/>
    <mergeCell ref="J27:J28"/>
    <mergeCell ref="B26:B28"/>
    <mergeCell ref="C26:C28"/>
    <mergeCell ref="D26:E26"/>
    <mergeCell ref="H26:I26"/>
    <mergeCell ref="L40:L41"/>
    <mergeCell ref="M40:M41"/>
    <mergeCell ref="B39:B50"/>
    <mergeCell ref="C39:C50"/>
    <mergeCell ref="D40:D41"/>
    <mergeCell ref="E40:E41"/>
    <mergeCell ref="H40:H41"/>
    <mergeCell ref="I40:I41"/>
    <mergeCell ref="D46:D47"/>
    <mergeCell ref="E46:E47"/>
    <mergeCell ref="H46:H47"/>
    <mergeCell ref="I46:I47"/>
    <mergeCell ref="L46:L47"/>
    <mergeCell ref="M46:M47"/>
    <mergeCell ref="P46:P47"/>
    <mergeCell ref="Q46:Q47"/>
    <mergeCell ref="P49:P50"/>
    <mergeCell ref="Q49:Q50"/>
    <mergeCell ref="P40:P41"/>
    <mergeCell ref="Q40:Q41"/>
    <mergeCell ref="D43:D44"/>
    <mergeCell ref="E43:E44"/>
    <mergeCell ref="H43:H44"/>
    <mergeCell ref="I43:I44"/>
    <mergeCell ref="L43:L44"/>
    <mergeCell ref="M43:M44"/>
    <mergeCell ref="P43:P44"/>
    <mergeCell ref="Q43:Q44"/>
    <mergeCell ref="F56:G56"/>
    <mergeCell ref="J56:K56"/>
    <mergeCell ref="N56:O56"/>
    <mergeCell ref="R56:S56"/>
    <mergeCell ref="D52:G52"/>
    <mergeCell ref="H52:K52"/>
    <mergeCell ref="L52:O52"/>
    <mergeCell ref="P52:S52"/>
    <mergeCell ref="D49:D50"/>
    <mergeCell ref="E49:E50"/>
    <mergeCell ref="H49:H50"/>
    <mergeCell ref="I49:I50"/>
    <mergeCell ref="L49:L50"/>
    <mergeCell ref="M49:M50"/>
    <mergeCell ref="F57:G57"/>
    <mergeCell ref="J57:K57"/>
    <mergeCell ref="N57:O57"/>
    <mergeCell ref="R57:S57"/>
    <mergeCell ref="D62:E62"/>
    <mergeCell ref="F62:G62"/>
    <mergeCell ref="H62:I62"/>
    <mergeCell ref="J62:K62"/>
    <mergeCell ref="B53:B55"/>
    <mergeCell ref="C53:C55"/>
    <mergeCell ref="D53:E53"/>
    <mergeCell ref="H53:I53"/>
    <mergeCell ref="L53:M53"/>
    <mergeCell ref="P53:Q53"/>
    <mergeCell ref="F54:F55"/>
    <mergeCell ref="G54:G55"/>
    <mergeCell ref="J54:J55"/>
    <mergeCell ref="K54:K55"/>
    <mergeCell ref="N54:N55"/>
    <mergeCell ref="O54:O55"/>
    <mergeCell ref="R54:R55"/>
    <mergeCell ref="S54:S55"/>
    <mergeCell ref="B56:B59"/>
    <mergeCell ref="C56:C57"/>
    <mergeCell ref="C58:C59"/>
    <mergeCell ref="D61:G61"/>
    <mergeCell ref="H61:K61"/>
    <mergeCell ref="L61:O61"/>
    <mergeCell ref="P61:S61"/>
    <mergeCell ref="L62:M62"/>
    <mergeCell ref="N62:O62"/>
    <mergeCell ref="P62:Q62"/>
    <mergeCell ref="R62:S62"/>
    <mergeCell ref="B62:B63"/>
    <mergeCell ref="C62:C63"/>
    <mergeCell ref="D63:E63"/>
    <mergeCell ref="F63:G63"/>
    <mergeCell ref="H63:I63"/>
    <mergeCell ref="J63:K63"/>
    <mergeCell ref="P63:Q63"/>
    <mergeCell ref="R63:S63"/>
    <mergeCell ref="B64:B65"/>
    <mergeCell ref="C64:C65"/>
    <mergeCell ref="F64:G64"/>
    <mergeCell ref="J64:K64"/>
    <mergeCell ref="N64:O64"/>
    <mergeCell ref="R64:S64"/>
    <mergeCell ref="F65:G65"/>
    <mergeCell ref="J65:K65"/>
    <mergeCell ref="N65:O65"/>
    <mergeCell ref="R65:S65"/>
    <mergeCell ref="L63:M63"/>
    <mergeCell ref="N63:O63"/>
    <mergeCell ref="J70:K70"/>
    <mergeCell ref="N70:O70"/>
    <mergeCell ref="R70:S70"/>
    <mergeCell ref="F71:G71"/>
    <mergeCell ref="J71:K71"/>
    <mergeCell ref="N71:O71"/>
    <mergeCell ref="R71:S71"/>
    <mergeCell ref="R68:S68"/>
    <mergeCell ref="D67:G67"/>
    <mergeCell ref="H67:K67"/>
    <mergeCell ref="L67:O67"/>
    <mergeCell ref="P67:S67"/>
    <mergeCell ref="B68:B76"/>
    <mergeCell ref="C68:C69"/>
    <mergeCell ref="F68:G68"/>
    <mergeCell ref="F69:G69"/>
    <mergeCell ref="C70:C76"/>
    <mergeCell ref="F70:G70"/>
    <mergeCell ref="F72:G72"/>
    <mergeCell ref="F74:G74"/>
    <mergeCell ref="F76:G76"/>
    <mergeCell ref="F73:G73"/>
    <mergeCell ref="J73:K73"/>
    <mergeCell ref="N73:O73"/>
    <mergeCell ref="R73:S73"/>
    <mergeCell ref="J74:K74"/>
    <mergeCell ref="N74:O74"/>
    <mergeCell ref="R74:S74"/>
    <mergeCell ref="F75:G75"/>
    <mergeCell ref="J75:K75"/>
    <mergeCell ref="N75:O75"/>
    <mergeCell ref="R75:S75"/>
    <mergeCell ref="J76:K76"/>
    <mergeCell ref="N76:O76"/>
    <mergeCell ref="R76:S76"/>
    <mergeCell ref="I80:J80"/>
    <mergeCell ref="M80:N80"/>
    <mergeCell ref="Q80:R80"/>
    <mergeCell ref="Q79:R79"/>
    <mergeCell ref="J72:K72"/>
    <mergeCell ref="N72:O72"/>
    <mergeCell ref="R72:S72"/>
    <mergeCell ref="L85:O85"/>
    <mergeCell ref="E81:F81"/>
    <mergeCell ref="I81:J81"/>
    <mergeCell ref="M81:N81"/>
    <mergeCell ref="Q81:R81"/>
    <mergeCell ref="I78:J78"/>
    <mergeCell ref="M78:N78"/>
    <mergeCell ref="Q78:R78"/>
    <mergeCell ref="E79:F79"/>
    <mergeCell ref="I79:J79"/>
    <mergeCell ref="M79:N79"/>
    <mergeCell ref="D85:G85"/>
    <mergeCell ref="G89:G90"/>
    <mergeCell ref="D95:D96"/>
    <mergeCell ref="E95:E96"/>
    <mergeCell ref="F95:F96"/>
    <mergeCell ref="B77:B83"/>
    <mergeCell ref="C77:C83"/>
    <mergeCell ref="E77:F77"/>
    <mergeCell ref="I77:J77"/>
    <mergeCell ref="E78:F78"/>
    <mergeCell ref="E80:F80"/>
    <mergeCell ref="E82:F82"/>
    <mergeCell ref="I82:J82"/>
    <mergeCell ref="E83:F83"/>
    <mergeCell ref="I83:J83"/>
    <mergeCell ref="B86:B87"/>
    <mergeCell ref="C86:C87"/>
    <mergeCell ref="D86:E86"/>
    <mergeCell ref="H86:I86"/>
    <mergeCell ref="D87:E87"/>
    <mergeCell ref="H85:K85"/>
    <mergeCell ref="D92:D93"/>
    <mergeCell ref="E92:E93"/>
    <mergeCell ref="F92:F93"/>
    <mergeCell ref="G92:G93"/>
    <mergeCell ref="H92:H93"/>
    <mergeCell ref="I92:I93"/>
    <mergeCell ref="J92:J93"/>
    <mergeCell ref="K92:K93"/>
    <mergeCell ref="L92:L93"/>
    <mergeCell ref="H89:H90"/>
    <mergeCell ref="I89:I90"/>
    <mergeCell ref="J89:J90"/>
    <mergeCell ref="K89:K90"/>
    <mergeCell ref="L89:L90"/>
    <mergeCell ref="S92:S93"/>
    <mergeCell ref="M92:M93"/>
    <mergeCell ref="N92:N93"/>
    <mergeCell ref="O92:O93"/>
    <mergeCell ref="P92:P93"/>
    <mergeCell ref="M89:M90"/>
    <mergeCell ref="N89:N90"/>
    <mergeCell ref="O89:O90"/>
    <mergeCell ref="P89:P90"/>
    <mergeCell ref="Q89:Q90"/>
    <mergeCell ref="R89:R90"/>
    <mergeCell ref="S89:S90"/>
    <mergeCell ref="B102:B111"/>
    <mergeCell ref="C102:C103"/>
    <mergeCell ref="F102:G102"/>
    <mergeCell ref="J102:K102"/>
    <mergeCell ref="N102:O102"/>
    <mergeCell ref="M98:M99"/>
    <mergeCell ref="G95:G96"/>
    <mergeCell ref="H95:H96"/>
    <mergeCell ref="I95:I96"/>
    <mergeCell ref="J95:J96"/>
    <mergeCell ref="K95:K96"/>
    <mergeCell ref="L95:L96"/>
    <mergeCell ref="B88:B99"/>
    <mergeCell ref="C88:C99"/>
    <mergeCell ref="D89:D90"/>
    <mergeCell ref="E89:E90"/>
    <mergeCell ref="F89:F90"/>
    <mergeCell ref="C104:C111"/>
    <mergeCell ref="D101:G101"/>
    <mergeCell ref="H101:K101"/>
    <mergeCell ref="L101:O101"/>
    <mergeCell ref="D98:D99"/>
    <mergeCell ref="E98:E99"/>
    <mergeCell ref="F98:F99"/>
    <mergeCell ref="G98:G99"/>
    <mergeCell ref="H98:H99"/>
    <mergeCell ref="I98:I99"/>
    <mergeCell ref="N98:N99"/>
    <mergeCell ref="O98:O99"/>
    <mergeCell ref="F103:G103"/>
    <mergeCell ref="J103:K103"/>
    <mergeCell ref="N103:O103"/>
    <mergeCell ref="J98:J99"/>
    <mergeCell ref="K98:K99"/>
    <mergeCell ref="I120:J120"/>
    <mergeCell ref="R121:S121"/>
    <mergeCell ref="H124:K124"/>
    <mergeCell ref="L124:O124"/>
    <mergeCell ref="B112:B121"/>
    <mergeCell ref="C112:C113"/>
    <mergeCell ref="C114:C121"/>
    <mergeCell ref="E114:F114"/>
    <mergeCell ref="E115:F115"/>
    <mergeCell ref="E116:F116"/>
    <mergeCell ref="E117:F117"/>
    <mergeCell ref="L123:O123"/>
    <mergeCell ref="P123:S123"/>
    <mergeCell ref="M119:N119"/>
    <mergeCell ref="M120:N120"/>
    <mergeCell ref="M121:N121"/>
    <mergeCell ref="R116:S116"/>
    <mergeCell ref="R117:S117"/>
    <mergeCell ref="R118:S118"/>
    <mergeCell ref="R119:S119"/>
    <mergeCell ref="R120:S120"/>
    <mergeCell ref="C2:G2"/>
    <mergeCell ref="B6:G6"/>
    <mergeCell ref="B7:G7"/>
    <mergeCell ref="B8:G8"/>
    <mergeCell ref="C3:G3"/>
    <mergeCell ref="M129:N129"/>
    <mergeCell ref="J68:K68"/>
    <mergeCell ref="J69:K69"/>
    <mergeCell ref="N68:O68"/>
    <mergeCell ref="N69:O69"/>
    <mergeCell ref="I121:J121"/>
    <mergeCell ref="M116:N116"/>
    <mergeCell ref="M117:N117"/>
    <mergeCell ref="M118:N118"/>
    <mergeCell ref="E121:F121"/>
    <mergeCell ref="D123:G123"/>
    <mergeCell ref="H123:K123"/>
    <mergeCell ref="E118:F118"/>
    <mergeCell ref="E119:F119"/>
    <mergeCell ref="E120:F120"/>
    <mergeCell ref="I116:J116"/>
    <mergeCell ref="I117:J117"/>
    <mergeCell ref="I118:J118"/>
    <mergeCell ref="I119:J119"/>
    <mergeCell ref="P124:S124"/>
    <mergeCell ref="D125:G125"/>
    <mergeCell ref="H125:K125"/>
    <mergeCell ref="L125:O125"/>
    <mergeCell ref="P125:S125"/>
    <mergeCell ref="B126:B129"/>
    <mergeCell ref="C126:C127"/>
    <mergeCell ref="B124:B125"/>
    <mergeCell ref="C124:C125"/>
    <mergeCell ref="D124:G124"/>
    <mergeCell ref="Q129:R129"/>
    <mergeCell ref="C128:C129"/>
    <mergeCell ref="E128:F128"/>
    <mergeCell ref="I128:J128"/>
    <mergeCell ref="M128:N128"/>
    <mergeCell ref="Q128:R128"/>
    <mergeCell ref="E129:F129"/>
    <mergeCell ref="I129:J129"/>
    <mergeCell ref="R69:S69"/>
    <mergeCell ref="I114:J114"/>
    <mergeCell ref="I115:J115"/>
    <mergeCell ref="M114:N114"/>
    <mergeCell ref="M115:N115"/>
    <mergeCell ref="R115:S115"/>
    <mergeCell ref="R114:S114"/>
    <mergeCell ref="P101:S101"/>
    <mergeCell ref="Q98:Q99"/>
    <mergeCell ref="R98:R99"/>
    <mergeCell ref="P98:P99"/>
    <mergeCell ref="Q92:Q93"/>
    <mergeCell ref="R92:R93"/>
    <mergeCell ref="S95:S96"/>
    <mergeCell ref="M95:M96"/>
    <mergeCell ref="M77:N77"/>
    <mergeCell ref="Q77:R77"/>
    <mergeCell ref="M82:N82"/>
    <mergeCell ref="Q82:R82"/>
    <mergeCell ref="M83:N83"/>
    <mergeCell ref="Q83:R83"/>
    <mergeCell ref="P85:S85"/>
    <mergeCell ref="L86:M86"/>
    <mergeCell ref="P86:Q86"/>
    <mergeCell ref="R103:S103"/>
    <mergeCell ref="S98:S99"/>
    <mergeCell ref="L98:L99"/>
    <mergeCell ref="N95:N96"/>
    <mergeCell ref="O95:O96"/>
    <mergeCell ref="P95:P96"/>
    <mergeCell ref="Q95:Q96"/>
    <mergeCell ref="R95:R96"/>
    <mergeCell ref="R102:S102"/>
  </mergeCells>
  <conditionalFormatting sqref="E136">
    <cfRule type="iconSet" priority="1">
      <iconSet iconSet="4ArrowsGray">
        <cfvo type="percent" val="0"/>
        <cfvo type="percent" val="25"/>
        <cfvo type="percent" val="50"/>
        <cfvo type="percent" val="75"/>
      </iconSet>
    </cfRule>
  </conditionalFormatting>
  <dataValidations count="65">
    <dataValidation type="list" allowBlank="1" showInputMessage="1" showErrorMessage="1" error="Select from the drop-down list._x000a_" prompt="Select overall effectiveness" sqref="G27:G28 K27:K28 O27:O28 S27:S28" xr:uid="{00000000-0002-0000-0A00-000000000000}">
      <formula1>$K$155:$K$159</formula1>
    </dataValidation>
    <dataValidation allowBlank="1" showInputMessage="1" showErrorMessage="1" prompt="Enter the name of the Implementing Entity_x000a_" sqref="C13" xr:uid="{00000000-0002-0000-0A00-000001000000}"/>
    <dataValidation allowBlank="1" showInputMessage="1" showErrorMessage="1" prompt="Please enter your project ID" sqref="C12" xr:uid="{00000000-0002-0000-0A00-000002000000}"/>
    <dataValidation type="list" allowBlank="1" showInputMessage="1" showErrorMessage="1" error="Select from the drop-down list" prompt="Select from the drop-down list" sqref="C15" xr:uid="{00000000-0002-0000-0A00-000003000000}">
      <formula1>$B$162:$B$320</formula1>
    </dataValidation>
    <dataValidation type="list" allowBlank="1" showInputMessage="1" showErrorMessage="1" error="Select from the drop-down list" prompt="Select from the drop-down list" sqref="C16" xr:uid="{00000000-0002-0000-0A00-000004000000}">
      <formula1>$B$156:$B$159</formula1>
    </dataValidation>
    <dataValidation type="list" allowBlank="1" showInputMessage="1" showErrorMessage="1" error="Please select from the drop-down list" prompt="Please select from the drop-down list" sqref="C14" xr:uid="{00000000-0002-0000-0A00-000005000000}">
      <formula1>$C$156:$C$158</formula1>
    </dataValidation>
    <dataValidation type="list" allowBlank="1" showInputMessage="1" showErrorMessage="1" error="Please select the from the drop-down list_x000a_" prompt="Please select from the drop-down list" sqref="C17" xr:uid="{00000000-0002-0000-0A00-000006000000}">
      <formula1>$J$147:$J$154</formula1>
    </dataValidation>
    <dataValidation type="list" allowBlank="1" showInputMessage="1" showErrorMessage="1" prompt="Select state of enforcement" sqref="E129:F129 Q129:R129 M129:N129 I129:J129" xr:uid="{00000000-0002-0000-0A00-000007000000}">
      <formula1>$I$136:$I$140</formula1>
    </dataValidation>
    <dataValidation type="list" allowBlank="1" showInputMessage="1" showErrorMessage="1" prompt="Select integration level" sqref="D125:S125" xr:uid="{00000000-0002-0000-0A00-000008000000}">
      <formula1>$H$143:$H$147</formula1>
    </dataValidation>
    <dataValidation type="list" allowBlank="1" showInputMessage="1" showErrorMessage="1" prompt="Select adaptation strategy" sqref="G113 S113 O113 K113" xr:uid="{00000000-0002-0000-0A00-000009000000}">
      <formula1>$I$161:$I$177</formula1>
    </dataValidation>
    <dataValidation type="list" allowBlank="1" showInputMessage="1" showErrorMessage="1" error="Please select improvement level from the drop-down list" prompt="Select improvement level" sqref="F103:G103 R103:S103 N103:O103 J103:K103" xr:uid="{00000000-0002-0000-0A00-00000A000000}">
      <formula1>$H$150:$H$154</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xr:uid="{00000000-0002-0000-0A00-00000B000000}">
      <formula1>$K$155:$K$159</formula1>
    </dataValidation>
    <dataValidation type="list" allowBlank="1" showInputMessage="1" showErrorMessage="1" prompt="Select type" sqref="G87 O87 S87 K87" xr:uid="{00000000-0002-0000-0A00-00000C000000}">
      <formula1>$F$136:$F$140</formula1>
    </dataValidation>
    <dataValidation type="list" allowBlank="1" showInputMessage="1" showErrorMessage="1" prompt="Select level of improvements" sqref="D87:E87 P87 L87 H87" xr:uid="{00000000-0002-0000-0A00-00000D000000}">
      <formula1>$K$155:$K$159</formula1>
    </dataValidation>
    <dataValidation type="list" allowBlank="1" showInputMessage="1" showErrorMessage="1" sqref="E78:F83 I78:J83 M78:N83 Q78:R83" xr:uid="{00000000-0002-0000-0A00-00000E000000}">
      <formula1>type1</formula1>
    </dataValidation>
    <dataValidation type="list" allowBlank="1" showInputMessage="1" showErrorMessage="1" prompt="Select type" sqref="F57:G57 P59 L59 H59 D59 R57:S57 N57:O57 J57:K57" xr:uid="{00000000-0002-0000-0A00-00000F000000}">
      <formula1>$D$147:$D$149</formula1>
    </dataValidation>
    <dataValidation type="list" allowBlank="1" showInputMessage="1" showErrorMessage="1" errorTitle="Select from the list" error="Select from the list" prompt="Select hazard addressed by the Early Warning System" sqref="S39 G39 G42 G45 G48 K48 K45 K42 K39 O39 O42 O45 O48 S48 S45 S42" xr:uid="{00000000-0002-0000-0A00-000010000000}">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A00-000011000000}">
      <formula1>0</formula1>
      <formula2>99999</formula2>
    </dataValidation>
    <dataValidation type="list" allowBlank="1" showInputMessage="1" showErrorMessage="1" error="Select from the drop-down list" prompt="Select type of hazards information generated from the drop-down list_x000a_" sqref="F27:F28 R27:R28 N27:N28 J27:J28" xr:uid="{00000000-0002-0000-0A00-000012000000}">
      <formula1>$D$135:$D$142</formula1>
    </dataValidation>
    <dataValidation type="list" allowBlank="1" showInputMessage="1" showErrorMessage="1" sqref="B66" xr:uid="{00000000-0002-0000-0A00-000013000000}">
      <formula1>selectyn</formula1>
    </dataValidation>
    <dataValidation type="list" allowBlank="1" showInputMessage="1" showErrorMessage="1" sqref="I126 O112 K77 I77 G77 K126 M126 Q77 S77 E126 O126 F112 G126 S112 O77 M77 K112 S126 Q126" xr:uid="{00000000-0002-0000-0A00-000014000000}">
      <formula1>group</formula1>
    </dataValidation>
    <dataValidation type="list" allowBlank="1" showInputMessage="1" showErrorMessage="1" prompt="Select sector" sqref="F54 Q127 R54 R113 N113 J113 F113 R59 E127 S78:S83 P71:P76 O78:O83 L71:L76 K78:K83 H71:H76 G78:G83 D71:D76 J59 N59 I127 J54 N54 M127 F59" xr:uid="{00000000-0002-0000-0A00-000015000000}">
      <formula1>$J$146:$J$154</formula1>
    </dataValidation>
    <dataValidation type="list" allowBlank="1" showInputMessage="1" showErrorMessage="1" prompt="Select capacity level" sqref="G54 S54 K54 O54" xr:uid="{00000000-0002-0000-0A00-000016000000}">
      <formula1>$F$155:$F$158</formula1>
    </dataValidation>
    <dataValidation type="list" allowBlank="1" showInputMessage="1" showErrorMessage="1" prompt="Select scale" sqref="F127 Q59 M59 I59 E59 R38 R36 R34 R32 R30 N30 N32 N34 N36 N38 J38 J36 J34 J32 J30 F38 F36 F34 F32 F30 R127 N127 J127" xr:uid="{00000000-0002-0000-0A00-000017000000}">
      <formula1>$D$151:$D$153</formula1>
    </dataValidation>
    <dataValidation type="list" allowBlank="1" showInputMessage="1" showErrorMessage="1" prompt="Select scale" sqref="G59 S59 K59 O59" xr:uid="{00000000-0002-0000-0A00-000018000000}">
      <formula1>$F$155:$F$158</formula1>
    </dataValidation>
    <dataValidation type="list" allowBlank="1" showInputMessage="1" showErrorMessage="1" prompt="Select level of awarness" sqref="F65:G65 R65:S65 N65:O65 J65:K65" xr:uid="{00000000-0002-0000-0A00-000019000000}">
      <formula1>$G$155:$G$159</formula1>
    </dataValidation>
    <dataValidation type="list" allowBlank="1" showInputMessage="1" showErrorMessage="1" prompt="Select project/programme sector" sqref="D69 Q30 Q32 Q34 Q36 Q38 M38 M36 M34 M32 M30 I30 I32 I34 I36 I38 E38 E36 E34 E32 E30 P69 L69 H69" xr:uid="{00000000-0002-0000-0A00-00001A000000}">
      <formula1>$J$146:$J$154</formula1>
    </dataValidation>
    <dataValidation type="list" allowBlank="1" showInputMessage="1" showErrorMessage="1" prompt="Select geographical scale" sqref="E69 Q69 M69 I69" xr:uid="{00000000-0002-0000-0A00-00001B000000}">
      <formula1>$D$151:$D$153</formula1>
    </dataValidation>
    <dataValidation type="list" allowBlank="1" showInputMessage="1" showErrorMessage="1" prompt="Select response level" sqref="F69 R69 N69 J69" xr:uid="{00000000-0002-0000-0A00-00001C000000}">
      <formula1>$H$155:$H$159</formula1>
    </dataValidation>
    <dataValidation type="list" allowBlank="1" showInputMessage="1" showErrorMessage="1" prompt="Select changes in asset" sqref="F71:G76 R71:S76 N71:O76 J71:K76" xr:uid="{00000000-0002-0000-0A00-00001D000000}">
      <formula1>$I$155:$I$159</formula1>
    </dataValidation>
    <dataValidation type="list" allowBlank="1" showInputMessage="1" showErrorMessage="1" prompt="Select level of improvements" sqref="I87 M87 Q87" xr:uid="{00000000-0002-0000-0A00-00001E000000}">
      <formula1>effectiveness</formula1>
    </dataValidation>
    <dataValidation type="list" allowBlank="1" showInputMessage="1" showErrorMessage="1" prompt="Select programme/sector" sqref="F87 R87 N87 J87" xr:uid="{00000000-0002-0000-0A00-00001F000000}">
      <formula1>$J$146:$J$154</formula1>
    </dataValidation>
    <dataValidation type="list" allowBlank="1" showInputMessage="1" showErrorMessage="1" prompt="Select the effectiveness of protection/rehabilitation" sqref="S98 S92 S95 S89" xr:uid="{00000000-0002-0000-0A00-000020000000}">
      <formula1>effectiveness</formula1>
    </dataValidation>
    <dataValidation type="list" allowBlank="1" showInputMessage="1" showErrorMessage="1" prompt="Select income source" sqref="Q115 Q119 Q121 Q117" xr:uid="{00000000-0002-0000-0A00-000021000000}">
      <formula1>incomesource</formula1>
    </dataValidation>
    <dataValidation type="list" allowBlank="1" showInputMessage="1" showErrorMessage="1" prompt="Select type of policy" sqref="S127 K127 O127" xr:uid="{00000000-0002-0000-0A00-000022000000}">
      <formula1>policy</formula1>
    </dataValidation>
    <dataValidation type="decimal" allowBlank="1" showInputMessage="1" showErrorMessage="1" errorTitle="Invalid data" error="Please enter a number between 0 and 100" prompt="Enter a percentage between 0 and 100" sqref="E22:E23 E65 M22:M23 M28 I28 Q22:Q23 E28 E55 E103 I55 M55 M57 I57 Q28 E57 Q57 I65 M65 Q65 Q103 M111 I111 M103 I103 E111 Q55 D63:E63 E105 E107 E109 I105 I107 I109 M105 M107 M109 Q105 Q107 Q109 Q111 H63:I63 L63:M63 P63:Q63 I22:J23 N22" xr:uid="{00000000-0002-0000-0A00-000023000000}">
      <formula1>0</formula1>
      <formula2>100</formula2>
    </dataValidation>
    <dataValidation type="decimal" allowBlank="1" showInputMessage="1" showErrorMessage="1" errorTitle="Invalid data" error="Enter a percentage between 0 and 100" prompt="Enter a percentage (between 0 and 100)" sqref="F22:G23 K22:K23 R22:S23 O22:O23 N23" xr:uid="{00000000-0002-0000-0A00-000024000000}">
      <formula1>0</formula1>
      <formula2>100</formula2>
    </dataValidation>
    <dataValidation type="decimal" allowBlank="1" showInputMessage="1" showErrorMessage="1" errorTitle="Invalid data" error="Please enter a number between 0 and 9999999" prompt="Enter a number here" sqref="E21:G21 E27 Q27 Q21:S21 M27 I27 M21:O21 I21:K21" xr:uid="{00000000-0002-0000-0A00-000025000000}">
      <formula1>0</formula1>
      <formula2>99999999999</formula2>
    </dataValidation>
    <dataValidation type="list" allowBlank="1" showInputMessage="1" showErrorMessage="1" prompt="Select a sector" sqref="F63:G63 R63:S63 N63:O63 J63:K63" xr:uid="{00000000-0002-0000-0A00-000026000000}">
      <formula1>$J$146:$J$154</formula1>
    </dataValidation>
    <dataValidation type="list" allowBlank="1" showInputMessage="1" showErrorMessage="1" prompt="Select effectiveness" sqref="G129 S129 O129 K129" xr:uid="{00000000-0002-0000-0A00-000027000000}">
      <formula1>$K$155:$K$159</formula1>
    </dataValidation>
    <dataValidation type="list" allowBlank="1" showInputMessage="1" showErrorMessage="1" sqref="E142:E143" xr:uid="{00000000-0002-0000-0A00-000028000000}">
      <formula1>$D$16:$D$18</formula1>
    </dataValidation>
    <dataValidation type="list" allowBlank="1" showInputMessage="1" showErrorMessage="1" prompt="Select status" sqref="O38 S38 S36 S34 S32 S30 O36 O34 O32 O30 K36 K34 K32 K30 G38 G34 G32 G30 G36 K38" xr:uid="{00000000-0002-0000-0A00-000029000000}">
      <formula1>$E$163:$E$165</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xr:uid="{00000000-0002-0000-0A00-00002A000000}">
      <formula1>$D$163:$D$166</formula1>
    </dataValidation>
    <dataValidation type="list" allowBlank="1" showInputMessage="1" showErrorMessage="1" prompt="Select targeted asset" sqref="E71:E76 I71:I76 M71:M76 Q71:Q76" xr:uid="{00000000-0002-0000-0A00-00002B000000}">
      <formula1>$J$165:$J$166</formula1>
    </dataValidation>
    <dataValidation type="list" allowBlank="1" showInputMessage="1" showErrorMessage="1" prompt="Enter the unit and type of the natural asset of ecosystem restored" sqref="F89:F90 J92:J93 J95:J96 J98:J99 N92:N93 N95:N96 N98:N99 F98:F99 F95:F96 F92:F93 N89:N90 J89:J90" xr:uid="{00000000-0002-0000-0A00-00002C000000}">
      <formula1>$C$160:$C$163</formula1>
    </dataValidation>
    <dataValidation type="list" allowBlank="1" showInputMessage="1" showErrorMessage="1" prompt="Select type of natural assets protected or rehabilitated" sqref="D89:D90 D92:D93 D95:D96 D98:D99 H89:H90 H92:H93 H95:H96 H98:H99 L92:L93 L95:L96 L98:L99 P92:P93 P95:P96 P98:P99 L89:L90 P89:P90" xr:uid="{00000000-0002-0000-0A00-00002D000000}">
      <formula1>$C$166:$C$173</formula1>
    </dataValidation>
    <dataValidation type="list" allowBlank="1" showInputMessage="1" showErrorMessage="1" prompt="Select % increase in income level" sqref="F111 R111 R109 R107 R105 N109 N107 N105 J109 J107 J105 F109 F107 J111 F105 N111" xr:uid="{00000000-0002-0000-0A00-00002E000000}">
      <formula1>$E$168:$E$176</formula1>
    </dataValidation>
    <dataValidation type="list" allowBlank="1" showInputMessage="1" showErrorMessage="1" prompt="Please select the alternate source" sqref="G111 S111 S109 S107 S105 O109 O107 O105 K109 K107 K105 G109 G107 K111 G105 O111" xr:uid="{00000000-0002-0000-0A00-00002F000000}">
      <formula1>$K$139:$K$153</formula1>
    </dataValidation>
    <dataValidation type="list" allowBlank="1" showInputMessage="1" showErrorMessage="1" prompt="Select income source" sqref="E115:F115 R121 R119 R117 M121 M119 E117:F117 I121 I119 I117 R115 M115 I115 E121:F121 E119:F119 M117" xr:uid="{00000000-0002-0000-0A00-000030000000}">
      <formula1>$K$139:$K$153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A00-000031000000}">
      <formula1>0</formula1>
      <formula2>9999999999</formula2>
    </dataValidation>
    <dataValidation type="list" allowBlank="1" showInputMessage="1" showErrorMessage="1" error="Select from the drop-down list" prompt="Select the geographical coverage of the Early Warning System" sqref="G40 S49 S46 S43 S40 O49 O46 O43 O40 K49 K46 K43 K40 G49 G46 G43" xr:uid="{00000000-0002-0000-0A00-000032000000}">
      <formula1>$D$151:$D$153</formula1>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A00-000033000000}">
      <formula1>0</formula1>
      <formula2>9999999</formula2>
    </dataValidation>
    <dataValidation type="decimal" allowBlank="1" showInputMessage="1" showErrorMessage="1" errorTitle="Invalid data" error="Please enter a number" sqref="Q54 P57 L57 H57 M54" xr:uid="{00000000-0002-0000-0A00-000034000000}">
      <formula1>0</formula1>
      <formula2>9999999999</formula2>
    </dataValidation>
    <dataValidation type="decimal" allowBlank="1" showInputMessage="1" showErrorMessage="1" errorTitle="Invalid data" error="Please enter a number" prompt="Enter total number of staff trained" sqref="D57" xr:uid="{00000000-0002-0000-0A00-000035000000}">
      <formula1>0</formula1>
      <formula2>9999999999</formula2>
    </dataValidation>
    <dataValidation type="decimal" allowBlank="1" showInputMessage="1" showErrorMessage="1" errorTitle="Invalid data" error="Please enter a number" prompt="Please enter a number here" sqref="E54 I54 D65 H65 L65 P65" xr:uid="{00000000-0002-0000-0A00-000036000000}">
      <formula1>0</formula1>
      <formula2>9999999999</formula2>
    </dataValidation>
    <dataValidation type="whole" allowBlank="1" showInputMessage="1" showErrorMessage="1" error="Please enter a number here" prompt="Please enter a number" sqref="D78:D83 H78:H83 L78:L83 P78:P83" xr:uid="{00000000-0002-0000-0A00-000037000000}">
      <formula1>0</formula1>
      <formula2>9999999999999990</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xr:uid="{00000000-0002-0000-0A00-000038000000}">
      <formula1>0</formula1>
    </dataValidation>
    <dataValidation type="whole" allowBlank="1" showInputMessage="1" showErrorMessage="1" error="Please enter a number here" prompt="Please enter the No. of targeted households" sqref="D103 L111 H103 D111 H111 L103 P103 D105 D107 D109 H105 H107 H109 L105 L107 L109 P105 P107 P109 P111" xr:uid="{00000000-0002-0000-0A00-000039000000}">
      <formula1>0</formula1>
      <formula2>999999999999999</formula2>
    </dataValidation>
    <dataValidation type="whole" allowBlank="1" showInputMessage="1" showErrorMessage="1" prompt="Enter number of assets" sqref="D113 P113 L113 H113" xr:uid="{00000000-0002-0000-0A00-00003A000000}">
      <formula1>0</formula1>
      <formula2>9999999999999</formula2>
    </dataValidation>
    <dataValidation type="whole" allowBlank="1" showInputMessage="1" showErrorMessage="1" prompt="Enter number of households" sqref="L121 D121 H121 D115 D117 D119 H115 H117 H119 L115 L117 L119 P115 P117 P119 P121" xr:uid="{00000000-0002-0000-0A00-00003B000000}">
      <formula1>0</formula1>
      <formula2>999999999999</formula2>
    </dataValidation>
    <dataValidation type="decimal" allowBlank="1" showInputMessage="1" showErrorMessage="1" error="Please enter a number" prompt="Enter income level of households" sqref="O121 G121 K121 G115 G117 G119 K115 K117 K119 O115 O117 O119" xr:uid="{00000000-0002-0000-0A00-00003C000000}">
      <formula1>0</formula1>
      <formula2>9999999999999</formula2>
    </dataValidation>
    <dataValidation type="whole" allowBlank="1" showInputMessage="1" showErrorMessage="1" error="Please enter a number" prompt="Enter No. of policy introduced or adjusted" sqref="D127 H127 L127 P127" xr:uid="{00000000-0002-0000-0A00-00003D000000}">
      <formula1>0</formula1>
      <formula2>999999999999</formula2>
    </dataValidation>
    <dataValidation type="whole" allowBlank="1" showInputMessage="1" showErrorMessage="1" error="Please enter a number here" prompt="Enter No. of development strategies" sqref="D129 H129 L129 P129" xr:uid="{00000000-0002-0000-0A00-00003E000000}">
      <formula1>0</formula1>
      <formula2>999999999</formula2>
    </dataValidation>
    <dataValidation type="list" allowBlank="1" showInputMessage="1" showErrorMessage="1" prompt="Select type of assets" sqref="E113 Q113 M113 I113" xr:uid="{00000000-0002-0000-0A00-00003F000000}">
      <formula1>$L$140:$L$146</formula1>
    </dataValidation>
    <dataValidation type="list" allowBlank="1" showInputMessage="1" showErrorMessage="1" prompt="Select type of policy" sqref="G127" xr:uid="{00000000-0002-0000-0A00-000040000000}">
      <formula1>$H$164:$H$185</formula1>
    </dataValidation>
  </dataValidations>
  <pageMargins left="0.7" right="0.7" top="0.75" bottom="0.75" header="0.3" footer="0.3"/>
  <pageSetup paperSize="8" scale="36" fitToHeight="0" orientation="landscape" cellComments="asDisplayed"/>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B1:B4"/>
  <sheetViews>
    <sheetView topLeftCell="B1" workbookViewId="0">
      <selection activeCell="G4" sqref="G4"/>
    </sheetView>
  </sheetViews>
  <sheetFormatPr defaultColWidth="8.81640625" defaultRowHeight="14.5" x14ac:dyDescent="0.35"/>
  <cols>
    <col min="1" max="1" width="2.453125" customWidth="1"/>
    <col min="2" max="2" width="109.453125" customWidth="1"/>
    <col min="3" max="3" width="2.453125" customWidth="1"/>
  </cols>
  <sheetData>
    <row r="1" spans="2:2" ht="15.5" thickBot="1" x14ac:dyDescent="0.4">
      <c r="B1" s="27" t="s">
        <v>238</v>
      </c>
    </row>
    <row r="2" spans="2:2" ht="273.5" thickBot="1" x14ac:dyDescent="0.4">
      <c r="B2" s="28" t="s">
        <v>239</v>
      </c>
    </row>
    <row r="3" spans="2:2" ht="15.5" thickBot="1" x14ac:dyDescent="0.4">
      <c r="B3" s="27" t="s">
        <v>240</v>
      </c>
    </row>
    <row r="4" spans="2:2" ht="273.5" thickBot="1" x14ac:dyDescent="0.4">
      <c r="B4" s="29" t="s">
        <v>241</v>
      </c>
    </row>
  </sheetData>
  <customSheetViews>
    <customSheetView guid="{8F0D285A-0224-4C31-92C2-6C61BAA6C63C}">
      <selection activeCell="B2" sqref="B2"/>
      <pageMargins left="0.7" right="0.7" top="0.75" bottom="0.75" header="0.3" footer="0.3"/>
      <pageSetup orientation="landscape"/>
    </customSheetView>
  </customSheetViews>
  <pageMargins left="0.7" right="0.7" top="0.75" bottom="0.75" header="0.3" footer="0.3"/>
  <pageSetup orientation="landscape"/>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C100"/>
  <sheetViews>
    <sheetView zoomScale="50" zoomScaleNormal="50" workbookViewId="0">
      <selection activeCell="A16" sqref="A16"/>
    </sheetView>
  </sheetViews>
  <sheetFormatPr defaultRowHeight="14.5" x14ac:dyDescent="0.35"/>
  <cols>
    <col min="1" max="1" width="117.7265625" customWidth="1"/>
    <col min="2" max="2" width="22.1796875" customWidth="1"/>
    <col min="4" max="4" width="3.81640625" bestFit="1" customWidth="1"/>
    <col min="5" max="5" width="3.453125" bestFit="1" customWidth="1"/>
    <col min="6" max="7" width="4.1796875" bestFit="1" customWidth="1"/>
    <col min="8" max="8" width="3.81640625" bestFit="1" customWidth="1"/>
    <col min="9" max="11" width="4.1796875" bestFit="1" customWidth="1"/>
  </cols>
  <sheetData>
    <row r="1" spans="1:55" ht="87" customHeight="1" x14ac:dyDescent="0.35">
      <c r="A1" s="1886" t="s">
        <v>1118</v>
      </c>
      <c r="B1" s="1887"/>
      <c r="C1" s="1887"/>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c r="AW1" s="474"/>
      <c r="AX1" s="474"/>
      <c r="AY1" s="474"/>
      <c r="AZ1" s="474"/>
      <c r="BA1" s="474"/>
      <c r="BB1" s="474"/>
      <c r="BC1" s="474"/>
    </row>
    <row r="2" spans="1:55" ht="17.5" x14ac:dyDescent="0.35">
      <c r="A2" s="475"/>
      <c r="B2" s="476"/>
      <c r="C2" s="473"/>
      <c r="D2" s="474"/>
      <c r="E2" s="474"/>
      <c r="F2" s="474"/>
      <c r="G2" s="474"/>
      <c r="H2" s="474"/>
      <c r="I2" s="474"/>
      <c r="J2" s="474"/>
      <c r="K2" s="474"/>
      <c r="L2" s="474"/>
      <c r="M2" s="474"/>
      <c r="N2" s="474"/>
      <c r="O2" s="474"/>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c r="AW2" s="474"/>
      <c r="AX2" s="474"/>
      <c r="AY2" s="474"/>
      <c r="AZ2" s="474"/>
      <c r="BA2" s="474"/>
      <c r="BB2" s="474"/>
      <c r="BC2" s="474"/>
    </row>
    <row r="3" spans="1:55" ht="15" x14ac:dyDescent="0.35">
      <c r="A3" s="477" t="s">
        <v>1119</v>
      </c>
      <c r="B3" s="478"/>
      <c r="C3" s="479"/>
      <c r="D3" s="474"/>
      <c r="E3" s="474"/>
      <c r="F3" s="474"/>
      <c r="G3" s="474"/>
      <c r="H3" s="474"/>
      <c r="I3" s="474"/>
      <c r="J3" s="474"/>
      <c r="K3" s="474"/>
      <c r="L3" s="474"/>
      <c r="M3" s="474"/>
      <c r="N3" s="474"/>
      <c r="O3" s="474"/>
      <c r="P3" s="474"/>
      <c r="Q3" s="474"/>
      <c r="R3" s="474"/>
      <c r="S3" s="474"/>
      <c r="T3" s="474"/>
      <c r="U3" s="474"/>
      <c r="V3" s="474"/>
      <c r="W3" s="474"/>
      <c r="X3" s="474"/>
      <c r="Y3" s="474"/>
      <c r="Z3" s="474"/>
      <c r="AA3" s="474"/>
      <c r="AB3" s="474"/>
      <c r="AC3" s="474"/>
      <c r="AD3" s="474"/>
      <c r="AE3" s="474"/>
      <c r="AF3" s="474"/>
      <c r="AG3" s="474"/>
      <c r="AH3" s="474"/>
      <c r="AI3" s="474"/>
      <c r="AJ3" s="474"/>
      <c r="AK3" s="474"/>
      <c r="AL3" s="474"/>
      <c r="AM3" s="474"/>
      <c r="AN3" s="474"/>
      <c r="AO3" s="474"/>
      <c r="AP3" s="474"/>
      <c r="AQ3" s="474"/>
      <c r="AR3" s="474"/>
      <c r="AS3" s="474"/>
      <c r="AT3" s="474"/>
      <c r="AU3" s="474"/>
      <c r="AV3" s="474"/>
      <c r="AW3" s="474"/>
      <c r="AX3" s="474"/>
      <c r="AY3" s="474"/>
      <c r="AZ3" s="474"/>
      <c r="BA3" s="474"/>
      <c r="BB3" s="474"/>
      <c r="BC3" s="474"/>
    </row>
    <row r="4" spans="1:55" ht="15" x14ac:dyDescent="0.35">
      <c r="A4" s="477" t="s">
        <v>1120</v>
      </c>
      <c r="B4" s="478"/>
      <c r="C4" s="479"/>
      <c r="D4" s="474"/>
      <c r="E4" s="474"/>
      <c r="F4" s="474"/>
      <c r="G4" s="474"/>
      <c r="H4" s="474"/>
      <c r="I4" s="474"/>
      <c r="J4" s="474"/>
      <c r="K4" s="474"/>
      <c r="L4" s="474"/>
      <c r="M4" s="474"/>
      <c r="N4" s="474"/>
      <c r="O4" s="474"/>
      <c r="P4" s="474"/>
      <c r="Q4" s="474"/>
      <c r="R4" s="474"/>
      <c r="S4" s="474"/>
      <c r="T4" s="474"/>
      <c r="U4" s="474"/>
      <c r="V4" s="474"/>
      <c r="W4" s="474"/>
      <c r="X4" s="474"/>
      <c r="Y4" s="474"/>
      <c r="Z4" s="474"/>
      <c r="AA4" s="474"/>
      <c r="AB4" s="474"/>
      <c r="AC4" s="474"/>
      <c r="AD4" s="474"/>
      <c r="AE4" s="474"/>
      <c r="AF4" s="474"/>
      <c r="AG4" s="474"/>
      <c r="AH4" s="474"/>
      <c r="AI4" s="474"/>
      <c r="AJ4" s="474"/>
      <c r="AK4" s="474"/>
      <c r="AL4" s="474"/>
      <c r="AM4" s="474"/>
      <c r="AN4" s="474"/>
      <c r="AO4" s="474"/>
      <c r="AP4" s="474"/>
      <c r="AQ4" s="474"/>
      <c r="AR4" s="474"/>
      <c r="AS4" s="474"/>
      <c r="AT4" s="474"/>
      <c r="AU4" s="474"/>
      <c r="AV4" s="474"/>
      <c r="AW4" s="474"/>
      <c r="AX4" s="474"/>
      <c r="AY4" s="474"/>
      <c r="AZ4" s="474"/>
      <c r="BA4" s="474"/>
      <c r="BB4" s="474"/>
      <c r="BC4" s="474"/>
    </row>
    <row r="5" spans="1:55" ht="15" x14ac:dyDescent="0.35">
      <c r="A5" s="477" t="s">
        <v>1121</v>
      </c>
      <c r="B5" s="478"/>
      <c r="C5" s="479"/>
      <c r="D5" s="474"/>
      <c r="E5" s="474"/>
      <c r="F5" s="474"/>
      <c r="G5" s="474"/>
      <c r="H5" s="474"/>
      <c r="I5" s="474"/>
      <c r="J5" s="474"/>
      <c r="K5" s="474"/>
      <c r="L5" s="474"/>
      <c r="M5" s="474"/>
      <c r="N5" s="474"/>
      <c r="O5" s="474"/>
      <c r="P5" s="474"/>
      <c r="Q5" s="474"/>
      <c r="R5" s="474"/>
      <c r="S5" s="474"/>
      <c r="T5" s="474"/>
      <c r="U5" s="474"/>
      <c r="V5" s="474"/>
      <c r="W5" s="474"/>
      <c r="X5" s="474"/>
      <c r="Y5" s="474"/>
      <c r="Z5" s="474"/>
      <c r="AA5" s="474"/>
      <c r="AB5" s="474"/>
      <c r="AC5" s="474"/>
      <c r="AD5" s="474"/>
      <c r="AE5" s="474"/>
      <c r="AF5" s="474"/>
      <c r="AG5" s="474"/>
      <c r="AH5" s="474"/>
      <c r="AI5" s="474"/>
      <c r="AJ5" s="474"/>
      <c r="AK5" s="474"/>
      <c r="AL5" s="474"/>
      <c r="AM5" s="474"/>
      <c r="AN5" s="474"/>
      <c r="AO5" s="474"/>
      <c r="AP5" s="474"/>
      <c r="AQ5" s="474"/>
      <c r="AR5" s="474"/>
      <c r="AS5" s="474"/>
      <c r="AT5" s="474"/>
      <c r="AU5" s="474"/>
      <c r="AV5" s="474"/>
      <c r="AW5" s="474"/>
      <c r="AX5" s="474"/>
      <c r="AY5" s="474"/>
      <c r="AZ5" s="474"/>
      <c r="BA5" s="474"/>
      <c r="BB5" s="474"/>
      <c r="BC5" s="474"/>
    </row>
    <row r="6" spans="1:55" ht="52.5" customHeight="1" x14ac:dyDescent="0.35">
      <c r="A6" s="480" t="s">
        <v>1122</v>
      </c>
      <c r="B6" s="478"/>
      <c r="C6" s="479"/>
      <c r="D6" s="474"/>
      <c r="E6" s="474"/>
      <c r="F6" s="474"/>
      <c r="G6" s="474"/>
      <c r="H6" s="474"/>
      <c r="I6" s="474"/>
      <c r="J6" s="474"/>
      <c r="K6" s="474"/>
      <c r="L6" s="474"/>
      <c r="M6" s="474"/>
      <c r="N6" s="474"/>
      <c r="O6" s="474"/>
      <c r="P6" s="474"/>
      <c r="Q6" s="474"/>
      <c r="R6" s="474"/>
      <c r="S6" s="474"/>
      <c r="T6" s="474"/>
      <c r="U6" s="474"/>
      <c r="V6" s="474"/>
      <c r="W6" s="474"/>
      <c r="X6" s="474"/>
      <c r="Y6" s="474"/>
      <c r="Z6" s="474"/>
      <c r="AA6" s="474"/>
      <c r="AB6" s="474"/>
      <c r="AC6" s="474"/>
      <c r="AD6" s="474"/>
      <c r="AE6" s="474"/>
      <c r="AF6" s="474"/>
      <c r="AG6" s="474"/>
      <c r="AH6" s="474"/>
      <c r="AI6" s="474"/>
      <c r="AJ6" s="474"/>
      <c r="AK6" s="474"/>
      <c r="AL6" s="474"/>
      <c r="AM6" s="474"/>
      <c r="AN6" s="474"/>
      <c r="AO6" s="474"/>
      <c r="AP6" s="474"/>
      <c r="AQ6" s="474"/>
      <c r="AR6" s="474"/>
      <c r="AS6" s="474"/>
      <c r="AT6" s="474"/>
      <c r="AU6" s="474"/>
      <c r="AV6" s="474"/>
      <c r="AW6" s="474"/>
      <c r="AX6" s="474"/>
      <c r="AY6" s="474"/>
      <c r="AZ6" s="474"/>
      <c r="BA6" s="474"/>
      <c r="BB6" s="474"/>
      <c r="BC6" s="474"/>
    </row>
    <row r="7" spans="1:55" ht="36" customHeight="1" x14ac:dyDescent="0.35">
      <c r="A7" s="481" t="s">
        <v>1123</v>
      </c>
      <c r="B7" s="482"/>
      <c r="C7" s="479"/>
      <c r="D7" s="474"/>
      <c r="E7" s="474"/>
      <c r="F7" s="474"/>
      <c r="G7" s="474"/>
      <c r="H7" s="474"/>
      <c r="I7" s="474"/>
      <c r="J7" s="474"/>
      <c r="K7" s="474"/>
      <c r="L7" s="474"/>
      <c r="M7" s="474"/>
      <c r="N7" s="474"/>
      <c r="O7" s="474"/>
      <c r="P7" s="474"/>
      <c r="Q7" s="474"/>
      <c r="R7" s="474"/>
      <c r="S7" s="474"/>
      <c r="T7" s="474"/>
      <c r="U7" s="474"/>
      <c r="V7" s="474"/>
      <c r="W7" s="474"/>
      <c r="X7" s="474"/>
      <c r="Y7" s="474"/>
      <c r="Z7" s="474"/>
      <c r="AA7" s="474"/>
      <c r="AB7" s="474"/>
      <c r="AC7" s="474"/>
      <c r="AD7" s="474"/>
      <c r="AE7" s="474"/>
      <c r="AF7" s="474"/>
      <c r="AG7" s="474"/>
      <c r="AH7" s="474"/>
      <c r="AI7" s="474"/>
      <c r="AJ7" s="474"/>
      <c r="AK7" s="474"/>
      <c r="AL7" s="474"/>
      <c r="AM7" s="474"/>
      <c r="AN7" s="474"/>
      <c r="AO7" s="474"/>
      <c r="AP7" s="474"/>
      <c r="AQ7" s="474"/>
      <c r="AR7" s="474"/>
      <c r="AS7" s="474"/>
      <c r="AT7" s="474"/>
      <c r="AU7" s="474"/>
      <c r="AV7" s="474"/>
      <c r="AW7" s="474"/>
      <c r="AX7" s="474"/>
      <c r="AY7" s="474"/>
      <c r="AZ7" s="474"/>
      <c r="BA7" s="474"/>
      <c r="BB7" s="474"/>
      <c r="BC7" s="474"/>
    </row>
    <row r="8" spans="1:55" x14ac:dyDescent="0.35">
      <c r="A8" s="483" t="s">
        <v>1124</v>
      </c>
      <c r="B8" s="484"/>
      <c r="C8" s="485"/>
      <c r="D8" s="474"/>
      <c r="E8" s="474"/>
      <c r="F8" s="474"/>
      <c r="G8" s="474"/>
      <c r="H8" s="474"/>
      <c r="I8" s="474"/>
      <c r="J8" s="474"/>
      <c r="K8" s="474"/>
      <c r="L8" s="474"/>
      <c r="M8" s="474"/>
      <c r="N8" s="474"/>
      <c r="O8" s="474"/>
      <c r="P8" s="474"/>
      <c r="Q8" s="474"/>
      <c r="R8" s="474"/>
      <c r="S8" s="474"/>
      <c r="T8" s="474"/>
      <c r="U8" s="474"/>
      <c r="V8" s="474"/>
      <c r="W8" s="474"/>
      <c r="X8" s="474"/>
      <c r="Y8" s="474"/>
      <c r="Z8" s="474"/>
      <c r="AA8" s="474"/>
      <c r="AB8" s="474"/>
      <c r="AC8" s="474"/>
      <c r="AD8" s="474"/>
      <c r="AE8" s="474"/>
      <c r="AF8" s="474"/>
      <c r="AG8" s="474"/>
      <c r="AH8" s="474"/>
      <c r="AI8" s="474"/>
      <c r="AJ8" s="474"/>
      <c r="AK8" s="474"/>
      <c r="AL8" s="474"/>
      <c r="AM8" s="474"/>
      <c r="AN8" s="474"/>
      <c r="AO8" s="474"/>
      <c r="AP8" s="474"/>
      <c r="AQ8" s="474"/>
      <c r="AR8" s="474"/>
      <c r="AS8" s="474"/>
      <c r="AT8" s="474"/>
      <c r="AU8" s="474"/>
      <c r="AV8" s="474"/>
      <c r="AW8" s="474"/>
      <c r="AX8" s="474"/>
      <c r="AY8" s="474"/>
      <c r="AZ8" s="474"/>
      <c r="BA8" s="474"/>
      <c r="BB8" s="474"/>
      <c r="BC8" s="474"/>
    </row>
    <row r="9" spans="1:55" ht="23.5" thickBot="1" x14ac:dyDescent="0.4">
      <c r="A9" s="486" t="s">
        <v>1125</v>
      </c>
      <c r="B9" s="487" t="s">
        <v>1126</v>
      </c>
      <c r="C9" s="488"/>
      <c r="D9" s="1888">
        <v>43483</v>
      </c>
      <c r="E9" s="1889"/>
      <c r="F9" s="1889"/>
      <c r="G9" s="1889"/>
      <c r="H9" s="1890">
        <v>43497</v>
      </c>
      <c r="I9" s="1891"/>
      <c r="J9" s="1891"/>
      <c r="K9" s="1891"/>
      <c r="L9" s="1888">
        <v>43525</v>
      </c>
      <c r="M9" s="1889"/>
      <c r="N9" s="1889"/>
      <c r="O9" s="1889"/>
      <c r="P9" s="1890">
        <v>43556</v>
      </c>
      <c r="Q9" s="1891"/>
      <c r="R9" s="1891"/>
      <c r="S9" s="1891"/>
      <c r="T9" s="1888">
        <v>43586</v>
      </c>
      <c r="U9" s="1889"/>
      <c r="V9" s="1889"/>
      <c r="W9" s="1889"/>
      <c r="X9" s="1890">
        <v>43617</v>
      </c>
      <c r="Y9" s="1891"/>
      <c r="Z9" s="1891"/>
      <c r="AA9" s="1891"/>
      <c r="AB9" s="1888">
        <v>43647</v>
      </c>
      <c r="AC9" s="1889"/>
      <c r="AD9" s="1889"/>
      <c r="AE9" s="1889"/>
      <c r="AF9" s="1890">
        <v>43678</v>
      </c>
      <c r="AG9" s="1891"/>
      <c r="AH9" s="1891"/>
      <c r="AI9" s="1891"/>
      <c r="AJ9" s="1888">
        <v>43709</v>
      </c>
      <c r="AK9" s="1889"/>
      <c r="AL9" s="1889"/>
      <c r="AM9" s="1889"/>
      <c r="AN9" s="1890">
        <v>43739</v>
      </c>
      <c r="AO9" s="1891"/>
      <c r="AP9" s="1891"/>
      <c r="AQ9" s="1891"/>
      <c r="AR9" s="1888">
        <v>43770</v>
      </c>
      <c r="AS9" s="1889"/>
      <c r="AT9" s="1889"/>
      <c r="AU9" s="1889"/>
      <c r="AV9" s="1890">
        <v>43800</v>
      </c>
      <c r="AW9" s="1891"/>
      <c r="AX9" s="1891"/>
      <c r="AY9" s="1891"/>
      <c r="AZ9" s="1888">
        <v>43831</v>
      </c>
      <c r="BA9" s="1889"/>
      <c r="BB9" s="1889"/>
      <c r="BC9" s="1889"/>
    </row>
    <row r="10" spans="1:55" ht="15" thickBot="1" x14ac:dyDescent="0.4">
      <c r="A10" s="489" t="s">
        <v>1127</v>
      </c>
      <c r="B10" s="490"/>
      <c r="C10" s="491"/>
      <c r="D10" s="492" t="s">
        <v>1128</v>
      </c>
      <c r="E10" s="492" t="s">
        <v>1129</v>
      </c>
      <c r="F10" s="492" t="s">
        <v>1130</v>
      </c>
      <c r="G10" s="492" t="s">
        <v>1131</v>
      </c>
      <c r="H10" s="492" t="s">
        <v>1132</v>
      </c>
      <c r="I10" s="492" t="s">
        <v>1133</v>
      </c>
      <c r="J10" s="492" t="s">
        <v>1130</v>
      </c>
      <c r="K10" s="492" t="s">
        <v>1131</v>
      </c>
      <c r="L10" s="492" t="s">
        <v>1128</v>
      </c>
      <c r="M10" s="492" t="s">
        <v>1133</v>
      </c>
      <c r="N10" s="492" t="s">
        <v>1130</v>
      </c>
      <c r="O10" s="492" t="s">
        <v>1131</v>
      </c>
      <c r="P10" s="492" t="s">
        <v>1128</v>
      </c>
      <c r="Q10" s="492" t="s">
        <v>1133</v>
      </c>
      <c r="R10" s="492" t="s">
        <v>1130</v>
      </c>
      <c r="S10" s="492" t="s">
        <v>1131</v>
      </c>
      <c r="T10" s="492" t="s">
        <v>1128</v>
      </c>
      <c r="U10" s="492" t="s">
        <v>1129</v>
      </c>
      <c r="V10" s="492" t="s">
        <v>1130</v>
      </c>
      <c r="W10" s="492" t="s">
        <v>1131</v>
      </c>
      <c r="X10" s="492" t="s">
        <v>1132</v>
      </c>
      <c r="Y10" s="492" t="s">
        <v>1133</v>
      </c>
      <c r="Z10" s="492" t="s">
        <v>1130</v>
      </c>
      <c r="AA10" s="492" t="s">
        <v>1131</v>
      </c>
      <c r="AB10" s="492" t="s">
        <v>1128</v>
      </c>
      <c r="AC10" s="492" t="s">
        <v>1133</v>
      </c>
      <c r="AD10" s="492" t="s">
        <v>1130</v>
      </c>
      <c r="AE10" s="492" t="s">
        <v>1131</v>
      </c>
      <c r="AF10" s="492" t="s">
        <v>1132</v>
      </c>
      <c r="AG10" s="492" t="s">
        <v>1133</v>
      </c>
      <c r="AH10" s="492" t="s">
        <v>1130</v>
      </c>
      <c r="AI10" s="492" t="s">
        <v>1131</v>
      </c>
      <c r="AJ10" s="492" t="s">
        <v>1128</v>
      </c>
      <c r="AK10" s="492" t="s">
        <v>1133</v>
      </c>
      <c r="AL10" s="492" t="s">
        <v>1130</v>
      </c>
      <c r="AM10" s="492" t="s">
        <v>1131</v>
      </c>
      <c r="AN10" s="492" t="s">
        <v>1128</v>
      </c>
      <c r="AO10" s="492" t="s">
        <v>1133</v>
      </c>
      <c r="AP10" s="492" t="s">
        <v>1130</v>
      </c>
      <c r="AQ10" s="492" t="s">
        <v>1131</v>
      </c>
      <c r="AR10" s="492" t="s">
        <v>1128</v>
      </c>
      <c r="AS10" s="492" t="s">
        <v>1129</v>
      </c>
      <c r="AT10" s="492" t="s">
        <v>1130</v>
      </c>
      <c r="AU10" s="492" t="s">
        <v>1131</v>
      </c>
      <c r="AV10" s="492" t="s">
        <v>1132</v>
      </c>
      <c r="AW10" s="492" t="s">
        <v>1133</v>
      </c>
      <c r="AX10" s="492" t="s">
        <v>1130</v>
      </c>
      <c r="AY10" s="492" t="s">
        <v>1131</v>
      </c>
      <c r="AZ10" s="492" t="s">
        <v>1128</v>
      </c>
      <c r="BA10" s="492" t="s">
        <v>1133</v>
      </c>
      <c r="BB10" s="492" t="s">
        <v>1130</v>
      </c>
      <c r="BC10" s="492" t="s">
        <v>1131</v>
      </c>
    </row>
    <row r="11" spans="1:55" ht="15" thickBot="1" x14ac:dyDescent="0.4">
      <c r="A11" s="1892">
        <f>0.085*B97</f>
        <v>95943.248500000016</v>
      </c>
      <c r="B11" s="1892"/>
      <c r="C11" s="493"/>
      <c r="D11" s="494"/>
      <c r="E11" s="494"/>
      <c r="F11" s="494"/>
      <c r="G11" s="494"/>
      <c r="H11" s="494"/>
      <c r="I11" s="494"/>
      <c r="J11" s="494"/>
      <c r="K11" s="494"/>
      <c r="L11" s="494"/>
      <c r="M11" s="494"/>
      <c r="N11" s="494"/>
      <c r="O11" s="494"/>
      <c r="P11" s="494"/>
      <c r="Q11" s="494"/>
      <c r="R11" s="494"/>
      <c r="S11" s="494"/>
      <c r="T11" s="494"/>
      <c r="U11" s="494"/>
      <c r="V11" s="494"/>
      <c r="W11" s="494"/>
      <c r="X11" s="494"/>
      <c r="Y11" s="494"/>
      <c r="Z11" s="494"/>
      <c r="AA11" s="494"/>
      <c r="AB11" s="494"/>
      <c r="AC11" s="494"/>
      <c r="AD11" s="494"/>
      <c r="AE11" s="494"/>
      <c r="AF11" s="494"/>
      <c r="AG11" s="494"/>
      <c r="AH11" s="494"/>
      <c r="AI11" s="494"/>
      <c r="AJ11" s="494"/>
      <c r="AK11" s="494"/>
      <c r="AL11" s="494"/>
      <c r="AM11" s="494"/>
      <c r="AN11" s="494"/>
      <c r="AO11" s="494"/>
      <c r="AP11" s="494"/>
      <c r="AQ11" s="494"/>
      <c r="AR11" s="494"/>
      <c r="AS11" s="494"/>
      <c r="AT11" s="494"/>
      <c r="AU11" s="494"/>
      <c r="AV11" s="494"/>
      <c r="AW11" s="494"/>
      <c r="AX11" s="494"/>
      <c r="AY11" s="494"/>
      <c r="AZ11" s="494"/>
      <c r="BA11" s="494"/>
      <c r="BB11" s="494"/>
      <c r="BC11" s="494"/>
    </row>
    <row r="12" spans="1:55" x14ac:dyDescent="0.35">
      <c r="A12" s="489" t="s">
        <v>1134</v>
      </c>
      <c r="B12" s="490"/>
      <c r="C12" s="491"/>
      <c r="D12" s="495"/>
      <c r="E12" s="495"/>
      <c r="F12" s="495"/>
      <c r="G12" s="495"/>
      <c r="H12" s="495"/>
      <c r="I12" s="495"/>
      <c r="J12" s="495"/>
      <c r="K12" s="495"/>
      <c r="L12" s="495"/>
      <c r="M12" s="495"/>
      <c r="N12" s="495"/>
      <c r="O12" s="495"/>
      <c r="P12" s="495"/>
      <c r="Q12" s="495"/>
      <c r="R12" s="495"/>
      <c r="S12" s="495"/>
      <c r="T12" s="495"/>
      <c r="U12" s="495"/>
      <c r="V12" s="495"/>
      <c r="W12" s="495"/>
      <c r="X12" s="495"/>
      <c r="Y12" s="495"/>
      <c r="Z12" s="495"/>
      <c r="AA12" s="495"/>
      <c r="AB12" s="495"/>
      <c r="AC12" s="495"/>
      <c r="AD12" s="495"/>
      <c r="AE12" s="495"/>
      <c r="AF12" s="495"/>
      <c r="AG12" s="495"/>
      <c r="AH12" s="495"/>
      <c r="AI12" s="495"/>
      <c r="AJ12" s="495"/>
      <c r="AK12" s="495"/>
      <c r="AL12" s="495"/>
      <c r="AM12" s="495"/>
      <c r="AN12" s="495"/>
      <c r="AO12" s="495"/>
      <c r="AP12" s="495"/>
      <c r="AQ12" s="495"/>
      <c r="AR12" s="495"/>
      <c r="AS12" s="495"/>
      <c r="AT12" s="495"/>
      <c r="AU12" s="495"/>
      <c r="AV12" s="495"/>
      <c r="AW12" s="495"/>
      <c r="AX12" s="495"/>
      <c r="AY12" s="495"/>
      <c r="AZ12" s="495"/>
      <c r="BA12" s="495"/>
      <c r="BB12" s="495"/>
      <c r="BC12" s="495"/>
    </row>
    <row r="13" spans="1:55" ht="83.25" customHeight="1" x14ac:dyDescent="0.35">
      <c r="A13" s="496" t="s">
        <v>1135</v>
      </c>
      <c r="B13" s="497"/>
      <c r="C13" s="498"/>
      <c r="D13" s="499"/>
      <c r="E13" s="499"/>
      <c r="F13" s="499"/>
      <c r="G13" s="499"/>
      <c r="H13" s="499"/>
      <c r="I13" s="499"/>
      <c r="J13" s="499"/>
      <c r="K13" s="499"/>
      <c r="L13" s="499"/>
      <c r="M13" s="499"/>
      <c r="N13" s="499"/>
      <c r="O13" s="499"/>
      <c r="P13" s="499"/>
      <c r="Q13" s="499"/>
      <c r="R13" s="499"/>
      <c r="S13" s="499"/>
      <c r="T13" s="499"/>
      <c r="U13" s="499"/>
      <c r="V13" s="499"/>
      <c r="W13" s="499"/>
      <c r="X13" s="499"/>
      <c r="Y13" s="499"/>
      <c r="Z13" s="499"/>
      <c r="AA13" s="499"/>
      <c r="AB13" s="499"/>
      <c r="AC13" s="499"/>
      <c r="AD13" s="499"/>
      <c r="AE13" s="500"/>
      <c r="AF13" s="499"/>
      <c r="AG13" s="499"/>
      <c r="AH13" s="499"/>
      <c r="AI13" s="499"/>
      <c r="AJ13" s="499"/>
      <c r="AK13" s="499"/>
      <c r="AL13" s="499"/>
      <c r="AM13" s="499"/>
      <c r="AN13" s="499"/>
      <c r="AO13" s="499"/>
      <c r="AP13" s="499"/>
      <c r="AQ13" s="499"/>
      <c r="AR13" s="499"/>
      <c r="AS13" s="499"/>
      <c r="AT13" s="499"/>
      <c r="AU13" s="499"/>
      <c r="AV13" s="499"/>
      <c r="AW13" s="499"/>
      <c r="AX13" s="499"/>
      <c r="AY13" s="499"/>
      <c r="AZ13" s="499"/>
      <c r="BA13" s="499"/>
      <c r="BB13" s="499"/>
      <c r="BC13" s="499"/>
    </row>
    <row r="14" spans="1:55" x14ac:dyDescent="0.35">
      <c r="A14" s="501" t="s">
        <v>1136</v>
      </c>
      <c r="B14" s="502"/>
      <c r="C14" s="503"/>
      <c r="D14" s="504"/>
      <c r="E14" s="504"/>
      <c r="F14" s="504"/>
      <c r="G14" s="504"/>
      <c r="H14" s="504"/>
      <c r="I14" s="504"/>
      <c r="J14" s="504"/>
      <c r="K14" s="504"/>
      <c r="L14" s="504"/>
      <c r="M14" s="504"/>
      <c r="N14" s="504"/>
      <c r="O14" s="504"/>
      <c r="P14" s="504"/>
      <c r="Q14" s="504"/>
      <c r="R14" s="504"/>
      <c r="S14" s="504"/>
      <c r="T14" s="504"/>
      <c r="U14" s="504"/>
      <c r="V14" s="504"/>
      <c r="W14" s="504"/>
      <c r="X14" s="504"/>
      <c r="Y14" s="504"/>
      <c r="Z14" s="504"/>
      <c r="AA14" s="504"/>
      <c r="AB14" s="504"/>
      <c r="AC14" s="504"/>
      <c r="AD14" s="504"/>
      <c r="AE14" s="505"/>
      <c r="AF14" s="506"/>
      <c r="AG14" s="506"/>
      <c r="AH14" s="506"/>
      <c r="AI14" s="506"/>
      <c r="AJ14" s="506"/>
      <c r="AK14" s="506"/>
      <c r="AL14" s="506"/>
      <c r="AM14" s="506"/>
      <c r="AN14" s="506"/>
      <c r="AO14" s="506"/>
      <c r="AP14" s="506"/>
      <c r="AQ14" s="506"/>
      <c r="AR14" s="506"/>
      <c r="AS14" s="506"/>
      <c r="AT14" s="506"/>
      <c r="AU14" s="506"/>
      <c r="AV14" s="506"/>
      <c r="AW14" s="506"/>
      <c r="AX14" s="506"/>
      <c r="AY14" s="506"/>
      <c r="AZ14" s="506"/>
      <c r="BA14" s="506"/>
      <c r="BB14" s="506"/>
      <c r="BC14" s="506"/>
    </row>
    <row r="15" spans="1:55" ht="37.5" customHeight="1" x14ac:dyDescent="0.35">
      <c r="A15" s="507" t="s">
        <v>1137</v>
      </c>
      <c r="B15" s="508">
        <v>0</v>
      </c>
      <c r="C15" s="509"/>
      <c r="D15" s="510"/>
      <c r="E15" s="510"/>
      <c r="F15" s="510"/>
      <c r="G15" s="510"/>
      <c r="H15" s="510"/>
      <c r="I15" s="510"/>
      <c r="J15" s="511"/>
      <c r="K15" s="511"/>
      <c r="L15" s="511"/>
      <c r="M15" s="511"/>
      <c r="N15" s="511"/>
      <c r="O15" s="511"/>
      <c r="P15" s="511"/>
      <c r="Q15" s="511"/>
      <c r="R15" s="511"/>
      <c r="S15" s="511"/>
      <c r="T15" s="511"/>
      <c r="U15" s="511"/>
      <c r="V15" s="511"/>
      <c r="W15" s="511"/>
      <c r="X15" s="511"/>
      <c r="Y15" s="511"/>
      <c r="Z15" s="511"/>
      <c r="AA15" s="511"/>
      <c r="AB15" s="511"/>
      <c r="AC15" s="511"/>
      <c r="AD15" s="511"/>
      <c r="AE15" s="512"/>
      <c r="AF15" s="513"/>
      <c r="AG15" s="513"/>
      <c r="AH15" s="513"/>
      <c r="AI15" s="513"/>
      <c r="AJ15" s="513"/>
      <c r="AK15" s="513"/>
      <c r="AL15" s="513"/>
      <c r="AM15" s="513"/>
      <c r="AN15" s="513"/>
      <c r="AO15" s="513"/>
      <c r="AP15" s="513"/>
      <c r="AQ15" s="513"/>
      <c r="AR15" s="513"/>
      <c r="AS15" s="513"/>
      <c r="AT15" s="513"/>
      <c r="AU15" s="513"/>
      <c r="AV15" s="513"/>
      <c r="AW15" s="513"/>
      <c r="AX15" s="513"/>
      <c r="AY15" s="513"/>
      <c r="AZ15" s="513"/>
      <c r="BA15" s="513"/>
      <c r="BB15" s="513"/>
      <c r="BC15" s="513"/>
    </row>
    <row r="16" spans="1:55" x14ac:dyDescent="0.35">
      <c r="A16" s="514" t="s">
        <v>1138</v>
      </c>
      <c r="B16" s="515">
        <f>SUM(B15)</f>
        <v>0</v>
      </c>
      <c r="C16" s="509"/>
      <c r="D16" s="516"/>
      <c r="E16" s="516"/>
      <c r="F16" s="516"/>
      <c r="G16" s="516"/>
      <c r="H16" s="516"/>
      <c r="I16" s="516"/>
      <c r="J16" s="516"/>
      <c r="K16" s="516"/>
      <c r="L16" s="516"/>
      <c r="M16" s="516"/>
      <c r="N16" s="516"/>
      <c r="O16" s="516"/>
      <c r="P16" s="516"/>
      <c r="Q16" s="516"/>
      <c r="R16" s="516"/>
      <c r="S16" s="516"/>
      <c r="T16" s="516"/>
      <c r="U16" s="516"/>
      <c r="V16" s="516"/>
      <c r="W16" s="516"/>
      <c r="X16" s="516"/>
      <c r="Y16" s="516"/>
      <c r="Z16" s="516"/>
      <c r="AA16" s="516"/>
      <c r="AB16" s="516"/>
      <c r="AC16" s="516"/>
      <c r="AD16" s="516"/>
      <c r="AE16" s="517"/>
      <c r="AF16" s="513"/>
      <c r="AG16" s="513"/>
      <c r="AH16" s="513"/>
      <c r="AI16" s="513"/>
      <c r="AJ16" s="513"/>
      <c r="AK16" s="513"/>
      <c r="AL16" s="513"/>
      <c r="AM16" s="513"/>
      <c r="AN16" s="513"/>
      <c r="AO16" s="513"/>
      <c r="AP16" s="513"/>
      <c r="AQ16" s="513"/>
      <c r="AR16" s="513"/>
      <c r="AS16" s="513"/>
      <c r="AT16" s="513"/>
      <c r="AU16" s="513"/>
      <c r="AV16" s="513"/>
      <c r="AW16" s="513"/>
      <c r="AX16" s="513"/>
      <c r="AY16" s="513"/>
      <c r="AZ16" s="513"/>
      <c r="BA16" s="513"/>
      <c r="BB16" s="513"/>
      <c r="BC16" s="513"/>
    </row>
    <row r="17" spans="1:55" x14ac:dyDescent="0.35">
      <c r="A17" s="518" t="s">
        <v>1139</v>
      </c>
      <c r="B17" s="519">
        <v>0</v>
      </c>
      <c r="C17" s="520"/>
      <c r="D17" s="521"/>
      <c r="E17" s="521"/>
      <c r="F17" s="521"/>
      <c r="G17" s="521"/>
      <c r="H17" s="521"/>
      <c r="I17" s="521"/>
      <c r="J17" s="521"/>
      <c r="K17" s="521"/>
      <c r="L17" s="521"/>
      <c r="M17" s="521"/>
      <c r="N17" s="521"/>
      <c r="O17" s="521"/>
      <c r="P17" s="521"/>
      <c r="Q17" s="521"/>
      <c r="R17" s="521"/>
      <c r="S17" s="521"/>
      <c r="T17" s="521"/>
      <c r="U17" s="521"/>
      <c r="V17" s="521"/>
      <c r="W17" s="521"/>
      <c r="X17" s="521"/>
      <c r="Y17" s="521"/>
      <c r="Z17" s="521"/>
      <c r="AA17" s="521"/>
      <c r="AB17" s="521"/>
      <c r="AC17" s="521"/>
      <c r="AD17" s="521"/>
      <c r="AE17" s="522"/>
      <c r="AF17" s="513"/>
      <c r="AG17" s="513"/>
      <c r="AH17" s="513"/>
      <c r="AI17" s="513"/>
      <c r="AJ17" s="513"/>
      <c r="AK17" s="513"/>
      <c r="AL17" s="513"/>
      <c r="AM17" s="513"/>
      <c r="AN17" s="513"/>
      <c r="AO17" s="513"/>
      <c r="AP17" s="513"/>
      <c r="AQ17" s="513"/>
      <c r="AR17" s="513"/>
      <c r="AS17" s="513"/>
      <c r="AT17" s="513"/>
      <c r="AU17" s="513"/>
      <c r="AV17" s="513"/>
      <c r="AW17" s="513"/>
      <c r="AX17" s="513"/>
      <c r="AY17" s="513"/>
      <c r="AZ17" s="513"/>
      <c r="BA17" s="513"/>
      <c r="BB17" s="513"/>
      <c r="BC17" s="513"/>
    </row>
    <row r="18" spans="1:55" x14ac:dyDescent="0.35">
      <c r="A18" s="523" t="s">
        <v>1140</v>
      </c>
      <c r="B18" s="524"/>
      <c r="C18" s="525"/>
      <c r="D18" s="526"/>
      <c r="E18" s="526"/>
      <c r="F18" s="526"/>
      <c r="G18" s="526"/>
      <c r="H18" s="526"/>
      <c r="I18" s="526"/>
      <c r="J18" s="526"/>
      <c r="K18" s="526"/>
      <c r="L18" s="526"/>
      <c r="M18" s="526"/>
      <c r="N18" s="526"/>
      <c r="O18" s="526"/>
      <c r="P18" s="526"/>
      <c r="Q18" s="526"/>
      <c r="R18" s="526"/>
      <c r="S18" s="526"/>
      <c r="T18" s="526"/>
      <c r="U18" s="526"/>
      <c r="V18" s="526"/>
      <c r="W18" s="526"/>
      <c r="X18" s="526"/>
      <c r="Y18" s="526"/>
      <c r="Z18" s="526"/>
      <c r="AA18" s="526"/>
      <c r="AB18" s="526"/>
      <c r="AC18" s="526"/>
      <c r="AD18" s="526"/>
      <c r="AE18" s="527"/>
      <c r="AF18" s="526"/>
      <c r="AG18" s="526"/>
      <c r="AH18" s="526"/>
      <c r="AI18" s="526"/>
      <c r="AJ18" s="526"/>
      <c r="AK18" s="526"/>
      <c r="AL18" s="526"/>
      <c r="AM18" s="526"/>
      <c r="AN18" s="526"/>
      <c r="AO18" s="526"/>
      <c r="AP18" s="526"/>
      <c r="AQ18" s="526"/>
      <c r="AR18" s="526"/>
      <c r="AS18" s="526"/>
      <c r="AT18" s="526"/>
      <c r="AU18" s="526"/>
      <c r="AV18" s="526"/>
      <c r="AW18" s="526"/>
      <c r="AX18" s="526"/>
      <c r="AY18" s="526"/>
      <c r="AZ18" s="526"/>
      <c r="BA18" s="526"/>
      <c r="BB18" s="526"/>
      <c r="BC18" s="526"/>
    </row>
    <row r="19" spans="1:55" x14ac:dyDescent="0.35">
      <c r="A19" s="501" t="s">
        <v>1141</v>
      </c>
      <c r="B19" s="502"/>
      <c r="C19" s="509"/>
      <c r="D19" s="516"/>
      <c r="E19" s="516"/>
      <c r="F19" s="495"/>
      <c r="G19" s="495"/>
      <c r="H19" s="516"/>
      <c r="I19" s="516"/>
      <c r="J19" s="516"/>
      <c r="K19" s="516"/>
      <c r="L19" s="516"/>
      <c r="M19" s="516"/>
      <c r="N19" s="516"/>
      <c r="O19" s="516"/>
      <c r="P19" s="511"/>
      <c r="Q19" s="511"/>
      <c r="R19" s="511"/>
      <c r="S19" s="511"/>
      <c r="T19" s="511"/>
      <c r="U19" s="511"/>
      <c r="V19" s="511"/>
      <c r="W19" s="511"/>
      <c r="X19" s="511"/>
      <c r="Y19" s="511"/>
      <c r="Z19" s="511"/>
      <c r="AA19" s="511"/>
      <c r="AB19" s="495"/>
      <c r="AC19" s="495"/>
      <c r="AD19" s="495"/>
      <c r="AE19" s="528"/>
      <c r="AF19" s="529"/>
      <c r="AG19" s="529"/>
      <c r="AH19" s="529"/>
      <c r="AI19" s="529"/>
      <c r="AJ19" s="529"/>
      <c r="AK19" s="529"/>
      <c r="AL19" s="529"/>
      <c r="AM19" s="529"/>
      <c r="AN19" s="529"/>
      <c r="AO19" s="529"/>
      <c r="AP19" s="529"/>
      <c r="AQ19" s="529"/>
      <c r="AR19" s="529"/>
      <c r="AS19" s="529"/>
      <c r="AT19" s="529"/>
      <c r="AU19" s="529"/>
      <c r="AV19" s="529"/>
      <c r="AW19" s="529"/>
      <c r="AX19" s="529"/>
      <c r="AY19" s="529"/>
      <c r="AZ19" s="529"/>
      <c r="BA19" s="529"/>
      <c r="BB19" s="529"/>
      <c r="BC19" s="529"/>
    </row>
    <row r="20" spans="1:55" ht="35.5" customHeight="1" x14ac:dyDescent="0.35">
      <c r="A20" s="507" t="s">
        <v>1142</v>
      </c>
      <c r="B20" s="508">
        <v>130500</v>
      </c>
      <c r="C20" s="509"/>
      <c r="D20" s="510"/>
      <c r="E20" s="510"/>
      <c r="F20" s="510"/>
      <c r="G20" s="510"/>
      <c r="H20" s="510"/>
      <c r="I20" s="510"/>
      <c r="J20" s="511"/>
      <c r="K20" s="511"/>
      <c r="L20" s="511"/>
      <c r="M20" s="511"/>
      <c r="N20" s="511"/>
      <c r="O20" s="511"/>
      <c r="P20" s="511"/>
      <c r="Q20" s="511"/>
      <c r="R20" s="511"/>
      <c r="S20" s="511"/>
      <c r="T20" s="511"/>
      <c r="U20" s="511"/>
      <c r="V20" s="511"/>
      <c r="W20" s="511"/>
      <c r="X20" s="511"/>
      <c r="Y20" s="511"/>
      <c r="Z20" s="511"/>
      <c r="AA20" s="511"/>
      <c r="AB20" s="511"/>
      <c r="AC20" s="511"/>
      <c r="AD20" s="511"/>
      <c r="AE20" s="512"/>
      <c r="AF20" s="513"/>
      <c r="AG20" s="513"/>
      <c r="AH20" s="513"/>
      <c r="AI20" s="513"/>
      <c r="AJ20" s="513"/>
      <c r="AK20" s="513"/>
      <c r="AL20" s="513"/>
      <c r="AM20" s="513"/>
      <c r="AN20" s="513"/>
      <c r="AO20" s="513"/>
      <c r="AP20" s="513"/>
      <c r="AQ20" s="513"/>
      <c r="AR20" s="513"/>
      <c r="AS20" s="513"/>
      <c r="AT20" s="513"/>
      <c r="AU20" s="513"/>
      <c r="AV20" s="513"/>
      <c r="AW20" s="513"/>
      <c r="AX20" s="513"/>
      <c r="AY20" s="513"/>
      <c r="AZ20" s="513"/>
      <c r="BA20" s="513"/>
      <c r="BB20" s="513"/>
      <c r="BC20" s="513"/>
    </row>
    <row r="21" spans="1:55" ht="28.5" customHeight="1" x14ac:dyDescent="0.35">
      <c r="A21" s="507" t="s">
        <v>1143</v>
      </c>
      <c r="B21" s="508">
        <v>0</v>
      </c>
      <c r="C21" s="509"/>
      <c r="D21" s="511"/>
      <c r="E21" s="511"/>
      <c r="F21" s="511"/>
      <c r="G21" s="511"/>
      <c r="H21" s="511"/>
      <c r="I21" s="511"/>
      <c r="J21" s="510"/>
      <c r="K21" s="510"/>
      <c r="L21" s="511"/>
      <c r="M21" s="511"/>
      <c r="N21" s="511"/>
      <c r="O21" s="511"/>
      <c r="P21" s="511"/>
      <c r="Q21" s="511"/>
      <c r="R21" s="511"/>
      <c r="S21" s="511"/>
      <c r="T21" s="511"/>
      <c r="U21" s="511"/>
      <c r="V21" s="511"/>
      <c r="W21" s="511"/>
      <c r="X21" s="511"/>
      <c r="Y21" s="511"/>
      <c r="Z21" s="511"/>
      <c r="AA21" s="511"/>
      <c r="AB21" s="511"/>
      <c r="AC21" s="511"/>
      <c r="AD21" s="511"/>
      <c r="AE21" s="512"/>
      <c r="AF21" s="513"/>
      <c r="AG21" s="513"/>
      <c r="AH21" s="513"/>
      <c r="AI21" s="513"/>
      <c r="AJ21" s="513"/>
      <c r="AK21" s="513"/>
      <c r="AL21" s="513"/>
      <c r="AM21" s="513"/>
      <c r="AN21" s="513"/>
      <c r="AO21" s="513"/>
      <c r="AP21" s="513"/>
      <c r="AQ21" s="513"/>
      <c r="AR21" s="513"/>
      <c r="AS21" s="513"/>
      <c r="AT21" s="513"/>
      <c r="AU21" s="513"/>
      <c r="AV21" s="513"/>
      <c r="AW21" s="513"/>
      <c r="AX21" s="513"/>
      <c r="AY21" s="513"/>
      <c r="AZ21" s="513"/>
      <c r="BA21" s="513"/>
      <c r="BB21" s="513"/>
      <c r="BC21" s="513"/>
    </row>
    <row r="22" spans="1:55" ht="35.5" customHeight="1" x14ac:dyDescent="0.35">
      <c r="A22" s="507" t="s">
        <v>1144</v>
      </c>
      <c r="B22" s="508">
        <v>0</v>
      </c>
      <c r="C22" s="509"/>
      <c r="D22" s="511"/>
      <c r="E22" s="511"/>
      <c r="F22" s="511"/>
      <c r="G22" s="511"/>
      <c r="H22" s="511"/>
      <c r="I22" s="511"/>
      <c r="J22" s="511"/>
      <c r="K22" s="511"/>
      <c r="L22" s="510"/>
      <c r="M22" s="510"/>
      <c r="N22" s="510"/>
      <c r="O22" s="510"/>
      <c r="P22" s="510"/>
      <c r="Q22" s="510"/>
      <c r="R22" s="510"/>
      <c r="S22" s="510"/>
      <c r="T22" s="511"/>
      <c r="U22" s="511"/>
      <c r="V22" s="511"/>
      <c r="W22" s="511"/>
      <c r="X22" s="511"/>
      <c r="Y22" s="511"/>
      <c r="Z22" s="511"/>
      <c r="AA22" s="511"/>
      <c r="AB22" s="511"/>
      <c r="AC22" s="511"/>
      <c r="AD22" s="511"/>
      <c r="AE22" s="512"/>
      <c r="AF22" s="513"/>
      <c r="AG22" s="513"/>
      <c r="AH22" s="513"/>
      <c r="AI22" s="513"/>
      <c r="AJ22" s="513"/>
      <c r="AK22" s="513"/>
      <c r="AL22" s="513"/>
      <c r="AM22" s="513"/>
      <c r="AN22" s="513"/>
      <c r="AO22" s="513"/>
      <c r="AP22" s="513"/>
      <c r="AQ22" s="513"/>
      <c r="AR22" s="513"/>
      <c r="AS22" s="513"/>
      <c r="AT22" s="513"/>
      <c r="AU22" s="513"/>
      <c r="AV22" s="513"/>
      <c r="AW22" s="513"/>
      <c r="AX22" s="513"/>
      <c r="AY22" s="513"/>
      <c r="AZ22" s="513"/>
      <c r="BA22" s="513"/>
      <c r="BB22" s="513"/>
      <c r="BC22" s="513"/>
    </row>
    <row r="23" spans="1:55" ht="34.5" customHeight="1" x14ac:dyDescent="0.35">
      <c r="A23" s="507" t="s">
        <v>1145</v>
      </c>
      <c r="B23" s="508">
        <v>0</v>
      </c>
      <c r="C23" s="509"/>
      <c r="D23" s="511"/>
      <c r="E23" s="511"/>
      <c r="F23" s="511"/>
      <c r="G23" s="511"/>
      <c r="H23" s="511"/>
      <c r="I23" s="511"/>
      <c r="J23" s="511"/>
      <c r="K23" s="511"/>
      <c r="L23" s="511"/>
      <c r="M23" s="516"/>
      <c r="N23" s="516"/>
      <c r="O23" s="516"/>
      <c r="P23" s="516"/>
      <c r="Q23" s="516"/>
      <c r="R23" s="516"/>
      <c r="S23" s="516"/>
      <c r="T23" s="510"/>
      <c r="U23" s="510"/>
      <c r="V23" s="510"/>
      <c r="W23" s="510"/>
      <c r="X23" s="510"/>
      <c r="Y23" s="510"/>
      <c r="Z23" s="510"/>
      <c r="AA23" s="510"/>
      <c r="AB23" s="511"/>
      <c r="AC23" s="511"/>
      <c r="AD23" s="511"/>
      <c r="AE23" s="512"/>
      <c r="AF23" s="513"/>
      <c r="AG23" s="513"/>
      <c r="AH23" s="513"/>
      <c r="AI23" s="513"/>
      <c r="AJ23" s="513"/>
      <c r="AK23" s="513"/>
      <c r="AL23" s="513"/>
      <c r="AM23" s="513"/>
      <c r="AN23" s="513"/>
      <c r="AO23" s="513"/>
      <c r="AP23" s="513"/>
      <c r="AQ23" s="513"/>
      <c r="AR23" s="513"/>
      <c r="AS23" s="513"/>
      <c r="AT23" s="513"/>
      <c r="AU23" s="513"/>
      <c r="AV23" s="513"/>
      <c r="AW23" s="513"/>
      <c r="AX23" s="513"/>
      <c r="AY23" s="513"/>
      <c r="AZ23" s="513"/>
      <c r="BA23" s="513"/>
      <c r="BB23" s="513"/>
      <c r="BC23" s="513"/>
    </row>
    <row r="24" spans="1:55" ht="29.25" customHeight="1" x14ac:dyDescent="0.35">
      <c r="A24" s="507" t="s">
        <v>1146</v>
      </c>
      <c r="B24" s="508">
        <v>0</v>
      </c>
      <c r="C24" s="509"/>
      <c r="D24" s="511"/>
      <c r="E24" s="511"/>
      <c r="F24" s="511"/>
      <c r="G24" s="511"/>
      <c r="H24" s="511"/>
      <c r="I24" s="511"/>
      <c r="J24" s="511"/>
      <c r="K24" s="511"/>
      <c r="L24" s="511"/>
      <c r="M24" s="511"/>
      <c r="N24" s="511"/>
      <c r="O24" s="511"/>
      <c r="P24" s="511"/>
      <c r="Q24" s="511"/>
      <c r="R24" s="511"/>
      <c r="S24" s="511"/>
      <c r="T24" s="511"/>
      <c r="U24" s="511"/>
      <c r="V24" s="511"/>
      <c r="W24" s="511"/>
      <c r="X24" s="511"/>
      <c r="Y24" s="511"/>
      <c r="Z24" s="511"/>
      <c r="AA24" s="511"/>
      <c r="AB24" s="510"/>
      <c r="AC24" s="510"/>
      <c r="AD24" s="510"/>
      <c r="AE24" s="512"/>
      <c r="AF24" s="513"/>
      <c r="AG24" s="513"/>
      <c r="AH24" s="513"/>
      <c r="AI24" s="513"/>
      <c r="AJ24" s="513"/>
      <c r="AK24" s="513"/>
      <c r="AL24" s="513"/>
      <c r="AM24" s="513"/>
      <c r="AN24" s="513"/>
      <c r="AO24" s="513"/>
      <c r="AP24" s="513"/>
      <c r="AQ24" s="513"/>
      <c r="AR24" s="513"/>
      <c r="AS24" s="513"/>
      <c r="AT24" s="513"/>
      <c r="AU24" s="513"/>
      <c r="AV24" s="513"/>
      <c r="AW24" s="513"/>
      <c r="AX24" s="513"/>
      <c r="AY24" s="513"/>
      <c r="AZ24" s="513"/>
      <c r="BA24" s="513"/>
      <c r="BB24" s="513"/>
      <c r="BC24" s="513"/>
    </row>
    <row r="25" spans="1:55" ht="31.75" customHeight="1" x14ac:dyDescent="0.35">
      <c r="A25" s="507" t="s">
        <v>1147</v>
      </c>
      <c r="B25" s="508">
        <v>0</v>
      </c>
      <c r="C25" s="503"/>
      <c r="D25" s="530"/>
      <c r="E25" s="530"/>
      <c r="F25" s="530"/>
      <c r="G25" s="530"/>
      <c r="H25" s="530"/>
      <c r="I25" s="530"/>
      <c r="J25" s="530"/>
      <c r="K25" s="530"/>
      <c r="L25" s="530"/>
      <c r="M25" s="530"/>
      <c r="N25" s="530"/>
      <c r="O25" s="530"/>
      <c r="P25" s="530"/>
      <c r="Q25" s="530"/>
      <c r="R25" s="530"/>
      <c r="S25" s="530"/>
      <c r="T25" s="530"/>
      <c r="U25" s="530"/>
      <c r="V25" s="530"/>
      <c r="W25" s="530"/>
      <c r="X25" s="530"/>
      <c r="Y25" s="530"/>
      <c r="Z25" s="530"/>
      <c r="AA25" s="530"/>
      <c r="AB25" s="530"/>
      <c r="AC25" s="530"/>
      <c r="AD25" s="530"/>
      <c r="AE25" s="531"/>
      <c r="AF25" s="506"/>
      <c r="AG25" s="506"/>
      <c r="AH25" s="506"/>
      <c r="AI25" s="506"/>
      <c r="AJ25" s="506"/>
      <c r="AK25" s="506"/>
      <c r="AL25" s="506"/>
      <c r="AM25" s="506"/>
      <c r="AN25" s="506"/>
      <c r="AO25" s="506"/>
      <c r="AP25" s="506"/>
      <c r="AQ25" s="506"/>
      <c r="AR25" s="506"/>
      <c r="AS25" s="506"/>
      <c r="AT25" s="506"/>
      <c r="AU25" s="506"/>
      <c r="AV25" s="506"/>
      <c r="AW25" s="506"/>
      <c r="AX25" s="506"/>
      <c r="AY25" s="506"/>
      <c r="AZ25" s="506"/>
      <c r="BA25" s="506"/>
      <c r="BB25" s="506"/>
      <c r="BC25" s="506"/>
    </row>
    <row r="26" spans="1:55" x14ac:dyDescent="0.35">
      <c r="A26" s="514" t="s">
        <v>1148</v>
      </c>
      <c r="B26" s="515">
        <f>SUM(B20:B25)</f>
        <v>130500</v>
      </c>
      <c r="C26" s="509"/>
      <c r="D26" s="516"/>
      <c r="E26" s="516"/>
      <c r="F26" s="516"/>
      <c r="G26" s="516"/>
      <c r="H26" s="516"/>
      <c r="I26" s="516"/>
      <c r="J26" s="516"/>
      <c r="K26" s="516"/>
      <c r="L26" s="516"/>
      <c r="M26" s="516"/>
      <c r="N26" s="516"/>
      <c r="O26" s="516"/>
      <c r="P26" s="516"/>
      <c r="Q26" s="516"/>
      <c r="R26" s="516"/>
      <c r="S26" s="516"/>
      <c r="T26" s="516"/>
      <c r="U26" s="516"/>
      <c r="V26" s="516"/>
      <c r="W26" s="516"/>
      <c r="X26" s="516"/>
      <c r="Y26" s="516"/>
      <c r="Z26" s="516"/>
      <c r="AA26" s="516"/>
      <c r="AB26" s="516"/>
      <c r="AC26" s="516"/>
      <c r="AD26" s="516"/>
      <c r="AE26" s="517"/>
      <c r="AF26" s="513"/>
      <c r="AG26" s="513"/>
      <c r="AH26" s="513"/>
      <c r="AI26" s="513"/>
      <c r="AJ26" s="513"/>
      <c r="AK26" s="513"/>
      <c r="AL26" s="513"/>
      <c r="AM26" s="513"/>
      <c r="AN26" s="513"/>
      <c r="AO26" s="513"/>
      <c r="AP26" s="513"/>
      <c r="AQ26" s="513"/>
      <c r="AR26" s="513"/>
      <c r="AS26" s="513"/>
      <c r="AT26" s="513"/>
      <c r="AU26" s="513"/>
      <c r="AV26" s="513"/>
      <c r="AW26" s="513"/>
      <c r="AX26" s="513"/>
      <c r="AY26" s="513"/>
      <c r="AZ26" s="513"/>
      <c r="BA26" s="513"/>
      <c r="BB26" s="513"/>
      <c r="BC26" s="513"/>
    </row>
    <row r="27" spans="1:55" ht="24.75" customHeight="1" x14ac:dyDescent="0.35">
      <c r="A27" s="518" t="s">
        <v>1149</v>
      </c>
      <c r="B27" s="532">
        <f>B26</f>
        <v>130500</v>
      </c>
      <c r="C27" s="520"/>
      <c r="D27" s="516"/>
      <c r="E27" s="516"/>
      <c r="F27" s="516"/>
      <c r="G27" s="516"/>
      <c r="H27" s="516"/>
      <c r="I27" s="516"/>
      <c r="J27" s="516"/>
      <c r="K27" s="516"/>
      <c r="L27" s="516"/>
      <c r="M27" s="516"/>
      <c r="N27" s="516"/>
      <c r="O27" s="516"/>
      <c r="P27" s="516"/>
      <c r="Q27" s="516"/>
      <c r="R27" s="516"/>
      <c r="S27" s="516"/>
      <c r="T27" s="516"/>
      <c r="U27" s="516"/>
      <c r="V27" s="516"/>
      <c r="W27" s="516"/>
      <c r="X27" s="516"/>
      <c r="Y27" s="516"/>
      <c r="Z27" s="516"/>
      <c r="AA27" s="516"/>
      <c r="AB27" s="516"/>
      <c r="AC27" s="516"/>
      <c r="AD27" s="516"/>
      <c r="AE27" s="517"/>
      <c r="AF27" s="513"/>
      <c r="AG27" s="513"/>
      <c r="AH27" s="513"/>
      <c r="AI27" s="513"/>
      <c r="AJ27" s="513"/>
      <c r="AK27" s="513"/>
      <c r="AL27" s="513"/>
      <c r="AM27" s="513"/>
      <c r="AN27" s="513"/>
      <c r="AO27" s="513"/>
      <c r="AP27" s="513"/>
      <c r="AQ27" s="513"/>
      <c r="AR27" s="513"/>
      <c r="AS27" s="513"/>
      <c r="AT27" s="513"/>
      <c r="AU27" s="513"/>
      <c r="AV27" s="513"/>
      <c r="AW27" s="513"/>
      <c r="AX27" s="513"/>
      <c r="AY27" s="513"/>
      <c r="AZ27" s="513"/>
      <c r="BA27" s="513"/>
      <c r="BB27" s="513"/>
      <c r="BC27" s="513"/>
    </row>
    <row r="28" spans="1:55" ht="51" customHeight="1" x14ac:dyDescent="0.35">
      <c r="A28" s="523" t="s">
        <v>1150</v>
      </c>
      <c r="B28" s="524"/>
      <c r="C28" s="525"/>
      <c r="D28" s="526"/>
      <c r="E28" s="526"/>
      <c r="F28" s="526"/>
      <c r="G28" s="526"/>
      <c r="H28" s="526"/>
      <c r="I28" s="526"/>
      <c r="J28" s="526"/>
      <c r="K28" s="526"/>
      <c r="L28" s="526"/>
      <c r="M28" s="526"/>
      <c r="N28" s="526"/>
      <c r="O28" s="526"/>
      <c r="P28" s="526"/>
      <c r="Q28" s="526"/>
      <c r="R28" s="526"/>
      <c r="S28" s="526"/>
      <c r="T28" s="526"/>
      <c r="U28" s="526"/>
      <c r="V28" s="526"/>
      <c r="W28" s="526"/>
      <c r="X28" s="526"/>
      <c r="Y28" s="526"/>
      <c r="Z28" s="526"/>
      <c r="AA28" s="526"/>
      <c r="AB28" s="526"/>
      <c r="AC28" s="526"/>
      <c r="AD28" s="526"/>
      <c r="AE28" s="527"/>
      <c r="AF28" s="526"/>
      <c r="AG28" s="526"/>
      <c r="AH28" s="526"/>
      <c r="AI28" s="526"/>
      <c r="AJ28" s="526"/>
      <c r="AK28" s="526"/>
      <c r="AL28" s="526"/>
      <c r="AM28" s="526"/>
      <c r="AN28" s="526"/>
      <c r="AO28" s="526"/>
      <c r="AP28" s="526"/>
      <c r="AQ28" s="526"/>
      <c r="AR28" s="526"/>
      <c r="AS28" s="526"/>
      <c r="AT28" s="526"/>
      <c r="AU28" s="526"/>
      <c r="AV28" s="526"/>
      <c r="AW28" s="526"/>
      <c r="AX28" s="526"/>
      <c r="AY28" s="526"/>
      <c r="AZ28" s="526"/>
      <c r="BA28" s="526"/>
      <c r="BB28" s="526"/>
      <c r="BC28" s="526"/>
    </row>
    <row r="29" spans="1:55" x14ac:dyDescent="0.35">
      <c r="A29" s="501" t="s">
        <v>1151</v>
      </c>
      <c r="B29" s="502"/>
      <c r="C29" s="509"/>
      <c r="D29" s="516"/>
      <c r="E29" s="516"/>
      <c r="F29" s="516"/>
      <c r="G29" s="516"/>
      <c r="H29" s="516"/>
      <c r="I29" s="516"/>
      <c r="J29" s="516"/>
      <c r="K29" s="516"/>
      <c r="L29" s="516"/>
      <c r="M29" s="516"/>
      <c r="N29" s="516"/>
      <c r="O29" s="516"/>
      <c r="P29" s="516"/>
      <c r="Q29" s="516"/>
      <c r="R29" s="516"/>
      <c r="S29" s="516"/>
      <c r="T29" s="516"/>
      <c r="U29" s="516"/>
      <c r="V29" s="516"/>
      <c r="W29" s="516"/>
      <c r="X29" s="516"/>
      <c r="Y29" s="516"/>
      <c r="Z29" s="516"/>
      <c r="AA29" s="516"/>
      <c r="AB29" s="516"/>
      <c r="AC29" s="516"/>
      <c r="AD29" s="516"/>
      <c r="AE29" s="517"/>
      <c r="AF29" s="529"/>
      <c r="AG29" s="529"/>
      <c r="AH29" s="529"/>
      <c r="AI29" s="529"/>
      <c r="AJ29" s="529"/>
      <c r="AK29" s="529"/>
      <c r="AL29" s="529"/>
      <c r="AM29" s="529"/>
      <c r="AN29" s="529"/>
      <c r="AO29" s="529"/>
      <c r="AP29" s="529"/>
      <c r="AQ29" s="529"/>
      <c r="AR29" s="529"/>
      <c r="AS29" s="529"/>
      <c r="AT29" s="529"/>
      <c r="AU29" s="529"/>
      <c r="AV29" s="529"/>
      <c r="AW29" s="529"/>
      <c r="AX29" s="529"/>
      <c r="AY29" s="529"/>
      <c r="AZ29" s="529"/>
      <c r="BA29" s="529"/>
      <c r="BB29" s="529"/>
      <c r="BC29" s="529"/>
    </row>
    <row r="30" spans="1:55" ht="26.5" customHeight="1" x14ac:dyDescent="0.35">
      <c r="A30" s="507" t="s">
        <v>1152</v>
      </c>
      <c r="B30" s="508">
        <v>145000</v>
      </c>
      <c r="C30" s="509"/>
      <c r="D30" s="510"/>
      <c r="E30" s="510"/>
      <c r="F30" s="510"/>
      <c r="G30" s="510"/>
      <c r="H30" s="510"/>
      <c r="I30" s="510"/>
      <c r="J30" s="510"/>
      <c r="K30" s="510"/>
      <c r="L30" s="516"/>
      <c r="M30" s="516"/>
      <c r="N30" s="516"/>
      <c r="O30" s="516"/>
      <c r="P30" s="516"/>
      <c r="Q30" s="516"/>
      <c r="R30" s="516"/>
      <c r="S30" s="533"/>
      <c r="T30" s="533"/>
      <c r="U30" s="533"/>
      <c r="V30" s="533"/>
      <c r="W30" s="533"/>
      <c r="X30" s="533"/>
      <c r="Y30" s="516"/>
      <c r="Z30" s="516"/>
      <c r="AA30" s="516"/>
      <c r="AB30" s="516"/>
      <c r="AC30" s="516"/>
      <c r="AD30" s="516"/>
      <c r="AE30" s="517"/>
      <c r="AF30" s="513"/>
      <c r="AG30" s="513"/>
      <c r="AH30" s="513"/>
      <c r="AI30" s="513"/>
      <c r="AJ30" s="513"/>
      <c r="AK30" s="513"/>
      <c r="AL30" s="513"/>
      <c r="AM30" s="513"/>
      <c r="AN30" s="513"/>
      <c r="AO30" s="513"/>
      <c r="AP30" s="513"/>
      <c r="AQ30" s="513"/>
      <c r="AR30" s="513"/>
      <c r="AS30" s="513"/>
      <c r="AT30" s="513"/>
      <c r="AU30" s="513"/>
      <c r="AV30" s="513"/>
      <c r="AW30" s="513"/>
      <c r="AX30" s="513"/>
      <c r="AY30" s="513"/>
      <c r="AZ30" s="513"/>
      <c r="BA30" s="513"/>
      <c r="BB30" s="513"/>
      <c r="BC30" s="513"/>
    </row>
    <row r="31" spans="1:55" ht="22.75" customHeight="1" x14ac:dyDescent="0.35">
      <c r="A31" s="507" t="s">
        <v>1143</v>
      </c>
      <c r="B31" s="508">
        <v>0</v>
      </c>
      <c r="C31" s="509"/>
      <c r="D31" s="516"/>
      <c r="E31" s="516"/>
      <c r="F31" s="516"/>
      <c r="G31" s="516"/>
      <c r="H31" s="510"/>
      <c r="I31" s="510"/>
      <c r="J31" s="510"/>
      <c r="K31" s="510"/>
      <c r="L31" s="516"/>
      <c r="M31" s="516"/>
      <c r="N31" s="516"/>
      <c r="O31" s="516"/>
      <c r="P31" s="516"/>
      <c r="Q31" s="516"/>
      <c r="R31" s="516"/>
      <c r="S31" s="533"/>
      <c r="T31" s="533"/>
      <c r="U31" s="533"/>
      <c r="V31" s="533"/>
      <c r="W31" s="533"/>
      <c r="X31" s="533"/>
      <c r="Y31" s="516"/>
      <c r="Z31" s="516"/>
      <c r="AA31" s="516"/>
      <c r="AB31" s="516"/>
      <c r="AC31" s="516"/>
      <c r="AD31" s="516"/>
      <c r="AE31" s="517"/>
      <c r="AF31" s="513"/>
      <c r="AG31" s="513"/>
      <c r="AH31" s="513"/>
      <c r="AI31" s="513"/>
      <c r="AJ31" s="513"/>
      <c r="AK31" s="513"/>
      <c r="AL31" s="513"/>
      <c r="AM31" s="513"/>
      <c r="AN31" s="513"/>
      <c r="AO31" s="513"/>
      <c r="AP31" s="513"/>
      <c r="AQ31" s="513"/>
      <c r="AR31" s="513"/>
      <c r="AS31" s="513"/>
      <c r="AT31" s="513"/>
      <c r="AU31" s="513"/>
      <c r="AV31" s="513"/>
      <c r="AW31" s="513"/>
      <c r="AX31" s="513"/>
      <c r="AY31" s="513"/>
      <c r="AZ31" s="513"/>
      <c r="BA31" s="513"/>
      <c r="BB31" s="513"/>
      <c r="BC31" s="513"/>
    </row>
    <row r="32" spans="1:55" ht="27.75" customHeight="1" x14ac:dyDescent="0.35">
      <c r="A32" s="507" t="s">
        <v>1144</v>
      </c>
      <c r="B32" s="508">
        <v>0</v>
      </c>
      <c r="C32" s="509"/>
      <c r="D32" s="516"/>
      <c r="E32" s="516"/>
      <c r="F32" s="516"/>
      <c r="G32" s="516"/>
      <c r="H32" s="516"/>
      <c r="I32" s="516"/>
      <c r="J32" s="516"/>
      <c r="K32" s="516"/>
      <c r="L32" s="510"/>
      <c r="M32" s="510"/>
      <c r="N32" s="516"/>
      <c r="O32" s="516"/>
      <c r="P32" s="516"/>
      <c r="Q32" s="516"/>
      <c r="R32" s="516"/>
      <c r="S32" s="533"/>
      <c r="T32" s="533"/>
      <c r="U32" s="533"/>
      <c r="V32" s="533"/>
      <c r="W32" s="533"/>
      <c r="X32" s="533"/>
      <c r="Y32" s="516"/>
      <c r="Z32" s="516"/>
      <c r="AA32" s="516"/>
      <c r="AB32" s="516"/>
      <c r="AC32" s="516"/>
      <c r="AD32" s="516"/>
      <c r="AE32" s="517"/>
      <c r="AF32" s="513"/>
      <c r="AG32" s="513"/>
      <c r="AH32" s="513"/>
      <c r="AI32" s="513"/>
      <c r="AJ32" s="513"/>
      <c r="AK32" s="513"/>
      <c r="AL32" s="513"/>
      <c r="AM32" s="513"/>
      <c r="AN32" s="513"/>
      <c r="AO32" s="513"/>
      <c r="AP32" s="513"/>
      <c r="AQ32" s="513"/>
      <c r="AR32" s="513"/>
      <c r="AS32" s="513"/>
      <c r="AT32" s="513"/>
      <c r="AU32" s="513"/>
      <c r="AV32" s="513"/>
      <c r="AW32" s="513"/>
      <c r="AX32" s="513"/>
      <c r="AY32" s="513"/>
      <c r="AZ32" s="513"/>
      <c r="BA32" s="513"/>
      <c r="BB32" s="513"/>
      <c r="BC32" s="513"/>
    </row>
    <row r="33" spans="1:55" ht="21" customHeight="1" x14ac:dyDescent="0.35">
      <c r="A33" s="507" t="s">
        <v>1145</v>
      </c>
      <c r="B33" s="508">
        <v>0</v>
      </c>
      <c r="C33" s="509"/>
      <c r="D33" s="516"/>
      <c r="E33" s="516"/>
      <c r="F33" s="516"/>
      <c r="G33" s="516"/>
      <c r="H33" s="516"/>
      <c r="I33" s="516"/>
      <c r="J33" s="516"/>
      <c r="K33" s="516"/>
      <c r="L33" s="516"/>
      <c r="M33" s="516"/>
      <c r="N33" s="510"/>
      <c r="O33" s="510"/>
      <c r="P33" s="510"/>
      <c r="Q33" s="510"/>
      <c r="R33" s="510"/>
      <c r="S33" s="534"/>
      <c r="T33" s="534"/>
      <c r="U33" s="534"/>
      <c r="V33" s="533"/>
      <c r="W33" s="533"/>
      <c r="X33" s="533"/>
      <c r="Y33" s="516"/>
      <c r="Z33" s="516" t="s">
        <v>1153</v>
      </c>
      <c r="AA33" s="516"/>
      <c r="AB33" s="516"/>
      <c r="AC33" s="516"/>
      <c r="AD33" s="516"/>
      <c r="AE33" s="517"/>
      <c r="AF33" s="513"/>
      <c r="AG33" s="513"/>
      <c r="AH33" s="513"/>
      <c r="AI33" s="513"/>
      <c r="AJ33" s="513"/>
      <c r="AK33" s="513"/>
      <c r="AL33" s="513"/>
      <c r="AM33" s="513"/>
      <c r="AN33" s="513"/>
      <c r="AO33" s="513"/>
      <c r="AP33" s="513"/>
      <c r="AQ33" s="513"/>
      <c r="AR33" s="513"/>
      <c r="AS33" s="513"/>
      <c r="AT33" s="513"/>
      <c r="AU33" s="513"/>
      <c r="AV33" s="513"/>
      <c r="AW33" s="513"/>
      <c r="AX33" s="513"/>
      <c r="AY33" s="513"/>
      <c r="AZ33" s="513"/>
      <c r="BA33" s="513"/>
      <c r="BB33" s="513"/>
      <c r="BC33" s="513"/>
    </row>
    <row r="34" spans="1:55" ht="30" customHeight="1" x14ac:dyDescent="0.35">
      <c r="A34" s="507" t="s">
        <v>1154</v>
      </c>
      <c r="B34" s="508">
        <v>0</v>
      </c>
      <c r="C34" s="509"/>
      <c r="D34" s="516"/>
      <c r="E34" s="516"/>
      <c r="F34" s="516"/>
      <c r="G34" s="516"/>
      <c r="H34" s="516"/>
      <c r="I34" s="516"/>
      <c r="J34" s="516"/>
      <c r="K34" s="516"/>
      <c r="L34" s="516"/>
      <c r="M34" s="516"/>
      <c r="N34" s="516"/>
      <c r="O34" s="516"/>
      <c r="P34" s="516"/>
      <c r="Q34" s="516"/>
      <c r="R34" s="516"/>
      <c r="S34" s="533"/>
      <c r="T34" s="533"/>
      <c r="U34" s="533"/>
      <c r="V34" s="534"/>
      <c r="W34" s="534"/>
      <c r="X34" s="533"/>
      <c r="Y34" s="516"/>
      <c r="Z34" s="516"/>
      <c r="AA34" s="516"/>
      <c r="AB34" s="516"/>
      <c r="AC34" s="516"/>
      <c r="AD34" s="516"/>
      <c r="AE34" s="517"/>
      <c r="AF34" s="513"/>
      <c r="AG34" s="513"/>
      <c r="AH34" s="513"/>
      <c r="AI34" s="513"/>
      <c r="AJ34" s="513"/>
      <c r="AK34" s="513"/>
      <c r="AL34" s="513"/>
      <c r="AM34" s="513"/>
      <c r="AN34" s="513"/>
      <c r="AO34" s="513"/>
      <c r="AP34" s="513"/>
      <c r="AQ34" s="513"/>
      <c r="AR34" s="513"/>
      <c r="AS34" s="513"/>
      <c r="AT34" s="513"/>
      <c r="AU34" s="513"/>
      <c r="AV34" s="513"/>
      <c r="AW34" s="513"/>
      <c r="AX34" s="513"/>
      <c r="AY34" s="513"/>
      <c r="AZ34" s="513"/>
      <c r="BA34" s="513"/>
      <c r="BB34" s="513"/>
      <c r="BC34" s="513"/>
    </row>
    <row r="35" spans="1:55" ht="26.5" customHeight="1" x14ac:dyDescent="0.35">
      <c r="A35" s="507" t="s">
        <v>1147</v>
      </c>
      <c r="B35" s="508">
        <v>0</v>
      </c>
      <c r="C35" s="509"/>
      <c r="D35" s="516"/>
      <c r="E35" s="516"/>
      <c r="F35" s="516"/>
      <c r="G35" s="516"/>
      <c r="H35" s="516"/>
      <c r="I35" s="516"/>
      <c r="J35" s="516"/>
      <c r="K35" s="516"/>
      <c r="L35" s="516"/>
      <c r="M35" s="516"/>
      <c r="N35" s="516"/>
      <c r="O35" s="516"/>
      <c r="P35" s="516"/>
      <c r="Q35" s="516"/>
      <c r="R35" s="516"/>
      <c r="S35" s="533"/>
      <c r="T35" s="533"/>
      <c r="U35" s="533"/>
      <c r="V35" s="533"/>
      <c r="W35" s="533"/>
      <c r="X35" s="534"/>
      <c r="Y35" s="510"/>
      <c r="Z35" s="510"/>
      <c r="AA35" s="510"/>
      <c r="AB35" s="510"/>
      <c r="AC35" s="510"/>
      <c r="AD35" s="510"/>
      <c r="AE35" s="535"/>
      <c r="AF35" s="513"/>
      <c r="AG35" s="513"/>
      <c r="AH35" s="513"/>
      <c r="AI35" s="513"/>
      <c r="AJ35" s="513"/>
      <c r="AK35" s="513"/>
      <c r="AL35" s="513"/>
      <c r="AM35" s="513"/>
      <c r="AN35" s="513"/>
      <c r="AO35" s="513"/>
      <c r="AP35" s="513"/>
      <c r="AQ35" s="513"/>
      <c r="AR35" s="513"/>
      <c r="AS35" s="513"/>
      <c r="AT35" s="513"/>
      <c r="AU35" s="513"/>
      <c r="AV35" s="513"/>
      <c r="AW35" s="513"/>
      <c r="AX35" s="513"/>
      <c r="AY35" s="513"/>
      <c r="AZ35" s="513"/>
      <c r="BA35" s="513"/>
      <c r="BB35" s="513"/>
      <c r="BC35" s="513"/>
    </row>
    <row r="36" spans="1:55" x14ac:dyDescent="0.35">
      <c r="A36" s="514" t="s">
        <v>1155</v>
      </c>
      <c r="B36" s="515">
        <f>SUM(B30:B35)</f>
        <v>145000</v>
      </c>
      <c r="C36" s="509"/>
      <c r="D36" s="536"/>
      <c r="E36" s="536"/>
      <c r="F36" s="536"/>
      <c r="G36" s="536"/>
      <c r="H36" s="536"/>
      <c r="I36" s="536"/>
      <c r="J36" s="536"/>
      <c r="K36" s="536"/>
      <c r="L36" s="536"/>
      <c r="M36" s="536"/>
      <c r="N36" s="536"/>
      <c r="O36" s="536"/>
      <c r="P36" s="536"/>
      <c r="Q36" s="536"/>
      <c r="R36" s="536"/>
      <c r="S36" s="536"/>
      <c r="T36" s="536"/>
      <c r="U36" s="536"/>
      <c r="V36" s="536"/>
      <c r="W36" s="536"/>
      <c r="X36" s="536"/>
      <c r="Y36" s="536"/>
      <c r="Z36" s="536"/>
      <c r="AA36" s="536"/>
      <c r="AB36" s="536"/>
      <c r="AC36" s="536"/>
      <c r="AD36" s="536"/>
      <c r="AE36" s="537"/>
      <c r="AF36" s="513"/>
      <c r="AG36" s="513"/>
      <c r="AH36" s="513"/>
      <c r="AI36" s="513"/>
      <c r="AJ36" s="513"/>
      <c r="AK36" s="513"/>
      <c r="AL36" s="513"/>
      <c r="AM36" s="513"/>
      <c r="AN36" s="513"/>
      <c r="AO36" s="513"/>
      <c r="AP36" s="513"/>
      <c r="AQ36" s="513"/>
      <c r="AR36" s="513"/>
      <c r="AS36" s="513"/>
      <c r="AT36" s="513"/>
      <c r="AU36" s="513"/>
      <c r="AV36" s="513"/>
      <c r="AW36" s="513"/>
      <c r="AX36" s="513"/>
      <c r="AY36" s="513"/>
      <c r="AZ36" s="513"/>
      <c r="BA36" s="513"/>
      <c r="BB36" s="513"/>
      <c r="BC36" s="513"/>
    </row>
    <row r="37" spans="1:55" ht="24.75" customHeight="1" x14ac:dyDescent="0.35">
      <c r="A37" s="518" t="s">
        <v>1156</v>
      </c>
      <c r="B37" s="519">
        <f>B36</f>
        <v>145000</v>
      </c>
      <c r="C37" s="520"/>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7"/>
      <c r="AF37" s="513"/>
      <c r="AG37" s="513"/>
      <c r="AH37" s="513"/>
      <c r="AI37" s="513"/>
      <c r="AJ37" s="513"/>
      <c r="AK37" s="513"/>
      <c r="AL37" s="513"/>
      <c r="AM37" s="513"/>
      <c r="AN37" s="513"/>
      <c r="AO37" s="513"/>
      <c r="AP37" s="513"/>
      <c r="AQ37" s="513"/>
      <c r="AR37" s="513"/>
      <c r="AS37" s="513"/>
      <c r="AT37" s="513"/>
      <c r="AU37" s="513"/>
      <c r="AV37" s="513"/>
      <c r="AW37" s="513"/>
      <c r="AX37" s="513"/>
      <c r="AY37" s="513"/>
      <c r="AZ37" s="513"/>
      <c r="BA37" s="513"/>
      <c r="BB37" s="513"/>
      <c r="BC37" s="513"/>
    </row>
    <row r="38" spans="1:55" ht="42.75" customHeight="1" x14ac:dyDescent="0.35">
      <c r="A38" s="523" t="s">
        <v>1157</v>
      </c>
      <c r="B38" s="524"/>
      <c r="C38" s="525"/>
      <c r="D38" s="526"/>
      <c r="E38" s="526"/>
      <c r="F38" s="526"/>
      <c r="G38" s="526"/>
      <c r="H38" s="526"/>
      <c r="I38" s="526"/>
      <c r="J38" s="526"/>
      <c r="K38" s="526"/>
      <c r="L38" s="526"/>
      <c r="M38" s="526"/>
      <c r="N38" s="526"/>
      <c r="O38" s="526"/>
      <c r="P38" s="526"/>
      <c r="Q38" s="526"/>
      <c r="R38" s="526"/>
      <c r="S38" s="526"/>
      <c r="T38" s="526"/>
      <c r="U38" s="526"/>
      <c r="V38" s="526"/>
      <c r="W38" s="526"/>
      <c r="X38" s="526"/>
      <c r="Y38" s="526"/>
      <c r="Z38" s="526"/>
      <c r="AA38" s="526"/>
      <c r="AB38" s="526"/>
      <c r="AC38" s="526"/>
      <c r="AD38" s="526"/>
      <c r="AE38" s="527"/>
      <c r="AF38" s="526"/>
      <c r="AG38" s="526"/>
      <c r="AH38" s="526"/>
      <c r="AI38" s="526"/>
      <c r="AJ38" s="526"/>
      <c r="AK38" s="526"/>
      <c r="AL38" s="526"/>
      <c r="AM38" s="526"/>
      <c r="AN38" s="526"/>
      <c r="AO38" s="526"/>
      <c r="AP38" s="526"/>
      <c r="AQ38" s="526"/>
      <c r="AR38" s="526"/>
      <c r="AS38" s="526"/>
      <c r="AT38" s="526"/>
      <c r="AU38" s="526"/>
      <c r="AV38" s="526"/>
      <c r="AW38" s="526"/>
      <c r="AX38" s="526"/>
      <c r="AY38" s="526"/>
      <c r="AZ38" s="526"/>
      <c r="BA38" s="526"/>
      <c r="BB38" s="526"/>
      <c r="BC38" s="526"/>
    </row>
    <row r="39" spans="1:55" x14ac:dyDescent="0.35">
      <c r="A39" s="501" t="s">
        <v>1158</v>
      </c>
      <c r="B39" s="502"/>
      <c r="C39" s="509"/>
      <c r="D39" s="516"/>
      <c r="E39" s="516"/>
      <c r="F39" s="516"/>
      <c r="G39" s="516"/>
      <c r="H39" s="516"/>
      <c r="I39" s="516"/>
      <c r="J39" s="516"/>
      <c r="K39" s="516"/>
      <c r="L39" s="516"/>
      <c r="M39" s="516"/>
      <c r="N39" s="516"/>
      <c r="O39" s="516"/>
      <c r="P39" s="516"/>
      <c r="Q39" s="516"/>
      <c r="R39" s="516"/>
      <c r="S39" s="516"/>
      <c r="T39" s="516"/>
      <c r="U39" s="516"/>
      <c r="V39" s="516"/>
      <c r="W39" s="516"/>
      <c r="X39" s="516"/>
      <c r="Y39" s="516"/>
      <c r="Z39" s="516"/>
      <c r="AA39" s="516"/>
      <c r="AB39" s="516"/>
      <c r="AC39" s="516"/>
      <c r="AD39" s="516"/>
      <c r="AE39" s="517"/>
      <c r="AF39" s="529"/>
      <c r="AG39" s="529"/>
      <c r="AH39" s="529"/>
      <c r="AI39" s="529"/>
      <c r="AJ39" s="529"/>
      <c r="AK39" s="529"/>
      <c r="AL39" s="529"/>
      <c r="AM39" s="529"/>
      <c r="AN39" s="529"/>
      <c r="AO39" s="529"/>
      <c r="AP39" s="529"/>
      <c r="AQ39" s="529"/>
      <c r="AR39" s="529"/>
      <c r="AS39" s="529"/>
      <c r="AT39" s="529"/>
      <c r="AU39" s="529"/>
      <c r="AV39" s="529"/>
      <c r="AW39" s="529"/>
      <c r="AX39" s="529"/>
      <c r="AY39" s="529"/>
      <c r="AZ39" s="529"/>
      <c r="BA39" s="529"/>
      <c r="BB39" s="529"/>
      <c r="BC39" s="529"/>
    </row>
    <row r="40" spans="1:55" x14ac:dyDescent="0.35">
      <c r="A40" s="538" t="s">
        <v>1159</v>
      </c>
      <c r="B40" s="539">
        <v>0</v>
      </c>
      <c r="C40" s="509"/>
      <c r="D40" s="1893" t="s">
        <v>1160</v>
      </c>
      <c r="E40" s="1894"/>
      <c r="F40" s="1894"/>
      <c r="G40" s="1895"/>
      <c r="H40" s="516"/>
      <c r="I40" s="516"/>
      <c r="J40" s="516"/>
      <c r="K40" s="516"/>
      <c r="L40" s="516"/>
      <c r="M40" s="516"/>
      <c r="N40" s="516"/>
      <c r="O40" s="516"/>
      <c r="P40" s="516"/>
      <c r="Q40" s="516"/>
      <c r="R40" s="516"/>
      <c r="S40" s="516"/>
      <c r="T40" s="516"/>
      <c r="U40" s="516"/>
      <c r="V40" s="516"/>
      <c r="W40" s="516"/>
      <c r="X40" s="516"/>
      <c r="Y40" s="516"/>
      <c r="Z40" s="516"/>
      <c r="AA40" s="516"/>
      <c r="AB40" s="516"/>
      <c r="AC40" s="516"/>
      <c r="AD40" s="516"/>
      <c r="AE40" s="517"/>
      <c r="AF40" s="529"/>
      <c r="AG40" s="529"/>
      <c r="AH40" s="529"/>
      <c r="AI40" s="529"/>
      <c r="AJ40" s="529"/>
      <c r="AK40" s="529"/>
      <c r="AL40" s="529"/>
      <c r="AM40" s="529"/>
      <c r="AN40" s="529"/>
      <c r="AO40" s="529"/>
      <c r="AP40" s="529"/>
      <c r="AQ40" s="529"/>
      <c r="AR40" s="529"/>
      <c r="AS40" s="529"/>
      <c r="AT40" s="529"/>
      <c r="AU40" s="529"/>
      <c r="AV40" s="529"/>
      <c r="AW40" s="529"/>
      <c r="AX40" s="529"/>
      <c r="AY40" s="529"/>
      <c r="AZ40" s="529"/>
      <c r="BA40" s="529"/>
      <c r="BB40" s="529"/>
      <c r="BC40" s="529"/>
    </row>
    <row r="41" spans="1:55" x14ac:dyDescent="0.35">
      <c r="A41" s="538" t="s">
        <v>1161</v>
      </c>
      <c r="B41" s="540">
        <v>0</v>
      </c>
      <c r="C41" s="509"/>
      <c r="D41" s="526"/>
      <c r="E41" s="526"/>
      <c r="F41" s="526"/>
      <c r="G41" s="526"/>
      <c r="H41" s="511"/>
      <c r="I41" s="511"/>
      <c r="J41" s="511"/>
      <c r="K41" s="511"/>
      <c r="L41" s="511"/>
      <c r="M41" s="511"/>
      <c r="N41" s="511"/>
      <c r="O41" s="511"/>
      <c r="P41" s="511"/>
      <c r="Q41" s="511"/>
      <c r="R41" s="511"/>
      <c r="S41" s="511"/>
      <c r="T41" s="511"/>
      <c r="U41" s="511"/>
      <c r="V41" s="511"/>
      <c r="W41" s="511"/>
      <c r="X41" s="511"/>
      <c r="Y41" s="511"/>
      <c r="Z41" s="511"/>
      <c r="AA41" s="511"/>
      <c r="AB41" s="511"/>
      <c r="AC41" s="511"/>
      <c r="AD41" s="511"/>
      <c r="AE41" s="512"/>
      <c r="AF41" s="529"/>
      <c r="AG41" s="529"/>
      <c r="AH41" s="529"/>
      <c r="AI41" s="529"/>
      <c r="AJ41" s="529"/>
      <c r="AK41" s="529"/>
      <c r="AL41" s="529"/>
      <c r="AM41" s="529"/>
      <c r="AN41" s="529"/>
      <c r="AO41" s="529"/>
      <c r="AP41" s="529"/>
      <c r="AQ41" s="529"/>
      <c r="AR41" s="529"/>
      <c r="AS41" s="529"/>
      <c r="AT41" s="529"/>
      <c r="AU41" s="529"/>
      <c r="AV41" s="529"/>
      <c r="AW41" s="529"/>
      <c r="AX41" s="529"/>
      <c r="AY41" s="529"/>
      <c r="AZ41" s="529"/>
      <c r="BA41" s="529"/>
      <c r="BB41" s="529"/>
      <c r="BC41" s="529"/>
    </row>
    <row r="42" spans="1:55" x14ac:dyDescent="0.35">
      <c r="A42" s="514" t="s">
        <v>1162</v>
      </c>
      <c r="B42" s="541">
        <f>SUM(B40:B41)</f>
        <v>0</v>
      </c>
      <c r="C42" s="509"/>
      <c r="D42" s="516"/>
      <c r="E42" s="516"/>
      <c r="F42" s="516"/>
      <c r="G42" s="516"/>
      <c r="H42" s="516"/>
      <c r="I42" s="516"/>
      <c r="J42" s="516"/>
      <c r="K42" s="516"/>
      <c r="L42" s="516"/>
      <c r="M42" s="516"/>
      <c r="N42" s="516"/>
      <c r="O42" s="516"/>
      <c r="P42" s="516"/>
      <c r="Q42" s="516"/>
      <c r="R42" s="516"/>
      <c r="S42" s="516"/>
      <c r="T42" s="516"/>
      <c r="U42" s="516"/>
      <c r="V42" s="516"/>
      <c r="W42" s="533"/>
      <c r="X42" s="533"/>
      <c r="Y42" s="516"/>
      <c r="Z42" s="516"/>
      <c r="AA42" s="516"/>
      <c r="AB42" s="516"/>
      <c r="AC42" s="516"/>
      <c r="AD42" s="516"/>
      <c r="AE42" s="517"/>
      <c r="AF42" s="513"/>
      <c r="AG42" s="513"/>
      <c r="AH42" s="513"/>
      <c r="AI42" s="513"/>
      <c r="AJ42" s="513"/>
      <c r="AK42" s="513"/>
      <c r="AL42" s="513"/>
      <c r="AM42" s="513"/>
      <c r="AN42" s="513"/>
      <c r="AO42" s="513"/>
      <c r="AP42" s="513"/>
      <c r="AQ42" s="513"/>
      <c r="AR42" s="513"/>
      <c r="AS42" s="513"/>
      <c r="AT42" s="513"/>
      <c r="AU42" s="513"/>
      <c r="AV42" s="513"/>
      <c r="AW42" s="513"/>
      <c r="AX42" s="513"/>
      <c r="AY42" s="513"/>
      <c r="AZ42" s="513"/>
      <c r="BA42" s="513"/>
      <c r="BB42" s="513"/>
      <c r="BC42" s="513"/>
    </row>
    <row r="43" spans="1:55" x14ac:dyDescent="0.35">
      <c r="A43" s="501" t="s">
        <v>1163</v>
      </c>
      <c r="B43" s="502"/>
      <c r="C43" s="509"/>
      <c r="D43" s="516"/>
      <c r="E43" s="516"/>
      <c r="F43" s="516"/>
      <c r="G43" s="516"/>
      <c r="H43" s="516"/>
      <c r="I43" s="516"/>
      <c r="J43" s="516"/>
      <c r="K43" s="516"/>
      <c r="L43" s="516"/>
      <c r="M43" s="516"/>
      <c r="N43" s="516"/>
      <c r="O43" s="516"/>
      <c r="P43" s="516"/>
      <c r="Q43" s="516"/>
      <c r="R43" s="516"/>
      <c r="S43" s="516"/>
      <c r="T43" s="516"/>
      <c r="U43" s="516"/>
      <c r="V43" s="516"/>
      <c r="W43" s="516"/>
      <c r="X43" s="516"/>
      <c r="Y43" s="516"/>
      <c r="Z43" s="516"/>
      <c r="AA43" s="516"/>
      <c r="AB43" s="516"/>
      <c r="AC43" s="516"/>
      <c r="AD43" s="516"/>
      <c r="AE43" s="517"/>
      <c r="AF43" s="529"/>
      <c r="AG43" s="529"/>
      <c r="AH43" s="529"/>
      <c r="AI43" s="529"/>
      <c r="AJ43" s="529"/>
      <c r="AK43" s="529"/>
      <c r="AL43" s="529"/>
      <c r="AM43" s="529"/>
      <c r="AN43" s="529"/>
      <c r="AO43" s="529"/>
      <c r="AP43" s="529"/>
      <c r="AQ43" s="529"/>
      <c r="AR43" s="529"/>
      <c r="AS43" s="529"/>
      <c r="AT43" s="529"/>
      <c r="AU43" s="529"/>
      <c r="AV43" s="529"/>
      <c r="AW43" s="529"/>
      <c r="AX43" s="529"/>
      <c r="AY43" s="529"/>
      <c r="AZ43" s="529"/>
      <c r="BA43" s="529"/>
      <c r="BB43" s="529"/>
      <c r="BC43" s="529"/>
    </row>
    <row r="44" spans="1:55" ht="33.75" customHeight="1" x14ac:dyDescent="0.35">
      <c r="A44" s="507" t="s">
        <v>1164</v>
      </c>
      <c r="B44" s="508">
        <v>140000</v>
      </c>
      <c r="C44" s="509"/>
      <c r="D44" s="510"/>
      <c r="E44" s="542"/>
      <c r="F44" s="510"/>
      <c r="G44" s="510"/>
      <c r="H44" s="510"/>
      <c r="I44" s="516"/>
      <c r="J44" s="516"/>
      <c r="K44" s="511"/>
      <c r="L44" s="511"/>
      <c r="M44" s="511"/>
      <c r="N44" s="511"/>
      <c r="O44" s="511"/>
      <c r="P44" s="511"/>
      <c r="Q44" s="511"/>
      <c r="R44" s="511"/>
      <c r="S44" s="511"/>
      <c r="T44" s="511"/>
      <c r="U44" s="511"/>
      <c r="V44" s="511"/>
      <c r="W44" s="511"/>
      <c r="X44" s="511"/>
      <c r="Y44" s="511"/>
      <c r="Z44" s="511"/>
      <c r="AA44" s="511"/>
      <c r="AB44" s="511"/>
      <c r="AC44" s="511"/>
      <c r="AD44" s="511"/>
      <c r="AE44" s="512"/>
      <c r="AF44" s="513"/>
      <c r="AG44" s="513"/>
      <c r="AH44" s="513"/>
      <c r="AI44" s="513"/>
      <c r="AJ44" s="513"/>
      <c r="AK44" s="513"/>
      <c r="AL44" s="513"/>
      <c r="AM44" s="513"/>
      <c r="AN44" s="513"/>
      <c r="AO44" s="513"/>
      <c r="AP44" s="513"/>
      <c r="AQ44" s="513"/>
      <c r="AR44" s="513"/>
      <c r="AS44" s="513"/>
      <c r="AT44" s="513"/>
      <c r="AU44" s="513"/>
      <c r="AV44" s="513"/>
      <c r="AW44" s="513"/>
      <c r="AX44" s="513"/>
      <c r="AY44" s="513"/>
      <c r="AZ44" s="513"/>
      <c r="BA44" s="513"/>
      <c r="BB44" s="513"/>
      <c r="BC44" s="513"/>
    </row>
    <row r="45" spans="1:55" ht="27.75" customHeight="1" x14ac:dyDescent="0.35">
      <c r="A45" s="507" t="s">
        <v>1143</v>
      </c>
      <c r="B45" s="508">
        <v>0</v>
      </c>
      <c r="C45" s="509"/>
      <c r="D45" s="516"/>
      <c r="E45" s="516"/>
      <c r="F45" s="516"/>
      <c r="G45" s="516"/>
      <c r="H45" s="510"/>
      <c r="I45" s="510"/>
      <c r="J45" s="510"/>
      <c r="K45" s="510"/>
      <c r="L45" s="510"/>
      <c r="M45" s="510"/>
      <c r="N45" s="510"/>
      <c r="O45" s="510"/>
      <c r="P45" s="510"/>
      <c r="Q45" s="510"/>
      <c r="R45" s="510"/>
      <c r="S45" s="510"/>
      <c r="T45" s="510"/>
      <c r="U45" s="510"/>
      <c r="V45" s="510"/>
      <c r="W45" s="510"/>
      <c r="X45" s="510"/>
      <c r="Y45" s="510"/>
      <c r="Z45" s="510"/>
      <c r="AA45" s="511"/>
      <c r="AB45" s="511"/>
      <c r="AC45" s="511"/>
      <c r="AD45" s="511"/>
      <c r="AE45" s="512"/>
      <c r="AF45" s="513"/>
      <c r="AG45" s="513"/>
      <c r="AH45" s="513"/>
      <c r="AI45" s="513"/>
      <c r="AJ45" s="513"/>
      <c r="AK45" s="513"/>
      <c r="AL45" s="513"/>
      <c r="AM45" s="513"/>
      <c r="AN45" s="513"/>
      <c r="AO45" s="513"/>
      <c r="AP45" s="513"/>
      <c r="AQ45" s="513"/>
      <c r="AR45" s="513"/>
      <c r="AS45" s="513"/>
      <c r="AT45" s="513"/>
      <c r="AU45" s="513"/>
      <c r="AV45" s="513"/>
      <c r="AW45" s="513"/>
      <c r="AX45" s="513"/>
      <c r="AY45" s="513"/>
      <c r="AZ45" s="513"/>
      <c r="BA45" s="513"/>
      <c r="BB45" s="513"/>
      <c r="BC45" s="513"/>
    </row>
    <row r="46" spans="1:55" ht="27.75" customHeight="1" x14ac:dyDescent="0.35">
      <c r="A46" s="507" t="s">
        <v>1144</v>
      </c>
      <c r="B46" s="508">
        <v>0</v>
      </c>
      <c r="C46" s="509"/>
      <c r="D46" s="516"/>
      <c r="E46" s="516"/>
      <c r="F46" s="516"/>
      <c r="G46" s="516"/>
      <c r="H46" s="516"/>
      <c r="I46" s="516"/>
      <c r="J46" s="516"/>
      <c r="K46" s="511"/>
      <c r="L46" s="511"/>
      <c r="M46" s="511"/>
      <c r="N46" s="511"/>
      <c r="O46" s="511"/>
      <c r="P46" s="511"/>
      <c r="Q46" s="511"/>
      <c r="R46" s="511"/>
      <c r="S46" s="511"/>
      <c r="T46" s="511"/>
      <c r="U46" s="511"/>
      <c r="V46" s="511"/>
      <c r="W46" s="511"/>
      <c r="X46" s="511"/>
      <c r="Y46" s="511"/>
      <c r="Z46" s="510"/>
      <c r="AA46" s="510"/>
      <c r="AB46" s="511"/>
      <c r="AC46" s="511"/>
      <c r="AD46" s="511"/>
      <c r="AE46" s="512"/>
      <c r="AF46" s="513"/>
      <c r="AG46" s="513"/>
      <c r="AH46" s="513"/>
      <c r="AI46" s="513"/>
      <c r="AJ46" s="513"/>
      <c r="AK46" s="513"/>
      <c r="AL46" s="513"/>
      <c r="AM46" s="513"/>
      <c r="AN46" s="513"/>
      <c r="AO46" s="513"/>
      <c r="AP46" s="513"/>
      <c r="AQ46" s="513"/>
      <c r="AR46" s="513"/>
      <c r="AS46" s="513"/>
      <c r="AT46" s="513"/>
      <c r="AU46" s="513"/>
      <c r="AV46" s="513"/>
      <c r="AW46" s="513"/>
      <c r="AX46" s="513"/>
      <c r="AY46" s="513"/>
      <c r="AZ46" s="513"/>
      <c r="BA46" s="513"/>
      <c r="BB46" s="513"/>
      <c r="BC46" s="513"/>
    </row>
    <row r="47" spans="1:55" ht="27" customHeight="1" x14ac:dyDescent="0.35">
      <c r="A47" s="507" t="s">
        <v>1145</v>
      </c>
      <c r="B47" s="508">
        <v>0</v>
      </c>
      <c r="C47" s="509"/>
      <c r="D47" s="516"/>
      <c r="E47" s="516"/>
      <c r="F47" s="516"/>
      <c r="G47" s="516"/>
      <c r="H47" s="516"/>
      <c r="I47" s="516"/>
      <c r="J47" s="516"/>
      <c r="K47" s="511"/>
      <c r="L47" s="511"/>
      <c r="M47" s="511"/>
      <c r="N47" s="511"/>
      <c r="O47" s="511"/>
      <c r="P47" s="511"/>
      <c r="Q47" s="511"/>
      <c r="R47" s="511"/>
      <c r="S47" s="511"/>
      <c r="T47" s="511"/>
      <c r="U47" s="511"/>
      <c r="V47" s="543"/>
      <c r="W47" s="511"/>
      <c r="X47" s="511"/>
      <c r="Y47" s="511"/>
      <c r="Z47" s="511"/>
      <c r="AA47" s="511"/>
      <c r="AB47" s="510"/>
      <c r="AC47" s="510"/>
      <c r="AD47" s="510"/>
      <c r="AE47" s="510"/>
      <c r="AF47" s="510"/>
      <c r="AG47" s="510"/>
      <c r="AH47" s="510"/>
      <c r="AI47" s="510"/>
      <c r="AJ47" s="510"/>
      <c r="AK47" s="510"/>
      <c r="AL47" s="510"/>
      <c r="AM47" s="510"/>
      <c r="AN47" s="513"/>
      <c r="AO47" s="513"/>
      <c r="AP47" s="513"/>
      <c r="AQ47" s="513"/>
      <c r="AR47" s="513"/>
      <c r="AS47" s="513"/>
      <c r="AT47" s="513"/>
      <c r="AU47" s="513"/>
      <c r="AV47" s="513"/>
      <c r="AW47" s="513"/>
      <c r="AX47" s="513"/>
      <c r="AY47" s="513"/>
      <c r="AZ47" s="513"/>
      <c r="BA47" s="513"/>
      <c r="BB47" s="513"/>
      <c r="BC47" s="513"/>
    </row>
    <row r="48" spans="1:55" ht="28.5" customHeight="1" x14ac:dyDescent="0.35">
      <c r="A48" s="507" t="s">
        <v>1146</v>
      </c>
      <c r="B48" s="508">
        <v>0</v>
      </c>
      <c r="C48" s="509"/>
      <c r="D48" s="516"/>
      <c r="E48" s="516"/>
      <c r="F48" s="516"/>
      <c r="G48" s="516"/>
      <c r="H48" s="516"/>
      <c r="I48" s="516"/>
      <c r="J48" s="516"/>
      <c r="K48" s="516"/>
      <c r="L48" s="516"/>
      <c r="M48" s="516"/>
      <c r="N48" s="516"/>
      <c r="O48" s="516"/>
      <c r="P48" s="516"/>
      <c r="Q48" s="516"/>
      <c r="R48" s="516"/>
      <c r="S48" s="516"/>
      <c r="T48" s="516"/>
      <c r="U48" s="516"/>
      <c r="V48" s="516"/>
      <c r="W48" s="516"/>
      <c r="X48" s="516"/>
      <c r="Y48" s="516"/>
      <c r="Z48" s="516"/>
      <c r="AA48" s="516"/>
      <c r="AB48" s="516"/>
      <c r="AC48" s="516"/>
      <c r="AD48" s="516"/>
      <c r="AE48" s="517"/>
      <c r="AF48" s="513"/>
      <c r="AG48" s="513"/>
      <c r="AH48" s="513"/>
      <c r="AI48" s="513"/>
      <c r="AJ48" s="513"/>
      <c r="AK48" s="513"/>
      <c r="AL48" s="513"/>
      <c r="AM48" s="542"/>
      <c r="AN48" s="542"/>
      <c r="AO48" s="513"/>
      <c r="AP48" s="513"/>
      <c r="AQ48" s="513"/>
      <c r="AR48" s="513"/>
      <c r="AS48" s="513"/>
      <c r="AT48" s="513"/>
      <c r="AU48" s="513"/>
      <c r="AV48" s="513"/>
      <c r="AW48" s="513"/>
      <c r="AX48" s="513"/>
      <c r="AY48" s="513"/>
      <c r="AZ48" s="513"/>
      <c r="BA48" s="513"/>
      <c r="BB48" s="513"/>
      <c r="BC48" s="513"/>
    </row>
    <row r="49" spans="1:55" ht="31.75" customHeight="1" x14ac:dyDescent="0.35">
      <c r="A49" s="544" t="s">
        <v>1147</v>
      </c>
      <c r="B49" s="508">
        <v>0</v>
      </c>
      <c r="C49" s="509"/>
      <c r="D49" s="516"/>
      <c r="E49" s="516"/>
      <c r="F49" s="516"/>
      <c r="G49" s="516"/>
      <c r="H49" s="516"/>
      <c r="I49" s="516"/>
      <c r="J49" s="516"/>
      <c r="K49" s="516"/>
      <c r="L49" s="516"/>
      <c r="M49" s="516"/>
      <c r="N49" s="516"/>
      <c r="O49" s="516"/>
      <c r="P49" s="516"/>
      <c r="Q49" s="516"/>
      <c r="R49" s="516"/>
      <c r="S49" s="516"/>
      <c r="T49" s="516"/>
      <c r="U49" s="516"/>
      <c r="V49" s="516"/>
      <c r="W49" s="516"/>
      <c r="X49" s="516"/>
      <c r="Y49" s="516"/>
      <c r="Z49" s="516"/>
      <c r="AA49" s="516"/>
      <c r="AB49" s="516"/>
      <c r="AC49" s="516"/>
      <c r="AD49" s="516"/>
      <c r="AE49" s="517"/>
      <c r="AF49" s="513"/>
      <c r="AG49" s="513"/>
      <c r="AH49" s="513"/>
      <c r="AI49" s="513"/>
      <c r="AJ49" s="513"/>
      <c r="AK49" s="513"/>
      <c r="AL49" s="513"/>
      <c r="AM49" s="513"/>
      <c r="AN49" s="542"/>
      <c r="AO49" s="542"/>
      <c r="AP49" s="513"/>
      <c r="AQ49" s="513"/>
      <c r="AR49" s="513"/>
      <c r="AS49" s="513"/>
      <c r="AT49" s="513"/>
      <c r="AU49" s="513"/>
      <c r="AV49" s="513"/>
      <c r="AW49" s="513"/>
      <c r="AX49" s="513"/>
      <c r="AY49" s="513"/>
      <c r="AZ49" s="513"/>
      <c r="BA49" s="513"/>
      <c r="BB49" s="513"/>
      <c r="BC49" s="513"/>
    </row>
    <row r="50" spans="1:55" x14ac:dyDescent="0.35">
      <c r="A50" s="514" t="s">
        <v>1165</v>
      </c>
      <c r="B50" s="541">
        <f>SUM(B42:B49)</f>
        <v>140000</v>
      </c>
      <c r="C50" s="509"/>
      <c r="D50" s="516"/>
      <c r="E50" s="516"/>
      <c r="F50" s="516"/>
      <c r="G50" s="516"/>
      <c r="H50" s="516"/>
      <c r="I50" s="516"/>
      <c r="J50" s="516"/>
      <c r="K50" s="516"/>
      <c r="L50" s="516"/>
      <c r="M50" s="516"/>
      <c r="N50" s="516"/>
      <c r="O50" s="516"/>
      <c r="P50" s="516"/>
      <c r="Q50" s="516"/>
      <c r="R50" s="516"/>
      <c r="S50" s="516"/>
      <c r="T50" s="516"/>
      <c r="U50" s="516"/>
      <c r="V50" s="516"/>
      <c r="W50" s="533"/>
      <c r="X50" s="533"/>
      <c r="Y50" s="516"/>
      <c r="Z50" s="516"/>
      <c r="AA50" s="516"/>
      <c r="AB50" s="516"/>
      <c r="AC50" s="516"/>
      <c r="AD50" s="516"/>
      <c r="AE50" s="517"/>
      <c r="AF50" s="513"/>
      <c r="AG50" s="513"/>
      <c r="AH50" s="513"/>
      <c r="AI50" s="513"/>
      <c r="AJ50" s="513"/>
      <c r="AK50" s="513"/>
      <c r="AL50" s="513"/>
      <c r="AM50" s="513"/>
      <c r="AN50" s="513"/>
      <c r="AO50" s="513"/>
      <c r="AP50" s="513"/>
      <c r="AQ50" s="513"/>
      <c r="AR50" s="513"/>
      <c r="AS50" s="513"/>
      <c r="AT50" s="513"/>
      <c r="AU50" s="513"/>
      <c r="AV50" s="513"/>
      <c r="AW50" s="513"/>
      <c r="AX50" s="513"/>
      <c r="AY50" s="513"/>
      <c r="AZ50" s="513"/>
      <c r="BA50" s="513"/>
      <c r="BB50" s="513"/>
      <c r="BC50" s="513"/>
    </row>
    <row r="51" spans="1:55" ht="27" customHeight="1" x14ac:dyDescent="0.35">
      <c r="A51" s="518" t="s">
        <v>1166</v>
      </c>
      <c r="B51" s="532">
        <f>B42+B50</f>
        <v>140000</v>
      </c>
      <c r="C51" s="520"/>
      <c r="D51" s="516"/>
      <c r="E51" s="516"/>
      <c r="F51" s="516"/>
      <c r="G51" s="516"/>
      <c r="H51" s="516"/>
      <c r="I51" s="516"/>
      <c r="J51" s="516"/>
      <c r="K51" s="516"/>
      <c r="L51" s="516"/>
      <c r="M51" s="516"/>
      <c r="N51" s="516"/>
      <c r="O51" s="516"/>
      <c r="P51" s="516"/>
      <c r="Q51" s="516"/>
      <c r="R51" s="516"/>
      <c r="S51" s="516"/>
      <c r="T51" s="516"/>
      <c r="U51" s="516"/>
      <c r="V51" s="516"/>
      <c r="W51" s="533"/>
      <c r="X51" s="533"/>
      <c r="Y51" s="516"/>
      <c r="Z51" s="516"/>
      <c r="AA51" s="516"/>
      <c r="AB51" s="516"/>
      <c r="AC51" s="516"/>
      <c r="AD51" s="516"/>
      <c r="AE51" s="517"/>
      <c r="AF51" s="513"/>
      <c r="AG51" s="513"/>
      <c r="AH51" s="513"/>
      <c r="AI51" s="513"/>
      <c r="AJ51" s="513"/>
      <c r="AK51" s="513"/>
      <c r="AL51" s="513"/>
      <c r="AM51" s="513"/>
      <c r="AN51" s="513"/>
      <c r="AO51" s="513"/>
      <c r="AP51" s="513"/>
      <c r="AQ51" s="513"/>
      <c r="AR51" s="513"/>
      <c r="AS51" s="513"/>
      <c r="AT51" s="513"/>
      <c r="AU51" s="513"/>
      <c r="AV51" s="513"/>
      <c r="AW51" s="513"/>
      <c r="AX51" s="513"/>
      <c r="AY51" s="513"/>
      <c r="AZ51" s="513"/>
      <c r="BA51" s="513"/>
      <c r="BB51" s="513"/>
      <c r="BC51" s="513"/>
    </row>
    <row r="52" spans="1:55" ht="66.75" customHeight="1" x14ac:dyDescent="0.35">
      <c r="A52" s="523" t="s">
        <v>1167</v>
      </c>
      <c r="B52" s="524"/>
      <c r="C52" s="525"/>
      <c r="D52" s="526"/>
      <c r="E52" s="526"/>
      <c r="F52" s="526"/>
      <c r="G52" s="526"/>
      <c r="H52" s="526"/>
      <c r="I52" s="526"/>
      <c r="J52" s="526"/>
      <c r="K52" s="526"/>
      <c r="L52" s="526"/>
      <c r="M52" s="526"/>
      <c r="N52" s="526"/>
      <c r="O52" s="526"/>
      <c r="P52" s="526"/>
      <c r="Q52" s="526"/>
      <c r="R52" s="526"/>
      <c r="S52" s="526"/>
      <c r="T52" s="526"/>
      <c r="U52" s="526"/>
      <c r="V52" s="526"/>
      <c r="W52" s="526"/>
      <c r="X52" s="526"/>
      <c r="Y52" s="526"/>
      <c r="Z52" s="526"/>
      <c r="AA52" s="526"/>
      <c r="AB52" s="526"/>
      <c r="AC52" s="526"/>
      <c r="AD52" s="526"/>
      <c r="AE52" s="527"/>
      <c r="AF52" s="526"/>
      <c r="AG52" s="526"/>
      <c r="AH52" s="526"/>
      <c r="AI52" s="526"/>
      <c r="AJ52" s="526"/>
      <c r="AK52" s="526"/>
      <c r="AL52" s="526"/>
      <c r="AM52" s="526"/>
      <c r="AN52" s="526"/>
      <c r="AO52" s="526"/>
      <c r="AP52" s="526"/>
      <c r="AQ52" s="526"/>
      <c r="AR52" s="526"/>
      <c r="AS52" s="526"/>
      <c r="AT52" s="526"/>
      <c r="AU52" s="526"/>
      <c r="AV52" s="526"/>
      <c r="AW52" s="526"/>
      <c r="AX52" s="526"/>
      <c r="AY52" s="526"/>
      <c r="AZ52" s="526"/>
      <c r="BA52" s="526"/>
      <c r="BB52" s="526"/>
      <c r="BC52" s="526"/>
    </row>
    <row r="53" spans="1:55" x14ac:dyDescent="0.35">
      <c r="A53" s="501" t="s">
        <v>1168</v>
      </c>
      <c r="B53" s="502"/>
      <c r="C53" s="509"/>
      <c r="D53" s="516"/>
      <c r="E53" s="516"/>
      <c r="F53" s="516"/>
      <c r="G53" s="516"/>
      <c r="H53" s="516"/>
      <c r="I53" s="516"/>
      <c r="J53" s="516"/>
      <c r="K53" s="516"/>
      <c r="L53" s="516"/>
      <c r="M53" s="516"/>
      <c r="N53" s="516"/>
      <c r="O53" s="516"/>
      <c r="P53" s="516"/>
      <c r="Q53" s="516"/>
      <c r="R53" s="516"/>
      <c r="S53" s="516"/>
      <c r="T53" s="516"/>
      <c r="U53" s="516"/>
      <c r="V53" s="516"/>
      <c r="W53" s="533"/>
      <c r="X53" s="533"/>
      <c r="Y53" s="516"/>
      <c r="Z53" s="516"/>
      <c r="AA53" s="516"/>
      <c r="AB53" s="516"/>
      <c r="AC53" s="516"/>
      <c r="AD53" s="516"/>
      <c r="AE53" s="517"/>
      <c r="AF53" s="529"/>
      <c r="AG53" s="529"/>
      <c r="AH53" s="529"/>
      <c r="AI53" s="529"/>
      <c r="AJ53" s="529"/>
      <c r="AK53" s="529"/>
      <c r="AL53" s="529"/>
      <c r="AM53" s="529"/>
      <c r="AN53" s="529"/>
      <c r="AO53" s="529"/>
      <c r="AP53" s="529"/>
      <c r="AQ53" s="529"/>
      <c r="AR53" s="529"/>
      <c r="AS53" s="529"/>
      <c r="AT53" s="529"/>
      <c r="AU53" s="529"/>
      <c r="AV53" s="529"/>
      <c r="AW53" s="529"/>
      <c r="AX53" s="529"/>
      <c r="AY53" s="529"/>
      <c r="AZ53" s="529"/>
      <c r="BA53" s="529"/>
      <c r="BB53" s="529"/>
      <c r="BC53" s="529"/>
    </row>
    <row r="54" spans="1:55" ht="27" customHeight="1" x14ac:dyDescent="0.35">
      <c r="A54" s="507" t="s">
        <v>1169</v>
      </c>
      <c r="B54" s="508">
        <v>0</v>
      </c>
      <c r="C54" s="509"/>
      <c r="D54" s="526"/>
      <c r="E54" s="511"/>
      <c r="F54" s="511"/>
      <c r="G54" s="511"/>
      <c r="H54" s="511"/>
      <c r="I54" s="511"/>
      <c r="J54" s="511"/>
      <c r="K54" s="511"/>
      <c r="L54" s="511"/>
      <c r="M54" s="516"/>
      <c r="N54" s="516"/>
      <c r="O54" s="516"/>
      <c r="P54" s="516"/>
      <c r="Q54" s="516"/>
      <c r="R54" s="516"/>
      <c r="S54" s="516"/>
      <c r="T54" s="516"/>
      <c r="U54" s="516"/>
      <c r="V54" s="516"/>
      <c r="W54" s="533"/>
      <c r="X54" s="533"/>
      <c r="Y54" s="516"/>
      <c r="Z54" s="516"/>
      <c r="AA54" s="516"/>
      <c r="AB54" s="516"/>
      <c r="AC54" s="516"/>
      <c r="AD54" s="516"/>
      <c r="AE54" s="517"/>
      <c r="AF54" s="513"/>
      <c r="AG54" s="513"/>
      <c r="AH54" s="513"/>
      <c r="AI54" s="513"/>
      <c r="AJ54" s="513"/>
      <c r="AK54" s="513"/>
      <c r="AL54" s="513"/>
      <c r="AM54" s="513"/>
      <c r="AN54" s="513"/>
      <c r="AO54" s="513"/>
      <c r="AP54" s="513"/>
      <c r="AQ54" s="513"/>
      <c r="AR54" s="513"/>
      <c r="AS54" s="513"/>
      <c r="AT54" s="513"/>
      <c r="AU54" s="513"/>
      <c r="AV54" s="513"/>
      <c r="AW54" s="513"/>
      <c r="AX54" s="513"/>
      <c r="AY54" s="513"/>
      <c r="AZ54" s="513"/>
      <c r="BA54" s="513"/>
      <c r="BB54" s="513"/>
      <c r="BC54" s="513"/>
    </row>
    <row r="55" spans="1:55" ht="33" customHeight="1" x14ac:dyDescent="0.35">
      <c r="A55" s="507" t="s">
        <v>1170</v>
      </c>
      <c r="B55" s="508">
        <v>0</v>
      </c>
      <c r="C55" s="525"/>
      <c r="D55" s="526"/>
      <c r="E55" s="511"/>
      <c r="F55" s="511"/>
      <c r="G55" s="511"/>
      <c r="H55" s="511"/>
      <c r="I55" s="511"/>
      <c r="J55" s="511"/>
      <c r="K55" s="511"/>
      <c r="L55" s="511"/>
      <c r="M55" s="516"/>
      <c r="N55" s="516"/>
      <c r="O55" s="516"/>
      <c r="P55" s="516"/>
      <c r="Q55" s="516"/>
      <c r="R55" s="516"/>
      <c r="S55" s="516"/>
      <c r="T55" s="516"/>
      <c r="U55" s="516"/>
      <c r="V55" s="516"/>
      <c r="W55" s="533"/>
      <c r="X55" s="533"/>
      <c r="Y55" s="516"/>
      <c r="Z55" s="516"/>
      <c r="AA55" s="516"/>
      <c r="AB55" s="516"/>
      <c r="AC55" s="516"/>
      <c r="AD55" s="516"/>
      <c r="AE55" s="517"/>
      <c r="AF55" s="513"/>
      <c r="AG55" s="513"/>
      <c r="AH55" s="513"/>
      <c r="AI55" s="513"/>
      <c r="AJ55" s="513"/>
      <c r="AK55" s="513"/>
      <c r="AL55" s="513"/>
      <c r="AM55" s="513"/>
      <c r="AN55" s="513"/>
      <c r="AO55" s="513"/>
      <c r="AP55" s="513"/>
      <c r="AQ55" s="513"/>
      <c r="AR55" s="513"/>
      <c r="AS55" s="513"/>
      <c r="AT55" s="513"/>
      <c r="AU55" s="513"/>
      <c r="AV55" s="513"/>
      <c r="AW55" s="513"/>
      <c r="AX55" s="513"/>
      <c r="AY55" s="513"/>
      <c r="AZ55" s="513"/>
      <c r="BA55" s="513"/>
      <c r="BB55" s="513"/>
      <c r="BC55" s="513"/>
    </row>
    <row r="56" spans="1:55" ht="41.25" customHeight="1" x14ac:dyDescent="0.35">
      <c r="A56" s="507" t="s">
        <v>1171</v>
      </c>
      <c r="B56" s="508">
        <v>66000</v>
      </c>
      <c r="C56" s="509"/>
      <c r="D56" s="526"/>
      <c r="E56" s="511"/>
      <c r="F56" s="511"/>
      <c r="G56" s="511"/>
      <c r="H56" s="511"/>
      <c r="I56" s="511"/>
      <c r="J56" s="511"/>
      <c r="K56" s="511"/>
      <c r="L56" s="511"/>
      <c r="M56" s="516"/>
      <c r="N56" s="516"/>
      <c r="O56" s="516"/>
      <c r="P56" s="516"/>
      <c r="Q56" s="516"/>
      <c r="R56" s="516"/>
      <c r="S56" s="516"/>
      <c r="T56" s="516"/>
      <c r="U56" s="516"/>
      <c r="V56" s="516"/>
      <c r="W56" s="533"/>
      <c r="X56" s="533"/>
      <c r="Y56" s="516"/>
      <c r="Z56" s="516"/>
      <c r="AA56" s="516"/>
      <c r="AB56" s="516"/>
      <c r="AC56" s="516"/>
      <c r="AD56" s="516"/>
      <c r="AE56" s="517"/>
      <c r="AF56" s="513"/>
      <c r="AG56" s="513"/>
      <c r="AH56" s="513"/>
      <c r="AI56" s="513"/>
      <c r="AJ56" s="513"/>
      <c r="AK56" s="513"/>
      <c r="AL56" s="513"/>
      <c r="AM56" s="513"/>
      <c r="AN56" s="513"/>
      <c r="AO56" s="513"/>
      <c r="AP56" s="513"/>
      <c r="AQ56" s="513"/>
      <c r="AR56" s="513"/>
      <c r="AS56" s="513"/>
      <c r="AT56" s="513"/>
      <c r="AU56" s="513"/>
      <c r="AV56" s="513"/>
      <c r="AW56" s="513"/>
      <c r="AX56" s="513"/>
      <c r="AY56" s="513"/>
      <c r="AZ56" s="513"/>
      <c r="BA56" s="513"/>
      <c r="BB56" s="513"/>
      <c r="BC56" s="513"/>
    </row>
    <row r="57" spans="1:55" ht="24.75" customHeight="1" x14ac:dyDescent="0.35">
      <c r="A57" s="507" t="s">
        <v>1172</v>
      </c>
      <c r="B57" s="508">
        <v>0</v>
      </c>
      <c r="C57" s="509"/>
      <c r="D57" s="526"/>
      <c r="E57" s="511"/>
      <c r="F57" s="511"/>
      <c r="G57" s="511"/>
      <c r="H57" s="511"/>
      <c r="I57" s="511"/>
      <c r="J57" s="511"/>
      <c r="K57" s="511"/>
      <c r="L57" s="511"/>
      <c r="M57" s="511"/>
      <c r="N57" s="511"/>
      <c r="O57" s="511"/>
      <c r="P57" s="511"/>
      <c r="Q57" s="511"/>
      <c r="R57" s="511"/>
      <c r="S57" s="511"/>
      <c r="T57" s="511"/>
      <c r="U57" s="511"/>
      <c r="V57" s="516"/>
      <c r="W57" s="533"/>
      <c r="X57" s="533"/>
      <c r="Y57" s="516"/>
      <c r="Z57" s="516"/>
      <c r="AA57" s="516"/>
      <c r="AB57" s="516"/>
      <c r="AC57" s="516"/>
      <c r="AD57" s="516"/>
      <c r="AE57" s="517"/>
      <c r="AF57" s="513"/>
      <c r="AG57" s="513"/>
      <c r="AH57" s="513"/>
      <c r="AI57" s="513"/>
      <c r="AJ57" s="513"/>
      <c r="AK57" s="513"/>
      <c r="AL57" s="513"/>
      <c r="AM57" s="513"/>
      <c r="AN57" s="513"/>
      <c r="AO57" s="513"/>
      <c r="AP57" s="513"/>
      <c r="AQ57" s="513"/>
      <c r="AR57" s="513"/>
      <c r="AS57" s="513"/>
      <c r="AT57" s="513"/>
      <c r="AU57" s="513"/>
      <c r="AV57" s="513"/>
      <c r="AW57" s="513"/>
      <c r="AX57" s="513"/>
      <c r="AY57" s="513"/>
      <c r="AZ57" s="513"/>
      <c r="BA57" s="513"/>
      <c r="BB57" s="513"/>
      <c r="BC57" s="513"/>
    </row>
    <row r="58" spans="1:55" ht="27.75" customHeight="1" x14ac:dyDescent="0.35">
      <c r="A58" s="507" t="s">
        <v>1173</v>
      </c>
      <c r="B58" s="508">
        <v>0</v>
      </c>
      <c r="C58" s="509"/>
      <c r="D58" s="526"/>
      <c r="E58" s="511"/>
      <c r="F58" s="511"/>
      <c r="G58" s="511"/>
      <c r="H58" s="511"/>
      <c r="I58" s="511"/>
      <c r="J58" s="511"/>
      <c r="K58" s="511"/>
      <c r="L58" s="511"/>
      <c r="M58" s="511"/>
      <c r="N58" s="511"/>
      <c r="O58" s="511"/>
      <c r="P58" s="511"/>
      <c r="Q58" s="511"/>
      <c r="R58" s="511"/>
      <c r="S58" s="511"/>
      <c r="T58" s="511"/>
      <c r="U58" s="511"/>
      <c r="V58" s="511"/>
      <c r="W58" s="545"/>
      <c r="X58" s="545"/>
      <c r="Y58" s="516"/>
      <c r="Z58" s="516"/>
      <c r="AA58" s="516"/>
      <c r="AB58" s="516"/>
      <c r="AC58" s="516"/>
      <c r="AD58" s="516"/>
      <c r="AE58" s="517"/>
      <c r="AF58" s="513"/>
      <c r="AG58" s="513"/>
      <c r="AH58" s="513"/>
      <c r="AI58" s="513"/>
      <c r="AJ58" s="513"/>
      <c r="AK58" s="513"/>
      <c r="AL58" s="513"/>
      <c r="AM58" s="513"/>
      <c r="AN58" s="513"/>
      <c r="AO58" s="513"/>
      <c r="AP58" s="513"/>
      <c r="AQ58" s="513"/>
      <c r="AR58" s="513"/>
      <c r="AS58" s="513"/>
      <c r="AT58" s="513"/>
      <c r="AU58" s="513"/>
      <c r="AV58" s="513"/>
      <c r="AW58" s="513"/>
      <c r="AX58" s="513"/>
      <c r="AY58" s="513"/>
      <c r="AZ58" s="513"/>
      <c r="BA58" s="513"/>
      <c r="BB58" s="513"/>
      <c r="BC58" s="513"/>
    </row>
    <row r="59" spans="1:55" ht="25.5" customHeight="1" x14ac:dyDescent="0.35">
      <c r="A59" s="507" t="s">
        <v>1174</v>
      </c>
      <c r="B59" s="508">
        <v>0</v>
      </c>
      <c r="C59" s="509"/>
      <c r="D59" s="510"/>
      <c r="E59" s="510"/>
      <c r="F59" s="510"/>
      <c r="G59" s="516"/>
      <c r="H59" s="516"/>
      <c r="I59" s="516"/>
      <c r="J59" s="516"/>
      <c r="K59" s="516"/>
      <c r="L59" s="516"/>
      <c r="M59" s="516"/>
      <c r="N59" s="516"/>
      <c r="O59" s="516"/>
      <c r="P59" s="516"/>
      <c r="Q59" s="516"/>
      <c r="R59" s="516"/>
      <c r="S59" s="516"/>
      <c r="T59" s="511"/>
      <c r="U59" s="511"/>
      <c r="V59" s="511"/>
      <c r="W59" s="545"/>
      <c r="X59" s="545"/>
      <c r="Y59" s="516"/>
      <c r="Z59" s="516"/>
      <c r="AA59" s="516"/>
      <c r="AB59" s="516"/>
      <c r="AC59" s="516"/>
      <c r="AD59" s="516"/>
      <c r="AE59" s="517"/>
      <c r="AF59" s="513"/>
      <c r="AG59" s="513"/>
      <c r="AH59" s="513"/>
      <c r="AI59" s="513"/>
      <c r="AJ59" s="513"/>
      <c r="AK59" s="513"/>
      <c r="AL59" s="513"/>
      <c r="AM59" s="513"/>
      <c r="AN59" s="513"/>
      <c r="AO59" s="513"/>
      <c r="AP59" s="513"/>
      <c r="AQ59" s="513"/>
      <c r="AR59" s="513"/>
      <c r="AS59" s="513"/>
      <c r="AT59" s="513"/>
      <c r="AU59" s="513"/>
      <c r="AV59" s="513"/>
      <c r="AW59" s="513"/>
      <c r="AX59" s="513"/>
      <c r="AY59" s="513"/>
      <c r="AZ59" s="513"/>
      <c r="BA59" s="513"/>
      <c r="BB59" s="513"/>
      <c r="BC59" s="513"/>
    </row>
    <row r="60" spans="1:55" ht="30.75" customHeight="1" x14ac:dyDescent="0.35">
      <c r="A60" s="507" t="s">
        <v>1175</v>
      </c>
      <c r="B60" s="508">
        <v>0</v>
      </c>
      <c r="C60" s="509"/>
      <c r="D60" s="516"/>
      <c r="E60" s="516"/>
      <c r="F60" s="510"/>
      <c r="G60" s="516"/>
      <c r="H60" s="516"/>
      <c r="I60" s="516"/>
      <c r="J60" s="516"/>
      <c r="K60" s="516"/>
      <c r="L60" s="516"/>
      <c r="M60" s="516"/>
      <c r="N60" s="516"/>
      <c r="O60" s="516"/>
      <c r="P60" s="516"/>
      <c r="Q60" s="516"/>
      <c r="R60" s="516"/>
      <c r="S60" s="516"/>
      <c r="T60" s="511"/>
      <c r="U60" s="511"/>
      <c r="V60" s="511"/>
      <c r="W60" s="545"/>
      <c r="X60" s="545"/>
      <c r="Y60" s="516"/>
      <c r="Z60" s="516"/>
      <c r="AA60" s="516"/>
      <c r="AB60" s="516"/>
      <c r="AC60" s="516"/>
      <c r="AD60" s="516"/>
      <c r="AE60" s="517"/>
      <c r="AF60" s="513"/>
      <c r="AG60" s="513"/>
      <c r="AH60" s="513"/>
      <c r="AI60" s="513"/>
      <c r="AJ60" s="513"/>
      <c r="AK60" s="513"/>
      <c r="AL60" s="513"/>
      <c r="AM60" s="513"/>
      <c r="AN60" s="513"/>
      <c r="AO60" s="513"/>
      <c r="AP60" s="513"/>
      <c r="AQ60" s="513"/>
      <c r="AR60" s="513"/>
      <c r="AS60" s="513"/>
      <c r="AT60" s="513"/>
      <c r="AU60" s="513"/>
      <c r="AV60" s="513"/>
      <c r="AW60" s="513"/>
      <c r="AX60" s="513"/>
      <c r="AY60" s="513"/>
      <c r="AZ60" s="513"/>
      <c r="BA60" s="513"/>
      <c r="BB60" s="513"/>
      <c r="BC60" s="513"/>
    </row>
    <row r="61" spans="1:55" ht="32.25" customHeight="1" x14ac:dyDescent="0.35">
      <c r="A61" s="507" t="s">
        <v>1176</v>
      </c>
      <c r="B61" s="508">
        <v>0</v>
      </c>
      <c r="C61" s="509"/>
      <c r="D61" s="516"/>
      <c r="E61" s="516"/>
      <c r="F61" s="510"/>
      <c r="G61" s="510"/>
      <c r="H61" s="510"/>
      <c r="I61" s="510"/>
      <c r="J61" s="510"/>
      <c r="K61" s="510"/>
      <c r="L61" s="510"/>
      <c r="M61" s="510"/>
      <c r="N61" s="510"/>
      <c r="O61" s="510"/>
      <c r="P61" s="510"/>
      <c r="Q61" s="516"/>
      <c r="R61" s="516"/>
      <c r="S61" s="516"/>
      <c r="T61" s="511"/>
      <c r="U61" s="511"/>
      <c r="V61" s="511"/>
      <c r="W61" s="545"/>
      <c r="X61" s="545"/>
      <c r="Y61" s="516"/>
      <c r="Z61" s="516"/>
      <c r="AA61" s="516"/>
      <c r="AB61" s="516"/>
      <c r="AC61" s="516"/>
      <c r="AD61" s="516"/>
      <c r="AE61" s="517"/>
      <c r="AF61" s="513"/>
      <c r="AG61" s="513"/>
      <c r="AH61" s="513"/>
      <c r="AI61" s="513"/>
      <c r="AJ61" s="513"/>
      <c r="AK61" s="513"/>
      <c r="AL61" s="513"/>
      <c r="AM61" s="513"/>
      <c r="AN61" s="513"/>
      <c r="AO61" s="513"/>
      <c r="AP61" s="513"/>
      <c r="AQ61" s="513"/>
      <c r="AR61" s="513"/>
      <c r="AS61" s="513"/>
      <c r="AT61" s="513"/>
      <c r="AU61" s="513"/>
      <c r="AV61" s="513"/>
      <c r="AW61" s="513"/>
      <c r="AX61" s="513"/>
      <c r="AY61" s="513"/>
      <c r="AZ61" s="513"/>
      <c r="BA61" s="513"/>
      <c r="BB61" s="513"/>
      <c r="BC61" s="513"/>
    </row>
    <row r="62" spans="1:55" ht="33" customHeight="1" x14ac:dyDescent="0.35">
      <c r="A62" s="507" t="s">
        <v>1177</v>
      </c>
      <c r="B62" s="508">
        <v>0</v>
      </c>
      <c r="C62" s="509"/>
      <c r="D62" s="516"/>
      <c r="E62" s="516"/>
      <c r="F62" s="516"/>
      <c r="G62" s="516"/>
      <c r="H62" s="516"/>
      <c r="I62" s="516"/>
      <c r="J62" s="516"/>
      <c r="K62" s="516"/>
      <c r="L62" s="516"/>
      <c r="M62" s="516"/>
      <c r="N62" s="516"/>
      <c r="O62" s="516"/>
      <c r="P62" s="510"/>
      <c r="Q62" s="516"/>
      <c r="R62" s="516"/>
      <c r="S62" s="516"/>
      <c r="T62" s="511"/>
      <c r="U62" s="511"/>
      <c r="V62" s="511"/>
      <c r="W62" s="545"/>
      <c r="X62" s="545"/>
      <c r="Y62" s="516"/>
      <c r="Z62" s="516"/>
      <c r="AA62" s="516"/>
      <c r="AB62" s="516"/>
      <c r="AC62" s="516"/>
      <c r="AD62" s="516"/>
      <c r="AE62" s="517"/>
      <c r="AF62" s="513"/>
      <c r="AG62" s="513"/>
      <c r="AH62" s="513"/>
      <c r="AI62" s="513"/>
      <c r="AJ62" s="513"/>
      <c r="AK62" s="513"/>
      <c r="AL62" s="513"/>
      <c r="AM62" s="513"/>
      <c r="AN62" s="513"/>
      <c r="AO62" s="513"/>
      <c r="AP62" s="513"/>
      <c r="AQ62" s="513"/>
      <c r="AR62" s="513"/>
      <c r="AS62" s="513"/>
      <c r="AT62" s="513"/>
      <c r="AU62" s="513"/>
      <c r="AV62" s="513"/>
      <c r="AW62" s="513"/>
      <c r="AX62" s="513"/>
      <c r="AY62" s="513"/>
      <c r="AZ62" s="513"/>
      <c r="BA62" s="513"/>
      <c r="BB62" s="513"/>
      <c r="BC62" s="513"/>
    </row>
    <row r="63" spans="1:55" ht="25.5" customHeight="1" x14ac:dyDescent="0.35">
      <c r="A63" s="507" t="s">
        <v>1178</v>
      </c>
      <c r="B63" s="508">
        <v>0</v>
      </c>
      <c r="C63" s="509"/>
      <c r="D63" s="516"/>
      <c r="E63" s="516"/>
      <c r="F63" s="516"/>
      <c r="G63" s="516"/>
      <c r="H63" s="516"/>
      <c r="I63" s="516"/>
      <c r="J63" s="516"/>
      <c r="K63" s="516"/>
      <c r="L63" s="516"/>
      <c r="M63" s="516"/>
      <c r="N63" s="516"/>
      <c r="O63" s="516"/>
      <c r="P63" s="510"/>
      <c r="Q63" s="510"/>
      <c r="R63" s="510"/>
      <c r="S63" s="516"/>
      <c r="T63" s="511"/>
      <c r="U63" s="511"/>
      <c r="V63" s="511"/>
      <c r="W63" s="545"/>
      <c r="X63" s="545"/>
      <c r="Y63" s="516"/>
      <c r="Z63" s="516"/>
      <c r="AA63" s="516"/>
      <c r="AB63" s="516"/>
      <c r="AC63" s="516"/>
      <c r="AD63" s="516"/>
      <c r="AE63" s="517"/>
      <c r="AF63" s="513"/>
      <c r="AG63" s="513"/>
      <c r="AH63" s="513"/>
      <c r="AI63" s="513"/>
      <c r="AJ63" s="513"/>
      <c r="AK63" s="513"/>
      <c r="AL63" s="513"/>
      <c r="AM63" s="513"/>
      <c r="AN63" s="513"/>
      <c r="AO63" s="513"/>
      <c r="AP63" s="513"/>
      <c r="AQ63" s="513"/>
      <c r="AR63" s="513"/>
      <c r="AS63" s="513"/>
      <c r="AT63" s="513"/>
      <c r="AU63" s="513"/>
      <c r="AV63" s="513"/>
      <c r="AW63" s="513"/>
      <c r="AX63" s="513"/>
      <c r="AY63" s="513"/>
      <c r="AZ63" s="513"/>
      <c r="BA63" s="513"/>
      <c r="BB63" s="513"/>
      <c r="BC63" s="513"/>
    </row>
    <row r="64" spans="1:55" ht="34.5" customHeight="1" x14ac:dyDescent="0.35">
      <c r="A64" s="507" t="s">
        <v>1179</v>
      </c>
      <c r="B64" s="508">
        <v>0</v>
      </c>
      <c r="C64" s="509"/>
      <c r="D64" s="516"/>
      <c r="E64" s="516"/>
      <c r="F64" s="516"/>
      <c r="G64" s="516"/>
      <c r="H64" s="516"/>
      <c r="I64" s="516"/>
      <c r="J64" s="516"/>
      <c r="K64" s="516"/>
      <c r="L64" s="516"/>
      <c r="M64" s="516"/>
      <c r="N64" s="516"/>
      <c r="O64" s="516"/>
      <c r="P64" s="516"/>
      <c r="Q64" s="516"/>
      <c r="R64" s="510"/>
      <c r="S64" s="516"/>
      <c r="T64" s="511"/>
      <c r="U64" s="511"/>
      <c r="V64" s="511"/>
      <c r="W64" s="545"/>
      <c r="X64" s="545"/>
      <c r="Y64" s="516"/>
      <c r="Z64" s="516"/>
      <c r="AA64" s="516"/>
      <c r="AB64" s="516"/>
      <c r="AC64" s="516"/>
      <c r="AD64" s="516"/>
      <c r="AE64" s="517"/>
      <c r="AF64" s="513"/>
      <c r="AG64" s="513"/>
      <c r="AH64" s="513"/>
      <c r="AI64" s="513"/>
      <c r="AJ64" s="513"/>
      <c r="AK64" s="513"/>
      <c r="AL64" s="513"/>
      <c r="AM64" s="513"/>
      <c r="AN64" s="513"/>
      <c r="AO64" s="513"/>
      <c r="AP64" s="513"/>
      <c r="AQ64" s="513"/>
      <c r="AR64" s="513"/>
      <c r="AS64" s="513"/>
      <c r="AT64" s="513"/>
      <c r="AU64" s="513"/>
      <c r="AV64" s="513"/>
      <c r="AW64" s="513"/>
      <c r="AX64" s="513"/>
      <c r="AY64" s="513"/>
      <c r="AZ64" s="513"/>
      <c r="BA64" s="513"/>
      <c r="BB64" s="513"/>
      <c r="BC64" s="513"/>
    </row>
    <row r="65" spans="1:55" x14ac:dyDescent="0.35">
      <c r="A65" s="514" t="s">
        <v>1180</v>
      </c>
      <c r="B65" s="546">
        <f>SUM(B54:B64)</f>
        <v>66000</v>
      </c>
      <c r="C65" s="509"/>
      <c r="D65" s="547"/>
      <c r="E65" s="547"/>
      <c r="F65" s="547"/>
      <c r="G65" s="547"/>
      <c r="H65" s="547"/>
      <c r="I65" s="547"/>
      <c r="J65" s="547"/>
      <c r="K65" s="547"/>
      <c r="L65" s="547"/>
      <c r="M65" s="547"/>
      <c r="N65" s="547"/>
      <c r="O65" s="547"/>
      <c r="P65" s="547"/>
      <c r="Q65" s="547"/>
      <c r="R65" s="547"/>
      <c r="S65" s="547"/>
      <c r="T65" s="547"/>
      <c r="U65" s="547"/>
      <c r="V65" s="547"/>
      <c r="W65" s="547"/>
      <c r="X65" s="547"/>
      <c r="Y65" s="547"/>
      <c r="Z65" s="547"/>
      <c r="AA65" s="547"/>
      <c r="AB65" s="547"/>
      <c r="AC65" s="547"/>
      <c r="AD65" s="547"/>
      <c r="AE65" s="548"/>
      <c r="AF65" s="513"/>
      <c r="AG65" s="513"/>
      <c r="AH65" s="513"/>
      <c r="AI65" s="513"/>
      <c r="AJ65" s="513"/>
      <c r="AK65" s="513"/>
      <c r="AL65" s="513"/>
      <c r="AM65" s="513"/>
      <c r="AN65" s="513"/>
      <c r="AO65" s="513"/>
      <c r="AP65" s="513"/>
      <c r="AQ65" s="513"/>
      <c r="AR65" s="513"/>
      <c r="AS65" s="513"/>
      <c r="AT65" s="513"/>
      <c r="AU65" s="513"/>
      <c r="AV65" s="513"/>
      <c r="AW65" s="513"/>
      <c r="AX65" s="513"/>
      <c r="AY65" s="513"/>
      <c r="AZ65" s="513"/>
      <c r="BA65" s="513"/>
      <c r="BB65" s="513"/>
      <c r="BC65" s="513"/>
    </row>
    <row r="66" spans="1:55" x14ac:dyDescent="0.35">
      <c r="A66" s="501" t="s">
        <v>1181</v>
      </c>
      <c r="B66" s="549"/>
      <c r="C66" s="509"/>
      <c r="D66" s="516"/>
      <c r="E66" s="516"/>
      <c r="F66" s="516"/>
      <c r="G66" s="516"/>
      <c r="H66" s="516"/>
      <c r="I66" s="516"/>
      <c r="J66" s="516"/>
      <c r="K66" s="516"/>
      <c r="L66" s="516"/>
      <c r="M66" s="516"/>
      <c r="N66" s="516"/>
      <c r="O66" s="516"/>
      <c r="P66" s="516"/>
      <c r="Q66" s="516"/>
      <c r="R66" s="511"/>
      <c r="S66" s="516"/>
      <c r="T66" s="511"/>
      <c r="U66" s="511"/>
      <c r="V66" s="511"/>
      <c r="W66" s="545"/>
      <c r="X66" s="545"/>
      <c r="Y66" s="516"/>
      <c r="Z66" s="516"/>
      <c r="AA66" s="516"/>
      <c r="AB66" s="516"/>
      <c r="AC66" s="516"/>
      <c r="AD66" s="516"/>
      <c r="AE66" s="517"/>
      <c r="AF66" s="513"/>
      <c r="AG66" s="513"/>
      <c r="AH66" s="513"/>
      <c r="AI66" s="513"/>
      <c r="AJ66" s="513"/>
      <c r="AK66" s="513"/>
      <c r="AL66" s="513"/>
      <c r="AM66" s="513"/>
      <c r="AN66" s="513"/>
      <c r="AO66" s="513"/>
      <c r="AP66" s="513"/>
      <c r="AQ66" s="513"/>
      <c r="AR66" s="513"/>
      <c r="AS66" s="513"/>
      <c r="AT66" s="513"/>
      <c r="AU66" s="513"/>
      <c r="AV66" s="513"/>
      <c r="AW66" s="513"/>
      <c r="AX66" s="513"/>
      <c r="AY66" s="513"/>
      <c r="AZ66" s="513"/>
      <c r="BA66" s="513"/>
      <c r="BB66" s="513"/>
      <c r="BC66" s="513"/>
    </row>
    <row r="67" spans="1:55" ht="29.25" customHeight="1" x14ac:dyDescent="0.35">
      <c r="A67" s="507" t="s">
        <v>1182</v>
      </c>
      <c r="B67" s="508">
        <v>434000</v>
      </c>
      <c r="C67" s="509"/>
      <c r="D67" s="516"/>
      <c r="E67" s="516"/>
      <c r="F67" s="516"/>
      <c r="G67" s="516"/>
      <c r="H67" s="516"/>
      <c r="I67" s="516"/>
      <c r="J67" s="516"/>
      <c r="K67" s="516"/>
      <c r="L67" s="516"/>
      <c r="M67" s="516"/>
      <c r="N67" s="516"/>
      <c r="O67" s="516"/>
      <c r="P67" s="516"/>
      <c r="Q67" s="516"/>
      <c r="R67" s="516"/>
      <c r="S67" s="510"/>
      <c r="T67" s="511"/>
      <c r="U67" s="511"/>
      <c r="V67" s="511"/>
      <c r="W67" s="545"/>
      <c r="X67" s="545"/>
      <c r="Y67" s="516"/>
      <c r="Z67" s="516"/>
      <c r="AA67" s="516"/>
      <c r="AB67" s="516"/>
      <c r="AC67" s="516"/>
      <c r="AD67" s="516"/>
      <c r="AE67" s="517"/>
      <c r="AF67" s="513"/>
      <c r="AG67" s="513"/>
      <c r="AH67" s="513"/>
      <c r="AI67" s="513"/>
      <c r="AJ67" s="513"/>
      <c r="AK67" s="513"/>
      <c r="AL67" s="513"/>
      <c r="AM67" s="513"/>
      <c r="AN67" s="513"/>
      <c r="AO67" s="513"/>
      <c r="AP67" s="513"/>
      <c r="AQ67" s="513"/>
      <c r="AR67" s="513"/>
      <c r="AS67" s="513"/>
      <c r="AT67" s="513"/>
      <c r="AU67" s="513"/>
      <c r="AV67" s="513"/>
      <c r="AW67" s="513"/>
      <c r="AX67" s="513"/>
      <c r="AY67" s="513"/>
      <c r="AZ67" s="513"/>
      <c r="BA67" s="513"/>
      <c r="BB67" s="513"/>
      <c r="BC67" s="513"/>
    </row>
    <row r="68" spans="1:55" ht="32.25" customHeight="1" x14ac:dyDescent="0.35">
      <c r="A68" s="507" t="s">
        <v>1183</v>
      </c>
      <c r="B68" s="508">
        <v>0</v>
      </c>
      <c r="C68" s="509"/>
      <c r="D68" s="516"/>
      <c r="E68" s="516"/>
      <c r="F68" s="516"/>
      <c r="G68" s="516"/>
      <c r="H68" s="516"/>
      <c r="I68" s="516"/>
      <c r="J68" s="516"/>
      <c r="K68" s="516"/>
      <c r="L68" s="516"/>
      <c r="M68" s="516"/>
      <c r="N68" s="516"/>
      <c r="O68" s="516"/>
      <c r="P68" s="516"/>
      <c r="Q68" s="516"/>
      <c r="R68" s="516"/>
      <c r="S68" s="510"/>
      <c r="T68" s="510"/>
      <c r="U68" s="510"/>
      <c r="V68" s="510"/>
      <c r="W68" s="534"/>
      <c r="X68" s="534"/>
      <c r="Y68" s="510"/>
      <c r="Z68" s="510"/>
      <c r="AA68" s="510"/>
      <c r="AB68" s="510"/>
      <c r="AC68" s="510"/>
      <c r="AD68" s="510"/>
      <c r="AE68" s="535"/>
      <c r="AF68" s="513"/>
      <c r="AG68" s="513"/>
      <c r="AH68" s="513"/>
      <c r="AI68" s="513"/>
      <c r="AJ68" s="513"/>
      <c r="AK68" s="513"/>
      <c r="AL68" s="513"/>
      <c r="AM68" s="513"/>
      <c r="AN68" s="513"/>
      <c r="AO68" s="513"/>
      <c r="AP68" s="513"/>
      <c r="AQ68" s="513"/>
      <c r="AR68" s="513"/>
      <c r="AS68" s="513"/>
      <c r="AT68" s="513"/>
      <c r="AU68" s="513"/>
      <c r="AV68" s="513"/>
      <c r="AW68" s="513"/>
      <c r="AX68" s="513"/>
      <c r="AY68" s="513"/>
      <c r="AZ68" s="513"/>
      <c r="BA68" s="513"/>
      <c r="BB68" s="513"/>
      <c r="BC68" s="513"/>
    </row>
    <row r="69" spans="1:55" ht="26.5" customHeight="1" x14ac:dyDescent="0.35">
      <c r="A69" s="507" t="s">
        <v>1184</v>
      </c>
      <c r="B69" s="508">
        <v>0</v>
      </c>
      <c r="C69" s="509"/>
      <c r="D69" s="516"/>
      <c r="E69" s="516"/>
      <c r="F69" s="516"/>
      <c r="G69" s="516"/>
      <c r="H69" s="516"/>
      <c r="I69" s="516"/>
      <c r="J69" s="516"/>
      <c r="K69" s="516"/>
      <c r="L69" s="516"/>
      <c r="M69" s="516"/>
      <c r="N69" s="516"/>
      <c r="O69" s="516"/>
      <c r="P69" s="516"/>
      <c r="Q69" s="516"/>
      <c r="R69" s="516"/>
      <c r="S69" s="511"/>
      <c r="T69" s="511"/>
      <c r="U69" s="511"/>
      <c r="V69" s="511"/>
      <c r="W69" s="545"/>
      <c r="X69" s="545"/>
      <c r="Y69" s="511"/>
      <c r="Z69" s="511"/>
      <c r="AA69" s="511"/>
      <c r="AB69" s="511"/>
      <c r="AC69" s="511"/>
      <c r="AD69" s="511"/>
      <c r="AE69" s="535"/>
      <c r="AF69" s="542"/>
      <c r="AG69" s="513"/>
      <c r="AH69" s="513"/>
      <c r="AI69" s="513"/>
      <c r="AJ69" s="513"/>
      <c r="AK69" s="513"/>
      <c r="AL69" s="513"/>
      <c r="AM69" s="513"/>
      <c r="AN69" s="513"/>
      <c r="AO69" s="513"/>
      <c r="AP69" s="513"/>
      <c r="AQ69" s="513"/>
      <c r="AR69" s="513"/>
      <c r="AS69" s="513"/>
      <c r="AT69" s="513"/>
      <c r="AU69" s="513"/>
      <c r="AV69" s="513"/>
      <c r="AW69" s="513"/>
      <c r="AX69" s="513"/>
      <c r="AY69" s="513"/>
      <c r="AZ69" s="513"/>
      <c r="BA69" s="513"/>
      <c r="BB69" s="513"/>
      <c r="BC69" s="513"/>
    </row>
    <row r="70" spans="1:55" ht="28.5" customHeight="1" x14ac:dyDescent="0.35">
      <c r="A70" s="507" t="s">
        <v>1185</v>
      </c>
      <c r="B70" s="508">
        <v>0</v>
      </c>
      <c r="C70" s="509"/>
      <c r="D70" s="516"/>
      <c r="E70" s="516"/>
      <c r="F70" s="516"/>
      <c r="G70" s="516"/>
      <c r="H70" s="516"/>
      <c r="I70" s="516"/>
      <c r="J70" s="516"/>
      <c r="K70" s="516"/>
      <c r="L70" s="516"/>
      <c r="M70" s="516"/>
      <c r="N70" s="516"/>
      <c r="O70" s="516"/>
      <c r="P70" s="516"/>
      <c r="Q70" s="516"/>
      <c r="R70" s="516"/>
      <c r="S70" s="511"/>
      <c r="T70" s="511"/>
      <c r="U70" s="511"/>
      <c r="V70" s="511"/>
      <c r="W70" s="545"/>
      <c r="X70" s="545"/>
      <c r="Y70" s="511"/>
      <c r="Z70" s="511"/>
      <c r="AA70" s="511"/>
      <c r="AB70" s="511"/>
      <c r="AC70" s="511"/>
      <c r="AD70" s="511"/>
      <c r="AE70" s="512"/>
      <c r="AF70" s="513"/>
      <c r="AG70" s="542"/>
      <c r="AH70" s="542"/>
      <c r="AI70" s="542"/>
      <c r="AJ70" s="542"/>
      <c r="AK70" s="542"/>
      <c r="AL70" s="542"/>
      <c r="AM70" s="542"/>
      <c r="AN70" s="542"/>
      <c r="AO70" s="542"/>
      <c r="AP70" s="542"/>
      <c r="AQ70" s="542"/>
      <c r="AR70" s="542"/>
      <c r="AS70" s="542"/>
      <c r="AT70" s="542"/>
      <c r="AU70" s="542"/>
      <c r="AV70" s="542"/>
      <c r="AW70" s="542"/>
      <c r="AX70" s="542"/>
      <c r="AY70" s="542"/>
      <c r="AZ70" s="542"/>
      <c r="BA70" s="542"/>
      <c r="BB70" s="513"/>
      <c r="BC70" s="513"/>
    </row>
    <row r="71" spans="1:55" ht="28.5" customHeight="1" x14ac:dyDescent="0.35">
      <c r="A71" s="550" t="s">
        <v>1146</v>
      </c>
      <c r="B71" s="508">
        <v>0</v>
      </c>
      <c r="C71" s="509"/>
      <c r="D71" s="516"/>
      <c r="E71" s="516"/>
      <c r="F71" s="516"/>
      <c r="G71" s="516"/>
      <c r="H71" s="516"/>
      <c r="I71" s="516"/>
      <c r="J71" s="516"/>
      <c r="K71" s="516"/>
      <c r="L71" s="516"/>
      <c r="M71" s="516"/>
      <c r="N71" s="516"/>
      <c r="O71" s="516"/>
      <c r="P71" s="516"/>
      <c r="Q71" s="516"/>
      <c r="R71" s="516"/>
      <c r="S71" s="516"/>
      <c r="T71" s="516"/>
      <c r="U71" s="516"/>
      <c r="V71" s="516"/>
      <c r="W71" s="533"/>
      <c r="X71" s="533"/>
      <c r="Y71" s="516"/>
      <c r="Z71" s="516"/>
      <c r="AA71" s="516"/>
      <c r="AB71" s="516"/>
      <c r="AC71" s="516"/>
      <c r="AD71" s="516"/>
      <c r="AE71" s="517"/>
      <c r="AF71" s="529"/>
      <c r="AG71" s="529"/>
      <c r="AH71" s="529"/>
      <c r="AI71" s="529"/>
      <c r="AJ71" s="529"/>
      <c r="AK71" s="529"/>
      <c r="AL71" s="529"/>
      <c r="AM71" s="529"/>
      <c r="AN71" s="529"/>
      <c r="AO71" s="529"/>
      <c r="AP71" s="529"/>
      <c r="AQ71" s="529"/>
      <c r="AR71" s="529"/>
      <c r="AS71" s="529"/>
      <c r="AT71" s="529"/>
      <c r="AU71" s="529"/>
      <c r="AV71" s="529"/>
      <c r="AW71" s="529"/>
      <c r="AX71" s="529"/>
      <c r="AY71" s="529"/>
      <c r="AZ71" s="529"/>
      <c r="BA71" s="551"/>
      <c r="BB71" s="551"/>
      <c r="BC71" s="529"/>
    </row>
    <row r="72" spans="1:55" ht="39" customHeight="1" x14ac:dyDescent="0.35">
      <c r="A72" s="550" t="s">
        <v>1147</v>
      </c>
      <c r="B72" s="508">
        <v>0</v>
      </c>
      <c r="C72" s="509"/>
      <c r="D72" s="516"/>
      <c r="E72" s="516"/>
      <c r="F72" s="516"/>
      <c r="G72" s="516"/>
      <c r="H72" s="516"/>
      <c r="I72" s="516"/>
      <c r="J72" s="516"/>
      <c r="K72" s="516"/>
      <c r="L72" s="516"/>
      <c r="M72" s="516"/>
      <c r="N72" s="516"/>
      <c r="O72" s="516"/>
      <c r="P72" s="516"/>
      <c r="Q72" s="516"/>
      <c r="R72" s="516"/>
      <c r="S72" s="516"/>
      <c r="T72" s="516"/>
      <c r="U72" s="516"/>
      <c r="V72" s="516"/>
      <c r="W72" s="533"/>
      <c r="X72" s="533"/>
      <c r="Y72" s="516"/>
      <c r="Z72" s="516"/>
      <c r="AA72" s="516"/>
      <c r="AB72" s="516"/>
      <c r="AC72" s="516"/>
      <c r="AD72" s="516"/>
      <c r="AE72" s="517"/>
      <c r="AF72" s="529"/>
      <c r="AG72" s="529"/>
      <c r="AH72" s="529"/>
      <c r="AI72" s="529"/>
      <c r="AJ72" s="529"/>
      <c r="AK72" s="529"/>
      <c r="AL72" s="529"/>
      <c r="AM72" s="529"/>
      <c r="AN72" s="529"/>
      <c r="AO72" s="529"/>
      <c r="AP72" s="529"/>
      <c r="AQ72" s="529"/>
      <c r="AR72" s="529"/>
      <c r="AS72" s="529"/>
      <c r="AT72" s="529"/>
      <c r="AU72" s="529"/>
      <c r="AV72" s="529"/>
      <c r="AW72" s="529"/>
      <c r="AX72" s="529"/>
      <c r="AY72" s="529"/>
      <c r="AZ72" s="529"/>
      <c r="BA72" s="529"/>
      <c r="BB72" s="551"/>
      <c r="BC72" s="551"/>
    </row>
    <row r="73" spans="1:55" x14ac:dyDescent="0.35">
      <c r="A73" s="514" t="s">
        <v>1186</v>
      </c>
      <c r="B73" s="515">
        <f>SUM(B67:B72)</f>
        <v>434000</v>
      </c>
      <c r="C73" s="509"/>
      <c r="D73" s="547"/>
      <c r="E73" s="547"/>
      <c r="F73" s="547"/>
      <c r="G73" s="547"/>
      <c r="H73" s="547"/>
      <c r="I73" s="547"/>
      <c r="J73" s="547"/>
      <c r="K73" s="547"/>
      <c r="L73" s="547"/>
      <c r="M73" s="547"/>
      <c r="N73" s="547"/>
      <c r="O73" s="547"/>
      <c r="P73" s="547"/>
      <c r="Q73" s="547"/>
      <c r="R73" s="547"/>
      <c r="S73" s="547"/>
      <c r="T73" s="547"/>
      <c r="U73" s="547"/>
      <c r="V73" s="547"/>
      <c r="W73" s="547"/>
      <c r="X73" s="547"/>
      <c r="Y73" s="547"/>
      <c r="Z73" s="547"/>
      <c r="AA73" s="547"/>
      <c r="AB73" s="547"/>
      <c r="AC73" s="547"/>
      <c r="AD73" s="547"/>
      <c r="AE73" s="548"/>
      <c r="AF73" s="513"/>
      <c r="AG73" s="513"/>
      <c r="AH73" s="513"/>
      <c r="AI73" s="513"/>
      <c r="AJ73" s="513"/>
      <c r="AK73" s="513"/>
      <c r="AL73" s="513"/>
      <c r="AM73" s="513"/>
      <c r="AN73" s="513"/>
      <c r="AO73" s="513"/>
      <c r="AP73" s="513"/>
      <c r="AQ73" s="513"/>
      <c r="AR73" s="513"/>
      <c r="AS73" s="513"/>
      <c r="AT73" s="513"/>
      <c r="AU73" s="513"/>
      <c r="AV73" s="513"/>
      <c r="AW73" s="513"/>
      <c r="AX73" s="513"/>
      <c r="AY73" s="513"/>
      <c r="AZ73" s="513"/>
      <c r="BA73" s="513"/>
      <c r="BB73" s="513"/>
      <c r="BC73" s="513"/>
    </row>
    <row r="74" spans="1:55" ht="27" customHeight="1" x14ac:dyDescent="0.35">
      <c r="A74" s="518" t="s">
        <v>1187</v>
      </c>
      <c r="B74" s="532">
        <f>B65+B73</f>
        <v>500000</v>
      </c>
      <c r="C74" s="520"/>
      <c r="D74" s="516"/>
      <c r="E74" s="516"/>
      <c r="F74" s="516"/>
      <c r="G74" s="516"/>
      <c r="H74" s="516"/>
      <c r="I74" s="516"/>
      <c r="J74" s="516"/>
      <c r="K74" s="516"/>
      <c r="L74" s="516"/>
      <c r="M74" s="516"/>
      <c r="N74" s="516"/>
      <c r="O74" s="516"/>
      <c r="P74" s="516"/>
      <c r="Q74" s="516"/>
      <c r="R74" s="516"/>
      <c r="S74" s="516"/>
      <c r="T74" s="516"/>
      <c r="U74" s="516"/>
      <c r="V74" s="516"/>
      <c r="W74" s="533"/>
      <c r="X74" s="533"/>
      <c r="Y74" s="516"/>
      <c r="Z74" s="516"/>
      <c r="AA74" s="516"/>
      <c r="AB74" s="516"/>
      <c r="AC74" s="516"/>
      <c r="AD74" s="516"/>
      <c r="AE74" s="517"/>
      <c r="AF74" s="513"/>
      <c r="AG74" s="513"/>
      <c r="AH74" s="513"/>
      <c r="AI74" s="513"/>
      <c r="AJ74" s="513"/>
      <c r="AK74" s="513"/>
      <c r="AL74" s="513"/>
      <c r="AM74" s="513"/>
      <c r="AN74" s="513"/>
      <c r="AO74" s="513"/>
      <c r="AP74" s="513"/>
      <c r="AQ74" s="513"/>
      <c r="AR74" s="513"/>
      <c r="AS74" s="513"/>
      <c r="AT74" s="513"/>
      <c r="AU74" s="513"/>
      <c r="AV74" s="513"/>
      <c r="AW74" s="513"/>
      <c r="AX74" s="513"/>
      <c r="AY74" s="513"/>
      <c r="AZ74" s="513"/>
      <c r="BA74" s="513"/>
      <c r="BB74" s="513"/>
      <c r="BC74" s="513"/>
    </row>
    <row r="75" spans="1:55" ht="42" customHeight="1" x14ac:dyDescent="0.35">
      <c r="A75" s="523" t="s">
        <v>1188</v>
      </c>
      <c r="B75" s="524"/>
      <c r="C75" s="525"/>
      <c r="D75" s="526"/>
      <c r="E75" s="526"/>
      <c r="F75" s="526"/>
      <c r="G75" s="526"/>
      <c r="H75" s="526"/>
      <c r="I75" s="526"/>
      <c r="J75" s="526"/>
      <c r="K75" s="526"/>
      <c r="L75" s="526"/>
      <c r="M75" s="526"/>
      <c r="N75" s="526"/>
      <c r="O75" s="526"/>
      <c r="P75" s="526"/>
      <c r="Q75" s="526"/>
      <c r="R75" s="526"/>
      <c r="S75" s="526"/>
      <c r="T75" s="526"/>
      <c r="U75" s="526"/>
      <c r="V75" s="526"/>
      <c r="W75" s="526"/>
      <c r="X75" s="526"/>
      <c r="Y75" s="526"/>
      <c r="Z75" s="526"/>
      <c r="AA75" s="526"/>
      <c r="AB75" s="526"/>
      <c r="AC75" s="526"/>
      <c r="AD75" s="526"/>
      <c r="AE75" s="527"/>
      <c r="AF75" s="526"/>
      <c r="AG75" s="526"/>
      <c r="AH75" s="526"/>
      <c r="AI75" s="526"/>
      <c r="AJ75" s="526"/>
      <c r="AK75" s="526"/>
      <c r="AL75" s="526"/>
      <c r="AM75" s="526"/>
      <c r="AN75" s="526"/>
      <c r="AO75" s="526"/>
      <c r="AP75" s="526"/>
      <c r="AQ75" s="526"/>
      <c r="AR75" s="526"/>
      <c r="AS75" s="526"/>
      <c r="AT75" s="526"/>
      <c r="AU75" s="526"/>
      <c r="AV75" s="526"/>
      <c r="AW75" s="526"/>
      <c r="AX75" s="526"/>
      <c r="AY75" s="526"/>
      <c r="AZ75" s="526"/>
      <c r="BA75" s="526"/>
      <c r="BB75" s="526"/>
      <c r="BC75" s="526"/>
    </row>
    <row r="76" spans="1:55" x14ac:dyDescent="0.35">
      <c r="A76" s="501" t="s">
        <v>1189</v>
      </c>
      <c r="B76" s="502"/>
      <c r="C76" s="509"/>
      <c r="D76" s="516"/>
      <c r="E76" s="516"/>
      <c r="F76" s="516"/>
      <c r="G76" s="516"/>
      <c r="H76" s="516"/>
      <c r="I76" s="516"/>
      <c r="J76" s="516"/>
      <c r="K76" s="516"/>
      <c r="L76" s="516"/>
      <c r="M76" s="516"/>
      <c r="N76" s="516"/>
      <c r="O76" s="516"/>
      <c r="P76" s="516"/>
      <c r="Q76" s="516"/>
      <c r="R76" s="516"/>
      <c r="S76" s="516"/>
      <c r="T76" s="516"/>
      <c r="U76" s="516"/>
      <c r="V76" s="516"/>
      <c r="W76" s="533"/>
      <c r="X76" s="533"/>
      <c r="Y76" s="516"/>
      <c r="Z76" s="516"/>
      <c r="AA76" s="516"/>
      <c r="AB76" s="516"/>
      <c r="AC76" s="516"/>
      <c r="AD76" s="516"/>
      <c r="AE76" s="517"/>
      <c r="AF76" s="529"/>
      <c r="AG76" s="529"/>
      <c r="AH76" s="529"/>
      <c r="AI76" s="529"/>
      <c r="AJ76" s="529"/>
      <c r="AK76" s="529"/>
      <c r="AL76" s="529"/>
      <c r="AM76" s="529"/>
      <c r="AN76" s="529"/>
      <c r="AO76" s="529"/>
      <c r="AP76" s="529"/>
      <c r="AQ76" s="529"/>
      <c r="AR76" s="529"/>
      <c r="AS76" s="529"/>
      <c r="AT76" s="529"/>
      <c r="AU76" s="529"/>
      <c r="AV76" s="529"/>
      <c r="AW76" s="529"/>
      <c r="AX76" s="529"/>
      <c r="AY76" s="529"/>
      <c r="AZ76" s="529"/>
      <c r="BA76" s="529"/>
      <c r="BB76" s="529"/>
      <c r="BC76" s="529"/>
    </row>
    <row r="77" spans="1:55" ht="22.75" customHeight="1" x14ac:dyDescent="0.35">
      <c r="A77" s="544" t="s">
        <v>1190</v>
      </c>
      <c r="B77" s="508">
        <v>14000</v>
      </c>
      <c r="C77" s="509"/>
      <c r="D77" s="526"/>
      <c r="E77" s="516"/>
      <c r="F77" s="516"/>
      <c r="G77" s="516"/>
      <c r="H77" s="516"/>
      <c r="I77" s="516"/>
      <c r="J77" s="516"/>
      <c r="K77" s="516"/>
      <c r="L77" s="516"/>
      <c r="M77" s="516"/>
      <c r="N77" s="516"/>
      <c r="O77" s="516"/>
      <c r="P77" s="516"/>
      <c r="Q77" s="516"/>
      <c r="R77" s="516"/>
      <c r="S77" s="516"/>
      <c r="T77" s="516"/>
      <c r="U77" s="516"/>
      <c r="V77" s="516"/>
      <c r="W77" s="533"/>
      <c r="X77" s="533"/>
      <c r="Y77" s="516"/>
      <c r="Z77" s="516"/>
      <c r="AA77" s="516"/>
      <c r="AB77" s="516"/>
      <c r="AC77" s="516"/>
      <c r="AD77" s="516"/>
      <c r="AE77" s="517"/>
      <c r="AF77" s="513"/>
      <c r="AG77" s="513"/>
      <c r="AH77" s="513"/>
      <c r="AI77" s="513"/>
      <c r="AJ77" s="513"/>
      <c r="AK77" s="513"/>
      <c r="AL77" s="513"/>
      <c r="AM77" s="513"/>
      <c r="AN77" s="513"/>
      <c r="AO77" s="513"/>
      <c r="AP77" s="513"/>
      <c r="AQ77" s="513"/>
      <c r="AR77" s="513"/>
      <c r="AS77" s="513"/>
      <c r="AT77" s="513"/>
      <c r="AU77" s="513"/>
      <c r="AV77" s="513"/>
      <c r="AW77" s="513"/>
      <c r="AX77" s="513"/>
      <c r="AY77" s="513"/>
      <c r="AZ77" s="513"/>
      <c r="BA77" s="513"/>
      <c r="BB77" s="513"/>
      <c r="BC77" s="513"/>
    </row>
    <row r="78" spans="1:55" x14ac:dyDescent="0.35">
      <c r="A78" s="514" t="s">
        <v>1191</v>
      </c>
      <c r="B78" s="515">
        <f>SUM(B77)</f>
        <v>14000</v>
      </c>
      <c r="C78" s="509"/>
      <c r="D78" s="516"/>
      <c r="E78" s="516"/>
      <c r="F78" s="516"/>
      <c r="G78" s="516"/>
      <c r="H78" s="516"/>
      <c r="I78" s="516"/>
      <c r="J78" s="516"/>
      <c r="K78" s="516"/>
      <c r="L78" s="516"/>
      <c r="M78" s="516"/>
      <c r="N78" s="516"/>
      <c r="O78" s="516"/>
      <c r="P78" s="516"/>
      <c r="Q78" s="516"/>
      <c r="R78" s="516"/>
      <c r="S78" s="516"/>
      <c r="T78" s="516"/>
      <c r="U78" s="516"/>
      <c r="V78" s="516"/>
      <c r="W78" s="533"/>
      <c r="X78" s="533"/>
      <c r="Y78" s="516"/>
      <c r="Z78" s="516"/>
      <c r="AA78" s="516"/>
      <c r="AB78" s="516"/>
      <c r="AC78" s="516"/>
      <c r="AD78" s="516"/>
      <c r="AE78" s="517"/>
      <c r="AF78" s="513"/>
      <c r="AG78" s="513"/>
      <c r="AH78" s="513"/>
      <c r="AI78" s="513"/>
      <c r="AJ78" s="513"/>
      <c r="AK78" s="513"/>
      <c r="AL78" s="513"/>
      <c r="AM78" s="513"/>
      <c r="AN78" s="513"/>
      <c r="AO78" s="513"/>
      <c r="AP78" s="513"/>
      <c r="AQ78" s="513"/>
      <c r="AR78" s="513"/>
      <c r="AS78" s="513"/>
      <c r="AT78" s="513"/>
      <c r="AU78" s="513"/>
      <c r="AV78" s="513"/>
      <c r="AW78" s="513"/>
      <c r="AX78" s="513"/>
      <c r="AY78" s="513"/>
      <c r="AZ78" s="513"/>
      <c r="BA78" s="513"/>
      <c r="BB78" s="513"/>
      <c r="BC78" s="513"/>
    </row>
    <row r="79" spans="1:55" x14ac:dyDescent="0.35">
      <c r="A79" s="552" t="s">
        <v>1192</v>
      </c>
      <c r="B79" s="553"/>
      <c r="C79" s="509"/>
      <c r="D79" s="511"/>
      <c r="E79" s="511"/>
      <c r="F79" s="511"/>
      <c r="G79" s="511"/>
      <c r="H79" s="511"/>
      <c r="I79" s="511"/>
      <c r="J79" s="511"/>
      <c r="K79" s="511"/>
      <c r="L79" s="511"/>
      <c r="M79" s="511"/>
      <c r="N79" s="511"/>
      <c r="O79" s="511"/>
      <c r="P79" s="511"/>
      <c r="Q79" s="511"/>
      <c r="R79" s="511"/>
      <c r="S79" s="511"/>
      <c r="T79" s="511"/>
      <c r="U79" s="511"/>
      <c r="V79" s="511"/>
      <c r="W79" s="545"/>
      <c r="X79" s="545"/>
      <c r="Y79" s="511"/>
      <c r="Z79" s="511"/>
      <c r="AA79" s="511"/>
      <c r="AB79" s="511"/>
      <c r="AC79" s="511"/>
      <c r="AD79" s="511"/>
      <c r="AE79" s="512"/>
      <c r="AF79" s="513"/>
      <c r="AG79" s="513"/>
      <c r="AH79" s="513"/>
      <c r="AI79" s="513"/>
      <c r="AJ79" s="513"/>
      <c r="AK79" s="513"/>
      <c r="AL79" s="513"/>
      <c r="AM79" s="513"/>
      <c r="AN79" s="513"/>
      <c r="AO79" s="513"/>
      <c r="AP79" s="513"/>
      <c r="AQ79" s="513"/>
      <c r="AR79" s="513"/>
      <c r="AS79" s="513"/>
      <c r="AT79" s="513"/>
      <c r="AU79" s="513"/>
      <c r="AV79" s="513"/>
      <c r="AW79" s="513"/>
      <c r="AX79" s="513"/>
      <c r="AY79" s="513"/>
      <c r="AZ79" s="513"/>
      <c r="BA79" s="513"/>
      <c r="BB79" s="513"/>
      <c r="BC79" s="513"/>
    </row>
    <row r="80" spans="1:55" ht="21" customHeight="1" x14ac:dyDescent="0.35">
      <c r="A80" s="544" t="s">
        <v>1190</v>
      </c>
      <c r="B80" s="508">
        <v>22000</v>
      </c>
      <c r="C80" s="509"/>
      <c r="D80" s="526"/>
      <c r="E80" s="516"/>
      <c r="F80" s="516"/>
      <c r="G80" s="516"/>
      <c r="H80" s="516"/>
      <c r="I80" s="516"/>
      <c r="J80" s="516"/>
      <c r="K80" s="516"/>
      <c r="L80" s="516"/>
      <c r="M80" s="516"/>
      <c r="N80" s="516"/>
      <c r="O80" s="516"/>
      <c r="P80" s="516"/>
      <c r="Q80" s="516"/>
      <c r="R80" s="516"/>
      <c r="S80" s="516"/>
      <c r="T80" s="516"/>
      <c r="U80" s="516"/>
      <c r="V80" s="516"/>
      <c r="W80" s="533"/>
      <c r="X80" s="533"/>
      <c r="Y80" s="516"/>
      <c r="Z80" s="516"/>
      <c r="AA80" s="516"/>
      <c r="AB80" s="516"/>
      <c r="AC80" s="516"/>
      <c r="AD80" s="516"/>
      <c r="AE80" s="517"/>
      <c r="AF80" s="513"/>
      <c r="AG80" s="513"/>
      <c r="AH80" s="513"/>
      <c r="AI80" s="513"/>
      <c r="AJ80" s="513"/>
      <c r="AK80" s="513"/>
      <c r="AL80" s="513"/>
      <c r="AM80" s="513"/>
      <c r="AN80" s="513"/>
      <c r="AO80" s="513"/>
      <c r="AP80" s="513"/>
      <c r="AQ80" s="513"/>
      <c r="AR80" s="513"/>
      <c r="AS80" s="513"/>
      <c r="AT80" s="513"/>
      <c r="AU80" s="513"/>
      <c r="AV80" s="513"/>
      <c r="AW80" s="513"/>
      <c r="AX80" s="513"/>
      <c r="AY80" s="513"/>
      <c r="AZ80" s="513"/>
      <c r="BA80" s="513"/>
      <c r="BB80" s="513"/>
      <c r="BC80" s="513"/>
    </row>
    <row r="81" spans="1:55" ht="26.5" customHeight="1" x14ac:dyDescent="0.35">
      <c r="A81" s="514" t="s">
        <v>1193</v>
      </c>
      <c r="B81" s="515">
        <f>SUM(B80)</f>
        <v>22000</v>
      </c>
      <c r="C81" s="509"/>
      <c r="D81" s="516"/>
      <c r="E81" s="516"/>
      <c r="F81" s="516"/>
      <c r="G81" s="516"/>
      <c r="H81" s="516"/>
      <c r="I81" s="516"/>
      <c r="J81" s="516"/>
      <c r="K81" s="516"/>
      <c r="L81" s="516"/>
      <c r="M81" s="516"/>
      <c r="N81" s="516"/>
      <c r="O81" s="516"/>
      <c r="P81" s="516"/>
      <c r="Q81" s="516"/>
      <c r="R81" s="516"/>
      <c r="S81" s="516"/>
      <c r="T81" s="516"/>
      <c r="U81" s="516"/>
      <c r="V81" s="516"/>
      <c r="W81" s="533"/>
      <c r="X81" s="533"/>
      <c r="Y81" s="516"/>
      <c r="Z81" s="516"/>
      <c r="AA81" s="516"/>
      <c r="AB81" s="516"/>
      <c r="AC81" s="516"/>
      <c r="AD81" s="516"/>
      <c r="AE81" s="517"/>
      <c r="AF81" s="513"/>
      <c r="AG81" s="513"/>
      <c r="AH81" s="513"/>
      <c r="AI81" s="513"/>
      <c r="AJ81" s="513"/>
      <c r="AK81" s="513"/>
      <c r="AL81" s="513"/>
      <c r="AM81" s="513"/>
      <c r="AN81" s="513"/>
      <c r="AO81" s="513"/>
      <c r="AP81" s="513"/>
      <c r="AQ81" s="513"/>
      <c r="AR81" s="513"/>
      <c r="AS81" s="513"/>
      <c r="AT81" s="513"/>
      <c r="AU81" s="513"/>
      <c r="AV81" s="513"/>
      <c r="AW81" s="513"/>
      <c r="AX81" s="513"/>
      <c r="AY81" s="513"/>
      <c r="AZ81" s="513"/>
      <c r="BA81" s="513"/>
      <c r="BB81" s="513"/>
      <c r="BC81" s="513"/>
    </row>
    <row r="82" spans="1:55" ht="25.5" customHeight="1" x14ac:dyDescent="0.35">
      <c r="A82" s="518" t="s">
        <v>1194</v>
      </c>
      <c r="B82" s="532">
        <f>B78+B81</f>
        <v>36000</v>
      </c>
      <c r="C82" s="520"/>
      <c r="D82" s="516"/>
      <c r="E82" s="516"/>
      <c r="F82" s="516"/>
      <c r="G82" s="516"/>
      <c r="H82" s="516"/>
      <c r="I82" s="516"/>
      <c r="J82" s="516"/>
      <c r="K82" s="516"/>
      <c r="L82" s="516"/>
      <c r="M82" s="516"/>
      <c r="N82" s="516"/>
      <c r="O82" s="516"/>
      <c r="P82" s="516"/>
      <c r="Q82" s="516"/>
      <c r="R82" s="516"/>
      <c r="S82" s="516"/>
      <c r="T82" s="516"/>
      <c r="U82" s="516"/>
      <c r="V82" s="516"/>
      <c r="W82" s="516"/>
      <c r="X82" s="516"/>
      <c r="Y82" s="516"/>
      <c r="Z82" s="516"/>
      <c r="AA82" s="516"/>
      <c r="AB82" s="516"/>
      <c r="AC82" s="516"/>
      <c r="AD82" s="516"/>
      <c r="AE82" s="517"/>
      <c r="AF82" s="513"/>
      <c r="AG82" s="513"/>
      <c r="AH82" s="513"/>
      <c r="AI82" s="513"/>
      <c r="AJ82" s="513"/>
      <c r="AK82" s="513"/>
      <c r="AL82" s="513"/>
      <c r="AM82" s="513"/>
      <c r="AN82" s="513"/>
      <c r="AO82" s="513"/>
      <c r="AP82" s="513"/>
      <c r="AQ82" s="513"/>
      <c r="AR82" s="513"/>
      <c r="AS82" s="513"/>
      <c r="AT82" s="513"/>
      <c r="AU82" s="513"/>
      <c r="AV82" s="513"/>
      <c r="AW82" s="513"/>
      <c r="AX82" s="513"/>
      <c r="AY82" s="513"/>
      <c r="AZ82" s="513"/>
      <c r="BA82" s="513"/>
      <c r="BB82" s="513"/>
      <c r="BC82" s="513"/>
    </row>
    <row r="83" spans="1:55" ht="34.5" customHeight="1" x14ac:dyDescent="0.35">
      <c r="A83" s="523" t="s">
        <v>1195</v>
      </c>
      <c r="B83" s="524"/>
      <c r="C83" s="525"/>
      <c r="D83" s="526"/>
      <c r="E83" s="526"/>
      <c r="F83" s="526"/>
      <c r="G83" s="526"/>
      <c r="H83" s="526"/>
      <c r="I83" s="526"/>
      <c r="J83" s="526"/>
      <c r="K83" s="526"/>
      <c r="L83" s="526"/>
      <c r="M83" s="526"/>
      <c r="N83" s="526"/>
      <c r="O83" s="526"/>
      <c r="P83" s="526"/>
      <c r="Q83" s="526"/>
      <c r="R83" s="526"/>
      <c r="S83" s="526"/>
      <c r="T83" s="526"/>
      <c r="U83" s="526"/>
      <c r="V83" s="526"/>
      <c r="W83" s="526"/>
      <c r="X83" s="526"/>
      <c r="Y83" s="526"/>
      <c r="Z83" s="526"/>
      <c r="AA83" s="526"/>
      <c r="AB83" s="526"/>
      <c r="AC83" s="526"/>
      <c r="AD83" s="526"/>
      <c r="AE83" s="527"/>
      <c r="AF83" s="526"/>
      <c r="AG83" s="526"/>
      <c r="AH83" s="526"/>
      <c r="AI83" s="526"/>
      <c r="AJ83" s="526"/>
      <c r="AK83" s="526"/>
      <c r="AL83" s="526"/>
      <c r="AM83" s="526"/>
      <c r="AN83" s="526"/>
      <c r="AO83" s="526"/>
      <c r="AP83" s="526"/>
      <c r="AQ83" s="526"/>
      <c r="AR83" s="526"/>
      <c r="AS83" s="526"/>
      <c r="AT83" s="526"/>
      <c r="AU83" s="526"/>
      <c r="AV83" s="526"/>
      <c r="AW83" s="526"/>
      <c r="AX83" s="526"/>
      <c r="AY83" s="526"/>
      <c r="AZ83" s="526"/>
      <c r="BA83" s="526"/>
      <c r="BB83" s="526"/>
      <c r="BC83" s="526"/>
    </row>
    <row r="84" spans="1:55" x14ac:dyDescent="0.35">
      <c r="A84" s="501" t="s">
        <v>1196</v>
      </c>
      <c r="B84" s="502"/>
      <c r="C84" s="509"/>
      <c r="D84" s="554"/>
      <c r="E84" s="554"/>
      <c r="F84" s="554"/>
      <c r="G84" s="554"/>
      <c r="H84" s="554"/>
      <c r="I84" s="554"/>
      <c r="J84" s="554"/>
      <c r="K84" s="554"/>
      <c r="L84" s="554"/>
      <c r="M84" s="554"/>
      <c r="N84" s="554"/>
      <c r="O84" s="554"/>
      <c r="P84" s="554"/>
      <c r="Q84" s="554"/>
      <c r="R84" s="554"/>
      <c r="S84" s="554"/>
      <c r="T84" s="554"/>
      <c r="U84" s="554"/>
      <c r="V84" s="554"/>
      <c r="W84" s="554"/>
      <c r="X84" s="554"/>
      <c r="Y84" s="554"/>
      <c r="Z84" s="554"/>
      <c r="AA84" s="554"/>
      <c r="AB84" s="554"/>
      <c r="AC84" s="554"/>
      <c r="AD84" s="554"/>
      <c r="AE84" s="555"/>
      <c r="AF84" s="529"/>
      <c r="AG84" s="529"/>
      <c r="AH84" s="529"/>
      <c r="AI84" s="529"/>
      <c r="AJ84" s="529"/>
      <c r="AK84" s="529"/>
      <c r="AL84" s="529"/>
      <c r="AM84" s="529"/>
      <c r="AN84" s="529"/>
      <c r="AO84" s="529"/>
      <c r="AP84" s="529"/>
      <c r="AQ84" s="529"/>
      <c r="AR84" s="529"/>
      <c r="AS84" s="529"/>
      <c r="AT84" s="529"/>
      <c r="AU84" s="529"/>
      <c r="AV84" s="529"/>
      <c r="AW84" s="529"/>
      <c r="AX84" s="529"/>
      <c r="AY84" s="529"/>
      <c r="AZ84" s="529"/>
      <c r="BA84" s="529"/>
      <c r="BB84" s="529"/>
      <c r="BC84" s="529"/>
    </row>
    <row r="85" spans="1:55" ht="26.5" customHeight="1" x14ac:dyDescent="0.35">
      <c r="A85" s="507" t="s">
        <v>1197</v>
      </c>
      <c r="B85" s="508">
        <v>0</v>
      </c>
      <c r="C85" s="509"/>
      <c r="D85" s="556"/>
      <c r="E85" s="556"/>
      <c r="F85" s="556"/>
      <c r="G85" s="556"/>
      <c r="H85" s="547"/>
      <c r="I85" s="547"/>
      <c r="J85" s="547"/>
      <c r="K85" s="547"/>
      <c r="L85" s="547"/>
      <c r="M85" s="547"/>
      <c r="N85" s="547"/>
      <c r="O85" s="547"/>
      <c r="P85" s="547"/>
      <c r="Q85" s="547"/>
      <c r="R85" s="547"/>
      <c r="S85" s="547"/>
      <c r="T85" s="547"/>
      <c r="U85" s="547"/>
      <c r="V85" s="547"/>
      <c r="W85" s="547"/>
      <c r="X85" s="547"/>
      <c r="Y85" s="547"/>
      <c r="Z85" s="547"/>
      <c r="AA85" s="547"/>
      <c r="AB85" s="547"/>
      <c r="AC85" s="547"/>
      <c r="AD85" s="547"/>
      <c r="AE85" s="548"/>
      <c r="AF85" s="513"/>
      <c r="AG85" s="513"/>
      <c r="AH85" s="513"/>
      <c r="AI85" s="513"/>
      <c r="AJ85" s="513"/>
      <c r="AK85" s="513"/>
      <c r="AL85" s="513"/>
      <c r="AM85" s="513"/>
      <c r="AN85" s="513"/>
      <c r="AO85" s="513"/>
      <c r="AP85" s="513"/>
      <c r="AQ85" s="513"/>
      <c r="AR85" s="513"/>
      <c r="AS85" s="513"/>
      <c r="AT85" s="513"/>
      <c r="AU85" s="513"/>
      <c r="AV85" s="513"/>
      <c r="AW85" s="513"/>
      <c r="AX85" s="513"/>
      <c r="AY85" s="513"/>
      <c r="AZ85" s="513"/>
      <c r="BA85" s="513"/>
      <c r="BB85" s="513"/>
      <c r="BC85" s="513"/>
    </row>
    <row r="86" spans="1:55" ht="28.5" customHeight="1" x14ac:dyDescent="0.35">
      <c r="A86" s="507" t="s">
        <v>1198</v>
      </c>
      <c r="B86" s="508">
        <v>0</v>
      </c>
      <c r="C86" s="509"/>
      <c r="D86" s="513"/>
      <c r="E86" s="513"/>
      <c r="F86" s="513"/>
      <c r="G86" s="513"/>
      <c r="H86" s="542"/>
      <c r="I86" s="542"/>
      <c r="J86" s="542"/>
      <c r="K86" s="542"/>
      <c r="L86" s="542"/>
      <c r="M86" s="542"/>
      <c r="N86" s="542"/>
      <c r="O86" s="542"/>
      <c r="P86" s="542"/>
      <c r="Q86" s="542"/>
      <c r="R86" s="542"/>
      <c r="S86" s="542"/>
      <c r="T86" s="542"/>
      <c r="U86" s="542"/>
      <c r="V86" s="542"/>
      <c r="W86" s="542"/>
      <c r="X86" s="547"/>
      <c r="Y86" s="547"/>
      <c r="Z86" s="547"/>
      <c r="AA86" s="547"/>
      <c r="AB86" s="547"/>
      <c r="AC86" s="547"/>
      <c r="AD86" s="547"/>
      <c r="AE86" s="548"/>
      <c r="AF86" s="513"/>
      <c r="AG86" s="513"/>
      <c r="AH86" s="513"/>
      <c r="AI86" s="513"/>
      <c r="AJ86" s="513"/>
      <c r="AK86" s="513"/>
      <c r="AL86" s="513"/>
      <c r="AM86" s="513"/>
      <c r="AN86" s="513"/>
      <c r="AO86" s="513"/>
      <c r="AP86" s="513"/>
      <c r="AQ86" s="513"/>
      <c r="AR86" s="513"/>
      <c r="AS86" s="513"/>
      <c r="AT86" s="513"/>
      <c r="AU86" s="513"/>
      <c r="AV86" s="513"/>
      <c r="AW86" s="513"/>
      <c r="AX86" s="513"/>
      <c r="AY86" s="513"/>
      <c r="AZ86" s="513"/>
      <c r="BA86" s="513"/>
      <c r="BB86" s="513"/>
      <c r="BC86" s="513"/>
    </row>
    <row r="87" spans="1:55" ht="27" customHeight="1" x14ac:dyDescent="0.35">
      <c r="A87" s="507" t="s">
        <v>1199</v>
      </c>
      <c r="B87" s="508">
        <v>77744.100000000006</v>
      </c>
      <c r="C87" s="509"/>
      <c r="D87" s="542"/>
      <c r="E87" s="542"/>
      <c r="F87" s="542"/>
      <c r="G87" s="542"/>
      <c r="H87" s="547"/>
      <c r="I87" s="547"/>
      <c r="J87" s="547"/>
      <c r="K87" s="547"/>
      <c r="L87" s="547"/>
      <c r="M87" s="547"/>
      <c r="N87" s="547"/>
      <c r="O87" s="547"/>
      <c r="P87" s="547"/>
      <c r="Q87" s="547"/>
      <c r="R87" s="547"/>
      <c r="S87" s="547"/>
      <c r="T87" s="547"/>
      <c r="U87" s="547"/>
      <c r="V87" s="547"/>
      <c r="W87" s="542"/>
      <c r="X87" s="542"/>
      <c r="Y87" s="547"/>
      <c r="Z87" s="547"/>
      <c r="AA87" s="547"/>
      <c r="AB87" s="547"/>
      <c r="AC87" s="547"/>
      <c r="AD87" s="547"/>
      <c r="AE87" s="548"/>
      <c r="AF87" s="513"/>
      <c r="AG87" s="513"/>
      <c r="AH87" s="513"/>
      <c r="AI87" s="513"/>
      <c r="AJ87" s="513"/>
      <c r="AK87" s="513"/>
      <c r="AL87" s="513"/>
      <c r="AM87" s="513"/>
      <c r="AN87" s="513"/>
      <c r="AO87" s="513"/>
      <c r="AP87" s="513"/>
      <c r="AQ87" s="513"/>
      <c r="AR87" s="513"/>
      <c r="AS87" s="513"/>
      <c r="AT87" s="513"/>
      <c r="AU87" s="513"/>
      <c r="AV87" s="513"/>
      <c r="AW87" s="513"/>
      <c r="AX87" s="513"/>
      <c r="AY87" s="513"/>
      <c r="AZ87" s="513"/>
      <c r="BA87" s="513"/>
      <c r="BB87" s="513"/>
      <c r="BC87" s="513"/>
    </row>
    <row r="88" spans="1:55" ht="28.5" customHeight="1" x14ac:dyDescent="0.35">
      <c r="A88" s="507" t="s">
        <v>1143</v>
      </c>
      <c r="B88" s="508">
        <v>0</v>
      </c>
      <c r="C88" s="509"/>
      <c r="D88" s="547"/>
      <c r="E88" s="547"/>
      <c r="F88" s="547"/>
      <c r="G88" s="547"/>
      <c r="H88" s="542"/>
      <c r="I88" s="542"/>
      <c r="J88" s="542"/>
      <c r="K88" s="542"/>
      <c r="L88" s="542"/>
      <c r="M88" s="542"/>
      <c r="N88" s="542"/>
      <c r="O88" s="542"/>
      <c r="P88" s="547"/>
      <c r="Q88" s="547"/>
      <c r="R88" s="547"/>
      <c r="S88" s="547"/>
      <c r="T88" s="547"/>
      <c r="U88" s="547"/>
      <c r="V88" s="547"/>
      <c r="W88" s="547"/>
      <c r="X88" s="542"/>
      <c r="Y88" s="542"/>
      <c r="Z88" s="542"/>
      <c r="AA88" s="542"/>
      <c r="AB88" s="542"/>
      <c r="AC88" s="542"/>
      <c r="AD88" s="542"/>
      <c r="AE88" s="557"/>
      <c r="AF88" s="513"/>
      <c r="AG88" s="513"/>
      <c r="AH88" s="513"/>
      <c r="AI88" s="513"/>
      <c r="AJ88" s="513"/>
      <c r="AK88" s="513"/>
      <c r="AL88" s="513"/>
      <c r="AM88" s="513"/>
      <c r="AN88" s="513"/>
      <c r="AO88" s="513"/>
      <c r="AP88" s="513"/>
      <c r="AQ88" s="513"/>
      <c r="AR88" s="513"/>
      <c r="AS88" s="513"/>
      <c r="AT88" s="513"/>
      <c r="AU88" s="513"/>
      <c r="AV88" s="513"/>
      <c r="AW88" s="513"/>
      <c r="AX88" s="513"/>
      <c r="AY88" s="513"/>
      <c r="AZ88" s="513"/>
      <c r="BA88" s="513"/>
      <c r="BB88" s="513"/>
      <c r="BC88" s="513"/>
    </row>
    <row r="89" spans="1:55" ht="24.75" customHeight="1" x14ac:dyDescent="0.35">
      <c r="A89" s="544" t="s">
        <v>1184</v>
      </c>
      <c r="B89" s="508">
        <v>0</v>
      </c>
      <c r="C89" s="509"/>
      <c r="D89" s="547"/>
      <c r="E89" s="547"/>
      <c r="F89" s="547"/>
      <c r="G89" s="547"/>
      <c r="H89" s="547"/>
      <c r="I89" s="547"/>
      <c r="J89" s="547"/>
      <c r="K89" s="547"/>
      <c r="L89" s="547"/>
      <c r="M89" s="547"/>
      <c r="N89" s="547"/>
      <c r="O89" s="547"/>
      <c r="P89" s="542"/>
      <c r="Q89" s="542"/>
      <c r="R89" s="547"/>
      <c r="S89" s="547"/>
      <c r="T89" s="547"/>
      <c r="U89" s="547"/>
      <c r="V89" s="547"/>
      <c r="W89" s="547"/>
      <c r="X89" s="547"/>
      <c r="Y89" s="547"/>
      <c r="Z89" s="547"/>
      <c r="AA89" s="547"/>
      <c r="AB89" s="547"/>
      <c r="AC89" s="547"/>
      <c r="AD89" s="547"/>
      <c r="AE89" s="548"/>
      <c r="AF89" s="513"/>
      <c r="AG89" s="513"/>
      <c r="AH89" s="513"/>
      <c r="AI89" s="513"/>
      <c r="AJ89" s="513"/>
      <c r="AK89" s="513"/>
      <c r="AL89" s="513"/>
      <c r="AM89" s="513"/>
      <c r="AN89" s="513"/>
      <c r="AO89" s="513"/>
      <c r="AP89" s="513"/>
      <c r="AQ89" s="513"/>
      <c r="AR89" s="513"/>
      <c r="AS89" s="513"/>
      <c r="AT89" s="513"/>
      <c r="AU89" s="513"/>
      <c r="AV89" s="513"/>
      <c r="AW89" s="513"/>
      <c r="AX89" s="513"/>
      <c r="AY89" s="513"/>
      <c r="AZ89" s="513"/>
      <c r="BA89" s="513"/>
      <c r="BB89" s="513"/>
      <c r="BC89" s="513"/>
    </row>
    <row r="90" spans="1:55" ht="28.5" customHeight="1" x14ac:dyDescent="0.35">
      <c r="A90" s="544" t="s">
        <v>1200</v>
      </c>
      <c r="B90" s="508">
        <v>0</v>
      </c>
      <c r="C90" s="509"/>
      <c r="D90" s="547"/>
      <c r="E90" s="547"/>
      <c r="F90" s="547"/>
      <c r="G90" s="547"/>
      <c r="H90" s="547"/>
      <c r="I90" s="547"/>
      <c r="J90" s="547"/>
      <c r="K90" s="547"/>
      <c r="L90" s="547"/>
      <c r="M90" s="547"/>
      <c r="N90" s="547"/>
      <c r="O90" s="547"/>
      <c r="P90" s="547"/>
      <c r="Q90" s="547"/>
      <c r="R90" s="542"/>
      <c r="S90" s="542"/>
      <c r="T90" s="542"/>
      <c r="U90" s="542"/>
      <c r="V90" s="542"/>
      <c r="W90" s="542"/>
      <c r="X90" s="542"/>
      <c r="Y90" s="542"/>
      <c r="Z90" s="542"/>
      <c r="AA90" s="542"/>
      <c r="AB90" s="542"/>
      <c r="AC90" s="542"/>
      <c r="AD90" s="542"/>
      <c r="AE90" s="557"/>
      <c r="AF90" s="513"/>
      <c r="AG90" s="513"/>
      <c r="AH90" s="513"/>
      <c r="AI90" s="513"/>
      <c r="AJ90" s="513"/>
      <c r="AK90" s="513"/>
      <c r="AL90" s="513"/>
      <c r="AM90" s="513"/>
      <c r="AN90" s="513"/>
      <c r="AO90" s="513"/>
      <c r="AP90" s="513"/>
      <c r="AQ90" s="513"/>
      <c r="AR90" s="513"/>
      <c r="AS90" s="513"/>
      <c r="AT90" s="513"/>
      <c r="AU90" s="513"/>
      <c r="AV90" s="513"/>
      <c r="AW90" s="513"/>
      <c r="AX90" s="513"/>
      <c r="AY90" s="513"/>
      <c r="AZ90" s="513"/>
      <c r="BA90" s="513"/>
      <c r="BB90" s="513"/>
      <c r="BC90" s="513"/>
    </row>
    <row r="91" spans="1:55" ht="25.5" customHeight="1" x14ac:dyDescent="0.35">
      <c r="A91" s="514" t="s">
        <v>1201</v>
      </c>
      <c r="B91" s="515">
        <f>SUM(B85:B90)</f>
        <v>77744.100000000006</v>
      </c>
      <c r="C91" s="509"/>
      <c r="D91" s="547"/>
      <c r="E91" s="547"/>
      <c r="F91" s="547"/>
      <c r="G91" s="547"/>
      <c r="H91" s="547"/>
      <c r="I91" s="547"/>
      <c r="J91" s="547"/>
      <c r="K91" s="547"/>
      <c r="L91" s="547"/>
      <c r="M91" s="547"/>
      <c r="N91" s="547"/>
      <c r="O91" s="547"/>
      <c r="P91" s="547"/>
      <c r="Q91" s="547"/>
      <c r="R91" s="547"/>
      <c r="S91" s="547"/>
      <c r="T91" s="547"/>
      <c r="U91" s="547"/>
      <c r="V91" s="547"/>
      <c r="W91" s="547"/>
      <c r="X91" s="547"/>
      <c r="Y91" s="547"/>
      <c r="Z91" s="547"/>
      <c r="AA91" s="547"/>
      <c r="AB91" s="547"/>
      <c r="AC91" s="547"/>
      <c r="AD91" s="547"/>
      <c r="AE91" s="548"/>
      <c r="AF91" s="513"/>
      <c r="AG91" s="513"/>
      <c r="AH91" s="513"/>
      <c r="AI91" s="513"/>
      <c r="AJ91" s="513"/>
      <c r="AK91" s="513"/>
      <c r="AL91" s="513"/>
      <c r="AM91" s="513"/>
      <c r="AN91" s="513"/>
      <c r="AO91" s="513"/>
      <c r="AP91" s="513"/>
      <c r="AQ91" s="513"/>
      <c r="AR91" s="513"/>
      <c r="AS91" s="513"/>
      <c r="AT91" s="513"/>
      <c r="AU91" s="513"/>
      <c r="AV91" s="513"/>
      <c r="AW91" s="513"/>
      <c r="AX91" s="513"/>
      <c r="AY91" s="513"/>
      <c r="AZ91" s="513"/>
      <c r="BA91" s="513"/>
      <c r="BB91" s="513"/>
      <c r="BC91" s="513"/>
    </row>
    <row r="92" spans="1:55" ht="30.75" customHeight="1" x14ac:dyDescent="0.35">
      <c r="A92" s="518" t="s">
        <v>1202</v>
      </c>
      <c r="B92" s="532">
        <f>B91</f>
        <v>77744.100000000006</v>
      </c>
      <c r="C92" s="520"/>
      <c r="D92" s="547"/>
      <c r="E92" s="547"/>
      <c r="F92" s="547"/>
      <c r="G92" s="547"/>
      <c r="H92" s="547"/>
      <c r="I92" s="547"/>
      <c r="J92" s="547"/>
      <c r="K92" s="547"/>
      <c r="L92" s="547"/>
      <c r="M92" s="547"/>
      <c r="N92" s="547"/>
      <c r="O92" s="547"/>
      <c r="P92" s="547"/>
      <c r="Q92" s="547"/>
      <c r="R92" s="547"/>
      <c r="S92" s="547"/>
      <c r="T92" s="547"/>
      <c r="U92" s="547"/>
      <c r="V92" s="547"/>
      <c r="W92" s="547"/>
      <c r="X92" s="547"/>
      <c r="Y92" s="547"/>
      <c r="Z92" s="547"/>
      <c r="AA92" s="547"/>
      <c r="AB92" s="547"/>
      <c r="AC92" s="547"/>
      <c r="AD92" s="547"/>
      <c r="AE92" s="548"/>
      <c r="AF92" s="513"/>
      <c r="AG92" s="513"/>
      <c r="AH92" s="513"/>
      <c r="AI92" s="513"/>
      <c r="AJ92" s="513"/>
      <c r="AK92" s="513"/>
      <c r="AL92" s="513"/>
      <c r="AM92" s="513"/>
      <c r="AN92" s="513"/>
      <c r="AO92" s="513"/>
      <c r="AP92" s="513"/>
      <c r="AQ92" s="513"/>
      <c r="AR92" s="513"/>
      <c r="AS92" s="513"/>
      <c r="AT92" s="513"/>
      <c r="AU92" s="513"/>
      <c r="AV92" s="513"/>
      <c r="AW92" s="513"/>
      <c r="AX92" s="513"/>
      <c r="AY92" s="513"/>
      <c r="AZ92" s="513"/>
      <c r="BA92" s="513"/>
      <c r="BB92" s="513"/>
      <c r="BC92" s="513"/>
    </row>
    <row r="93" spans="1:55" ht="36" customHeight="1" x14ac:dyDescent="0.35">
      <c r="A93" s="523" t="s">
        <v>1203</v>
      </c>
      <c r="B93" s="524"/>
      <c r="C93" s="525"/>
      <c r="D93" s="526"/>
      <c r="E93" s="526"/>
      <c r="F93" s="526"/>
      <c r="G93" s="526"/>
      <c r="H93" s="526"/>
      <c r="I93" s="526"/>
      <c r="J93" s="526"/>
      <c r="K93" s="526"/>
      <c r="L93" s="526"/>
      <c r="M93" s="526"/>
      <c r="N93" s="526"/>
      <c r="O93" s="526"/>
      <c r="P93" s="526"/>
      <c r="Q93" s="526"/>
      <c r="R93" s="526"/>
      <c r="S93" s="526"/>
      <c r="T93" s="526"/>
      <c r="U93" s="526"/>
      <c r="V93" s="526"/>
      <c r="W93" s="526"/>
      <c r="X93" s="526"/>
      <c r="Y93" s="526"/>
      <c r="Z93" s="526"/>
      <c r="AA93" s="526"/>
      <c r="AB93" s="526"/>
      <c r="AC93" s="526"/>
      <c r="AD93" s="526"/>
      <c r="AE93" s="527"/>
      <c r="AF93" s="526"/>
      <c r="AG93" s="526"/>
      <c r="AH93" s="526"/>
      <c r="AI93" s="526"/>
      <c r="AJ93" s="526"/>
      <c r="AK93" s="526"/>
      <c r="AL93" s="526"/>
      <c r="AM93" s="526"/>
      <c r="AN93" s="526"/>
      <c r="AO93" s="526"/>
      <c r="AP93" s="526"/>
      <c r="AQ93" s="526"/>
      <c r="AR93" s="526"/>
      <c r="AS93" s="526"/>
      <c r="AT93" s="526"/>
      <c r="AU93" s="526"/>
      <c r="AV93" s="526"/>
      <c r="AW93" s="526"/>
      <c r="AX93" s="526"/>
      <c r="AY93" s="526"/>
      <c r="AZ93" s="526"/>
      <c r="BA93" s="526"/>
      <c r="BB93" s="526"/>
      <c r="BC93" s="526"/>
    </row>
    <row r="94" spans="1:55" ht="26.5" customHeight="1" x14ac:dyDescent="0.35">
      <c r="A94" s="514" t="s">
        <v>1204</v>
      </c>
      <c r="B94" s="558"/>
      <c r="C94" s="509"/>
      <c r="D94" s="547"/>
      <c r="E94" s="547"/>
      <c r="F94" s="547"/>
      <c r="G94" s="547"/>
      <c r="H94" s="547"/>
      <c r="I94" s="547"/>
      <c r="J94" s="547"/>
      <c r="K94" s="547"/>
      <c r="L94" s="547"/>
      <c r="M94" s="547"/>
      <c r="N94" s="547"/>
      <c r="O94" s="547"/>
      <c r="P94" s="547"/>
      <c r="Q94" s="547"/>
      <c r="R94" s="547"/>
      <c r="S94" s="547"/>
      <c r="T94" s="547"/>
      <c r="U94" s="547"/>
      <c r="V94" s="547"/>
      <c r="W94" s="547"/>
      <c r="X94" s="547"/>
      <c r="Y94" s="547"/>
      <c r="Z94" s="547"/>
      <c r="AA94" s="547"/>
      <c r="AB94" s="547"/>
      <c r="AC94" s="547"/>
      <c r="AD94" s="547"/>
      <c r="AE94" s="548"/>
      <c r="AF94" s="513"/>
      <c r="AG94" s="513"/>
      <c r="AH94" s="513"/>
      <c r="AI94" s="513"/>
      <c r="AJ94" s="513"/>
      <c r="AK94" s="513"/>
      <c r="AL94" s="513"/>
      <c r="AM94" s="513"/>
      <c r="AN94" s="513"/>
      <c r="AO94" s="513"/>
      <c r="AP94" s="513"/>
      <c r="AQ94" s="513"/>
      <c r="AR94" s="513"/>
      <c r="AS94" s="513"/>
      <c r="AT94" s="513"/>
      <c r="AU94" s="513"/>
      <c r="AV94" s="513"/>
      <c r="AW94" s="513"/>
      <c r="AX94" s="513"/>
      <c r="AY94" s="513"/>
      <c r="AZ94" s="513"/>
      <c r="BA94" s="513"/>
      <c r="BB94" s="513"/>
      <c r="BC94" s="513"/>
    </row>
    <row r="95" spans="1:55" ht="29.25" customHeight="1" x14ac:dyDescent="0.35">
      <c r="A95" s="507" t="s">
        <v>1205</v>
      </c>
      <c r="B95" s="508">
        <v>99500</v>
      </c>
      <c r="C95" s="509"/>
      <c r="D95" s="556"/>
      <c r="E95" s="556"/>
      <c r="F95" s="556"/>
      <c r="G95" s="556"/>
      <c r="H95" s="547"/>
      <c r="I95" s="547"/>
      <c r="J95" s="547"/>
      <c r="K95" s="547"/>
      <c r="L95" s="547"/>
      <c r="M95" s="547"/>
      <c r="N95" s="547"/>
      <c r="O95" s="547"/>
      <c r="P95" s="547"/>
      <c r="Q95" s="547"/>
      <c r="R95" s="547"/>
      <c r="S95" s="547"/>
      <c r="T95" s="547"/>
      <c r="U95" s="547"/>
      <c r="V95" s="547"/>
      <c r="W95" s="547"/>
      <c r="X95" s="547"/>
      <c r="Y95" s="547"/>
      <c r="Z95" s="547"/>
      <c r="AA95" s="547"/>
      <c r="AB95" s="547"/>
      <c r="AC95" s="547"/>
      <c r="AD95" s="547"/>
      <c r="AE95" s="548"/>
      <c r="AF95" s="513"/>
      <c r="AG95" s="513"/>
      <c r="AH95" s="513"/>
      <c r="AI95" s="513"/>
      <c r="AJ95" s="513"/>
      <c r="AK95" s="513"/>
      <c r="AL95" s="513"/>
      <c r="AM95" s="513"/>
      <c r="AN95" s="513"/>
      <c r="AO95" s="513"/>
      <c r="AP95" s="513"/>
      <c r="AQ95" s="513"/>
      <c r="AR95" s="513"/>
      <c r="AS95" s="513"/>
      <c r="AT95" s="513"/>
      <c r="AU95" s="513"/>
      <c r="AV95" s="513"/>
      <c r="AW95" s="513"/>
      <c r="AX95" s="513"/>
      <c r="AY95" s="513"/>
      <c r="AZ95" s="513"/>
      <c r="BA95" s="513"/>
      <c r="BB95" s="513"/>
      <c r="BC95" s="513"/>
    </row>
    <row r="96" spans="1:55" ht="29.25" customHeight="1" x14ac:dyDescent="0.35">
      <c r="A96" s="518" t="s">
        <v>1206</v>
      </c>
      <c r="B96" s="532">
        <f>SUM(B95)</f>
        <v>99500</v>
      </c>
      <c r="C96" s="520"/>
      <c r="D96" s="547"/>
      <c r="E96" s="547"/>
      <c r="F96" s="547"/>
      <c r="G96" s="547"/>
      <c r="H96" s="547"/>
      <c r="I96" s="547"/>
      <c r="J96" s="547"/>
      <c r="K96" s="547"/>
      <c r="L96" s="547"/>
      <c r="M96" s="547"/>
      <c r="N96" s="547"/>
      <c r="O96" s="547"/>
      <c r="P96" s="547"/>
      <c r="Q96" s="547"/>
      <c r="R96" s="547"/>
      <c r="S96" s="547"/>
      <c r="T96" s="547"/>
      <c r="U96" s="547"/>
      <c r="V96" s="547"/>
      <c r="W96" s="547"/>
      <c r="X96" s="547"/>
      <c r="Y96" s="547"/>
      <c r="Z96" s="547"/>
      <c r="AA96" s="547"/>
      <c r="AB96" s="547"/>
      <c r="AC96" s="547"/>
      <c r="AD96" s="547"/>
      <c r="AE96" s="548"/>
      <c r="AF96" s="513"/>
      <c r="AG96" s="513"/>
      <c r="AH96" s="513"/>
      <c r="AI96" s="513"/>
      <c r="AJ96" s="513"/>
      <c r="AK96" s="513"/>
      <c r="AL96" s="513"/>
      <c r="AM96" s="513"/>
      <c r="AN96" s="513"/>
      <c r="AO96" s="513"/>
      <c r="AP96" s="513"/>
      <c r="AQ96" s="513"/>
      <c r="AR96" s="513"/>
      <c r="AS96" s="513"/>
      <c r="AT96" s="513"/>
      <c r="AU96" s="513"/>
      <c r="AV96" s="513"/>
      <c r="AW96" s="513"/>
      <c r="AX96" s="513"/>
      <c r="AY96" s="513"/>
      <c r="AZ96" s="513"/>
      <c r="BA96" s="513"/>
      <c r="BB96" s="513"/>
      <c r="BC96" s="513"/>
    </row>
    <row r="97" spans="1:55" ht="33" customHeight="1" thickBot="1" x14ac:dyDescent="0.4">
      <c r="A97" s="559" t="s">
        <v>1207</v>
      </c>
      <c r="B97" s="560">
        <f>B17+B27+B37+B51+B74+B82+B92+B96</f>
        <v>1128744.1000000001</v>
      </c>
      <c r="C97" s="561"/>
      <c r="D97" s="562"/>
      <c r="E97" s="562"/>
      <c r="F97" s="562"/>
      <c r="G97" s="562"/>
      <c r="H97" s="562"/>
      <c r="I97" s="562"/>
      <c r="J97" s="562"/>
      <c r="K97" s="562"/>
      <c r="L97" s="562"/>
      <c r="M97" s="562"/>
      <c r="N97" s="562"/>
      <c r="O97" s="562"/>
      <c r="P97" s="562"/>
      <c r="Q97" s="562"/>
      <c r="R97" s="562"/>
      <c r="S97" s="562"/>
      <c r="T97" s="562"/>
      <c r="U97" s="562"/>
      <c r="V97" s="562"/>
      <c r="W97" s="562"/>
      <c r="X97" s="562"/>
      <c r="Y97" s="562"/>
      <c r="Z97" s="562"/>
      <c r="AA97" s="562"/>
      <c r="AB97" s="562"/>
      <c r="AC97" s="562"/>
      <c r="AD97" s="562"/>
      <c r="AE97" s="562"/>
      <c r="AF97" s="513"/>
      <c r="AG97" s="513"/>
      <c r="AH97" s="513"/>
      <c r="AI97" s="513"/>
      <c r="AJ97" s="513"/>
      <c r="AK97" s="513"/>
      <c r="AL97" s="513"/>
      <c r="AM97" s="513"/>
      <c r="AN97" s="513"/>
      <c r="AO97" s="513"/>
      <c r="AP97" s="513"/>
      <c r="AQ97" s="513"/>
      <c r="AR97" s="513"/>
      <c r="AS97" s="513"/>
      <c r="AT97" s="513"/>
      <c r="AU97" s="513"/>
      <c r="AV97" s="513"/>
      <c r="AW97" s="513"/>
      <c r="AX97" s="513"/>
      <c r="AY97" s="513"/>
      <c r="AZ97" s="513"/>
      <c r="BA97" s="513"/>
      <c r="BB97" s="513"/>
      <c r="BC97" s="513"/>
    </row>
    <row r="98" spans="1:55" ht="31.75" customHeight="1" thickBot="1" x14ac:dyDescent="0.4">
      <c r="A98" s="563" t="s">
        <v>1208</v>
      </c>
      <c r="B98" s="564">
        <f>0.085*B97</f>
        <v>95943.248500000016</v>
      </c>
      <c r="C98" s="565"/>
      <c r="D98" s="566"/>
      <c r="E98" s="566"/>
      <c r="F98" s="566"/>
      <c r="G98" s="566"/>
      <c r="H98" s="566"/>
      <c r="I98" s="566"/>
      <c r="J98" s="566"/>
      <c r="K98" s="566"/>
      <c r="L98" s="566"/>
      <c r="M98" s="566"/>
      <c r="N98" s="566"/>
      <c r="O98" s="566"/>
      <c r="P98" s="566"/>
      <c r="Q98" s="566"/>
      <c r="R98" s="566"/>
      <c r="S98" s="566"/>
      <c r="T98" s="566"/>
      <c r="U98" s="566"/>
      <c r="V98" s="566"/>
      <c r="W98" s="566"/>
      <c r="X98" s="566"/>
      <c r="Y98" s="566"/>
      <c r="Z98" s="566"/>
      <c r="AA98" s="566"/>
      <c r="AB98" s="566"/>
      <c r="AC98" s="566"/>
      <c r="AD98" s="566"/>
      <c r="AE98" s="566"/>
      <c r="AF98" s="567"/>
      <c r="AG98" s="567"/>
      <c r="AH98" s="567"/>
      <c r="AI98" s="567"/>
      <c r="AJ98" s="567"/>
      <c r="AK98" s="567"/>
      <c r="AL98" s="567"/>
      <c r="AM98" s="567"/>
      <c r="AN98" s="567"/>
      <c r="AO98" s="567"/>
      <c r="AP98" s="567"/>
      <c r="AQ98" s="567"/>
      <c r="AR98" s="567"/>
      <c r="AS98" s="567"/>
      <c r="AT98" s="567"/>
      <c r="AU98" s="567"/>
      <c r="AV98" s="567"/>
      <c r="AW98" s="567"/>
      <c r="AX98" s="567"/>
      <c r="AY98" s="567"/>
      <c r="AZ98" s="567"/>
      <c r="BA98" s="567"/>
      <c r="BB98" s="567"/>
      <c r="BC98" s="567"/>
    </row>
    <row r="99" spans="1:55" ht="27" customHeight="1" thickBot="1" x14ac:dyDescent="0.4">
      <c r="A99" s="568" t="s">
        <v>1209</v>
      </c>
      <c r="B99" s="569">
        <f>B98+B97</f>
        <v>1224687.3485000001</v>
      </c>
      <c r="C99" s="570"/>
      <c r="D99" s="569"/>
      <c r="E99" s="569"/>
      <c r="F99" s="569"/>
      <c r="G99" s="569"/>
      <c r="H99" s="569"/>
      <c r="I99" s="569"/>
      <c r="J99" s="569"/>
      <c r="K99" s="569"/>
      <c r="L99" s="569"/>
      <c r="M99" s="569"/>
      <c r="N99" s="569"/>
      <c r="O99" s="569"/>
      <c r="P99" s="569"/>
      <c r="Q99" s="569"/>
      <c r="R99" s="569"/>
      <c r="S99" s="569"/>
      <c r="T99" s="569"/>
      <c r="U99" s="569"/>
      <c r="V99" s="569"/>
      <c r="W99" s="569"/>
      <c r="X99" s="569"/>
      <c r="Y99" s="569"/>
      <c r="Z99" s="569"/>
      <c r="AA99" s="569"/>
      <c r="AB99" s="569"/>
      <c r="AC99" s="569"/>
      <c r="AD99" s="569"/>
      <c r="AE99" s="569"/>
      <c r="AF99" s="569"/>
      <c r="AG99" s="569"/>
      <c r="AH99" s="569"/>
      <c r="AI99" s="569"/>
      <c r="AJ99" s="569"/>
      <c r="AK99" s="569"/>
      <c r="AL99" s="569"/>
      <c r="AM99" s="569"/>
      <c r="AN99" s="569"/>
      <c r="AO99" s="569"/>
      <c r="AP99" s="569"/>
      <c r="AQ99" s="569"/>
      <c r="AR99" s="569"/>
      <c r="AS99" s="569"/>
      <c r="AT99" s="569"/>
      <c r="AU99" s="569"/>
      <c r="AV99" s="569"/>
      <c r="AW99" s="569"/>
      <c r="AX99" s="569"/>
      <c r="AY99" s="569"/>
      <c r="AZ99" s="569"/>
      <c r="BA99" s="569"/>
      <c r="BB99" s="569"/>
      <c r="BC99" s="569"/>
    </row>
    <row r="100" spans="1:55" ht="34.5" customHeight="1" thickBot="1" x14ac:dyDescent="0.4">
      <c r="A100" s="571" t="s">
        <v>1210</v>
      </c>
      <c r="B100" s="572">
        <f>B40/B99</f>
        <v>0</v>
      </c>
      <c r="C100" s="570"/>
      <c r="D100" s="573"/>
      <c r="E100" s="573"/>
      <c r="F100" s="573"/>
      <c r="G100" s="573"/>
      <c r="H100" s="573"/>
      <c r="I100" s="573"/>
      <c r="J100" s="573"/>
      <c r="K100" s="573"/>
      <c r="L100" s="573"/>
      <c r="M100" s="573"/>
      <c r="N100" s="573"/>
      <c r="O100" s="573"/>
      <c r="P100" s="573"/>
      <c r="Q100" s="573"/>
      <c r="R100" s="573"/>
      <c r="S100" s="573"/>
      <c r="T100" s="573"/>
      <c r="U100" s="573"/>
      <c r="V100" s="573"/>
      <c r="W100" s="573"/>
      <c r="X100" s="573"/>
      <c r="Y100" s="573"/>
      <c r="Z100" s="573"/>
      <c r="AA100" s="573"/>
      <c r="AB100" s="573"/>
      <c r="AC100" s="573"/>
      <c r="AD100" s="573"/>
      <c r="AE100" s="571"/>
      <c r="AF100" s="571"/>
      <c r="AG100" s="571"/>
      <c r="AH100" s="571"/>
      <c r="AI100" s="571"/>
      <c r="AJ100" s="1896"/>
      <c r="AK100" s="1897"/>
      <c r="AL100" s="1897"/>
      <c r="AM100" s="1897"/>
      <c r="AN100" s="1897"/>
      <c r="AO100" s="1897"/>
      <c r="AP100" s="1897"/>
      <c r="AQ100" s="1897"/>
      <c r="AR100" s="1897"/>
      <c r="AS100" s="1897"/>
      <c r="AT100" s="1897"/>
      <c r="AU100" s="1897"/>
      <c r="AV100" s="1897"/>
      <c r="AW100" s="1897"/>
      <c r="AX100" s="1897"/>
      <c r="AY100" s="1897"/>
      <c r="AZ100" s="1897"/>
      <c r="BA100" s="1897"/>
      <c r="BB100" s="1897"/>
      <c r="BC100" s="1897"/>
    </row>
  </sheetData>
  <mergeCells count="17">
    <mergeCell ref="AZ9:BC9"/>
    <mergeCell ref="A11:B11"/>
    <mergeCell ref="D40:G40"/>
    <mergeCell ref="AJ100:BC100"/>
    <mergeCell ref="AR9:AU9"/>
    <mergeCell ref="AV9:AY9"/>
    <mergeCell ref="A1:C1"/>
    <mergeCell ref="AB9:AE9"/>
    <mergeCell ref="AF9:AI9"/>
    <mergeCell ref="AJ9:AM9"/>
    <mergeCell ref="AN9:AQ9"/>
    <mergeCell ref="D9:G9"/>
    <mergeCell ref="H9:K9"/>
    <mergeCell ref="L9:O9"/>
    <mergeCell ref="P9:S9"/>
    <mergeCell ref="T9:W9"/>
    <mergeCell ref="X9:AA9"/>
  </mergeCells>
  <pageMargins left="0.7" right="0.7" top="0.75" bottom="0.75" header="0.3" footer="0.3"/>
  <pageSetup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M120"/>
  <sheetViews>
    <sheetView workbookViewId="0">
      <pane xSplit="1" topLeftCell="B1" activePane="topRight" state="frozen"/>
      <selection activeCell="A9" sqref="A9"/>
      <selection pane="topRight" activeCell="A3" sqref="A3:J3"/>
    </sheetView>
  </sheetViews>
  <sheetFormatPr defaultRowHeight="14.5" x14ac:dyDescent="0.35"/>
  <cols>
    <col min="1" max="1" width="66.1796875" style="81" customWidth="1"/>
    <col min="2" max="7" width="9.1796875" style="81"/>
    <col min="8" max="8" width="21.453125" style="81" customWidth="1"/>
    <col min="9" max="9" width="9.1796875" style="81"/>
    <col min="10" max="10" width="17.7265625" style="81" customWidth="1"/>
    <col min="11" max="11" width="9.1796875" style="81"/>
    <col min="12" max="12" width="3.26953125" style="81" bestFit="1" customWidth="1"/>
    <col min="13" max="13" width="3.1796875" style="81" bestFit="1" customWidth="1"/>
    <col min="14" max="25" width="3.26953125" bestFit="1" customWidth="1"/>
    <col min="26" max="26" width="4.1796875" bestFit="1" customWidth="1"/>
    <col min="27" max="27" width="3.26953125" bestFit="1" customWidth="1"/>
    <col min="28" max="29" width="4.1796875" bestFit="1" customWidth="1"/>
    <col min="30" max="30" width="3.26953125" bestFit="1" customWidth="1"/>
    <col min="31" max="31" width="4.1796875" bestFit="1" customWidth="1"/>
    <col min="32" max="33" width="3.26953125" bestFit="1" customWidth="1"/>
    <col min="34" max="34" width="3.81640625" bestFit="1" customWidth="1"/>
    <col min="35" max="35" width="3.26953125" bestFit="1" customWidth="1"/>
    <col min="36" max="36" width="3.81640625" bestFit="1" customWidth="1"/>
    <col min="37" max="37" width="3.26953125" bestFit="1" customWidth="1"/>
    <col min="38" max="38" width="3.81640625" bestFit="1" customWidth="1"/>
    <col min="39" max="39" width="3.26953125" bestFit="1" customWidth="1"/>
  </cols>
  <sheetData>
    <row r="1" spans="1:39" ht="17.5" x14ac:dyDescent="0.35">
      <c r="A1" s="1904" t="s">
        <v>1118</v>
      </c>
      <c r="B1" s="1905"/>
      <c r="C1" s="1905"/>
      <c r="D1" s="1905"/>
      <c r="E1" s="1905"/>
      <c r="F1" s="1905"/>
      <c r="G1" s="1905"/>
      <c r="H1" s="1905"/>
      <c r="I1" s="1905"/>
      <c r="J1" s="1905"/>
      <c r="K1" s="665"/>
      <c r="L1" s="594"/>
      <c r="M1" s="594"/>
      <c r="N1" s="594"/>
      <c r="O1" s="594"/>
      <c r="P1" s="594"/>
      <c r="Q1" s="594"/>
      <c r="R1" s="594"/>
      <c r="S1" s="594"/>
      <c r="T1" s="594"/>
      <c r="U1" s="594"/>
      <c r="V1" s="594"/>
      <c r="W1" s="594"/>
      <c r="X1" s="594"/>
      <c r="Y1" s="594"/>
      <c r="Z1" s="594"/>
      <c r="AA1" s="594"/>
      <c r="AB1" s="594"/>
      <c r="AC1" s="594"/>
      <c r="AD1" s="594"/>
      <c r="AE1" s="594"/>
      <c r="AF1" s="594"/>
      <c r="AG1" s="594"/>
      <c r="AH1" s="594"/>
      <c r="AI1" s="594"/>
      <c r="AJ1" s="594"/>
      <c r="AK1" s="594"/>
      <c r="AL1" s="594"/>
      <c r="AM1" s="594"/>
    </row>
    <row r="2" spans="1:39" ht="17.5" x14ac:dyDescent="0.35">
      <c r="A2" s="666"/>
      <c r="B2" s="667"/>
      <c r="C2" s="667"/>
      <c r="D2" s="667"/>
      <c r="E2" s="667"/>
      <c r="F2" s="667"/>
      <c r="G2" s="667"/>
      <c r="H2" s="667"/>
      <c r="I2" s="667"/>
      <c r="J2" s="667"/>
      <c r="K2" s="665"/>
      <c r="L2" s="594"/>
      <c r="M2" s="594"/>
      <c r="N2" s="594"/>
      <c r="O2" s="594"/>
      <c r="P2" s="594"/>
      <c r="Q2" s="594"/>
      <c r="R2" s="594"/>
      <c r="S2" s="594"/>
      <c r="T2" s="594"/>
      <c r="U2" s="594"/>
      <c r="V2" s="594"/>
      <c r="W2" s="594"/>
      <c r="X2" s="594"/>
      <c r="Y2" s="594"/>
      <c r="Z2" s="594"/>
      <c r="AA2" s="594"/>
      <c r="AB2" s="594"/>
      <c r="AC2" s="594"/>
      <c r="AD2" s="594"/>
      <c r="AE2" s="594"/>
      <c r="AF2" s="594"/>
      <c r="AG2" s="594"/>
      <c r="AH2" s="594"/>
      <c r="AI2" s="594"/>
      <c r="AJ2" s="594"/>
      <c r="AK2" s="594"/>
      <c r="AL2" s="594"/>
      <c r="AM2" s="594"/>
    </row>
    <row r="3" spans="1:39" ht="15" x14ac:dyDescent="0.35">
      <c r="A3" s="1906" t="s">
        <v>1119</v>
      </c>
      <c r="B3" s="1907"/>
      <c r="C3" s="1907"/>
      <c r="D3" s="1907"/>
      <c r="E3" s="1907"/>
      <c r="F3" s="1907"/>
      <c r="G3" s="1907"/>
      <c r="H3" s="1907"/>
      <c r="I3" s="1907"/>
      <c r="J3" s="1907"/>
      <c r="K3" s="668"/>
      <c r="L3" s="594"/>
      <c r="M3" s="594"/>
      <c r="N3" s="594"/>
      <c r="O3" s="594"/>
      <c r="P3" s="594"/>
      <c r="Q3" s="594"/>
      <c r="R3" s="594"/>
      <c r="S3" s="594"/>
      <c r="T3" s="594"/>
      <c r="U3" s="594"/>
      <c r="V3" s="594"/>
      <c r="W3" s="594"/>
      <c r="X3" s="594"/>
      <c r="Y3" s="594"/>
      <c r="Z3" s="594"/>
      <c r="AA3" s="594"/>
      <c r="AB3" s="594"/>
      <c r="AC3" s="594"/>
      <c r="AD3" s="594"/>
      <c r="AE3" s="594"/>
      <c r="AF3" s="594"/>
      <c r="AG3" s="594"/>
      <c r="AH3" s="594"/>
      <c r="AI3" s="594"/>
      <c r="AJ3" s="594"/>
      <c r="AK3" s="594"/>
      <c r="AL3" s="594"/>
      <c r="AM3" s="594"/>
    </row>
    <row r="4" spans="1:39" ht="15" x14ac:dyDescent="0.35">
      <c r="A4" s="1906" t="s">
        <v>1120</v>
      </c>
      <c r="B4" s="1907"/>
      <c r="C4" s="1907"/>
      <c r="D4" s="1907"/>
      <c r="E4" s="1907"/>
      <c r="F4" s="1907"/>
      <c r="G4" s="1907"/>
      <c r="H4" s="1907"/>
      <c r="I4" s="1907"/>
      <c r="J4" s="1907"/>
      <c r="K4" s="668"/>
      <c r="L4" s="594"/>
      <c r="M4" s="594"/>
      <c r="N4" s="594"/>
      <c r="O4" s="594"/>
      <c r="P4" s="594"/>
      <c r="Q4" s="594"/>
      <c r="R4" s="594"/>
      <c r="S4" s="594"/>
      <c r="T4" s="594"/>
      <c r="U4" s="594"/>
      <c r="V4" s="594"/>
      <c r="W4" s="594"/>
      <c r="X4" s="594"/>
      <c r="Y4" s="594"/>
      <c r="Z4" s="594"/>
      <c r="AA4" s="594"/>
      <c r="AB4" s="594"/>
      <c r="AC4" s="594"/>
      <c r="AD4" s="594"/>
      <c r="AE4" s="594"/>
      <c r="AF4" s="594"/>
      <c r="AG4" s="594"/>
      <c r="AH4" s="594"/>
      <c r="AI4" s="594"/>
      <c r="AJ4" s="594"/>
      <c r="AK4" s="594"/>
      <c r="AL4" s="594"/>
      <c r="AM4" s="594"/>
    </row>
    <row r="5" spans="1:39" ht="15" x14ac:dyDescent="0.35">
      <c r="A5" s="1906" t="s">
        <v>1211</v>
      </c>
      <c r="B5" s="1907"/>
      <c r="C5" s="1907"/>
      <c r="D5" s="1907"/>
      <c r="E5" s="1907"/>
      <c r="F5" s="1907"/>
      <c r="G5" s="1907"/>
      <c r="H5" s="1907"/>
      <c r="I5" s="1907"/>
      <c r="J5" s="1907"/>
      <c r="K5" s="668"/>
      <c r="L5" s="594"/>
      <c r="M5" s="594"/>
      <c r="N5" s="594"/>
      <c r="O5" s="594"/>
      <c r="P5" s="594"/>
      <c r="Q5" s="594"/>
      <c r="R5" s="594"/>
      <c r="S5" s="594"/>
      <c r="T5" s="594"/>
      <c r="U5" s="594"/>
      <c r="V5" s="594"/>
      <c r="W5" s="594"/>
      <c r="X5" s="594"/>
      <c r="Y5" s="594"/>
      <c r="Z5" s="594"/>
      <c r="AA5" s="594"/>
      <c r="AB5" s="594"/>
      <c r="AC5" s="594"/>
      <c r="AD5" s="594"/>
      <c r="AE5" s="594"/>
      <c r="AF5" s="594"/>
      <c r="AG5" s="594"/>
      <c r="AH5" s="594"/>
      <c r="AI5" s="594"/>
      <c r="AJ5" s="594"/>
      <c r="AK5" s="594"/>
      <c r="AL5" s="594"/>
      <c r="AM5" s="594"/>
    </row>
    <row r="6" spans="1:39" ht="15" x14ac:dyDescent="0.35">
      <c r="A6" s="1906" t="s">
        <v>1212</v>
      </c>
      <c r="B6" s="1907"/>
      <c r="C6" s="1907"/>
      <c r="D6" s="1907"/>
      <c r="E6" s="1907"/>
      <c r="F6" s="1907"/>
      <c r="G6" s="1907"/>
      <c r="H6" s="1907"/>
      <c r="I6" s="1907"/>
      <c r="J6" s="1907"/>
      <c r="K6" s="668"/>
      <c r="L6" s="594"/>
      <c r="M6" s="594"/>
      <c r="N6" s="594"/>
      <c r="O6" s="594"/>
      <c r="P6" s="594"/>
      <c r="Q6" s="594"/>
      <c r="R6" s="594"/>
      <c r="S6" s="594"/>
      <c r="T6" s="594"/>
      <c r="U6" s="594"/>
      <c r="V6" s="594"/>
      <c r="W6" s="594"/>
      <c r="X6" s="594"/>
      <c r="Y6" s="594"/>
      <c r="Z6" s="594"/>
      <c r="AA6" s="594"/>
      <c r="AB6" s="594"/>
      <c r="AC6" s="594"/>
      <c r="AD6" s="594"/>
      <c r="AE6" s="594"/>
      <c r="AF6" s="594"/>
      <c r="AG6" s="594"/>
      <c r="AH6" s="594"/>
      <c r="AI6" s="594"/>
      <c r="AJ6" s="594"/>
      <c r="AK6" s="594"/>
      <c r="AL6" s="594"/>
      <c r="AM6" s="594"/>
    </row>
    <row r="7" spans="1:39" ht="15" x14ac:dyDescent="0.35">
      <c r="A7" s="1906" t="s">
        <v>1213</v>
      </c>
      <c r="B7" s="1907"/>
      <c r="C7" s="1907"/>
      <c r="D7" s="1907"/>
      <c r="E7" s="1907"/>
      <c r="F7" s="1907"/>
      <c r="G7" s="1907"/>
      <c r="H7" s="1907"/>
      <c r="I7" s="1907"/>
      <c r="J7" s="1907"/>
      <c r="K7" s="668"/>
      <c r="L7" s="594"/>
      <c r="M7" s="594"/>
      <c r="N7" s="594"/>
      <c r="O7" s="594"/>
      <c r="P7" s="594"/>
      <c r="Q7" s="594"/>
      <c r="R7" s="594"/>
      <c r="S7" s="594"/>
      <c r="T7" s="594"/>
      <c r="U7" s="594"/>
      <c r="V7" s="594"/>
      <c r="W7" s="594"/>
      <c r="X7" s="594"/>
      <c r="Y7" s="594"/>
      <c r="Z7" s="594"/>
      <c r="AA7" s="594"/>
      <c r="AB7" s="594"/>
      <c r="AC7" s="594"/>
      <c r="AD7" s="594"/>
      <c r="AE7" s="594"/>
      <c r="AF7" s="594"/>
      <c r="AG7" s="594"/>
      <c r="AH7" s="594"/>
      <c r="AI7" s="594"/>
      <c r="AJ7" s="594"/>
      <c r="AK7" s="594"/>
      <c r="AL7" s="594"/>
      <c r="AM7" s="594"/>
    </row>
    <row r="8" spans="1:39" x14ac:dyDescent="0.35">
      <c r="A8" s="595" t="s">
        <v>1124</v>
      </c>
      <c r="B8" s="669"/>
      <c r="C8" s="669"/>
      <c r="D8" s="669"/>
      <c r="E8" s="669"/>
      <c r="F8" s="669"/>
      <c r="G8" s="669"/>
      <c r="H8" s="669"/>
      <c r="I8" s="669"/>
      <c r="J8" s="670"/>
      <c r="K8" s="671"/>
      <c r="L8" s="594"/>
      <c r="M8" s="594"/>
      <c r="N8" s="594"/>
      <c r="O8" s="594"/>
      <c r="P8" s="594"/>
      <c r="Q8" s="594"/>
      <c r="R8" s="594"/>
      <c r="S8" s="594"/>
      <c r="T8" s="594"/>
      <c r="U8" s="594"/>
      <c r="V8" s="594"/>
      <c r="W8" s="594"/>
      <c r="X8" s="594"/>
      <c r="Y8" s="594"/>
      <c r="Z8" s="594"/>
      <c r="AA8" s="594"/>
      <c r="AB8" s="594"/>
      <c r="AC8" s="594"/>
      <c r="AD8" s="594"/>
      <c r="AE8" s="594"/>
      <c r="AF8" s="594"/>
      <c r="AG8" s="594"/>
      <c r="AH8" s="594"/>
      <c r="AI8" s="594"/>
      <c r="AJ8" s="594"/>
      <c r="AK8" s="594"/>
      <c r="AL8" s="594"/>
      <c r="AM8" s="594"/>
    </row>
    <row r="9" spans="1:39" ht="18.5" thickBot="1" x14ac:dyDescent="0.4">
      <c r="A9" s="672" t="s">
        <v>1125</v>
      </c>
      <c r="B9" s="673" t="s">
        <v>1214</v>
      </c>
      <c r="C9" s="674" t="s">
        <v>1215</v>
      </c>
      <c r="D9" s="673" t="s">
        <v>1216</v>
      </c>
      <c r="E9" s="673" t="s">
        <v>1217</v>
      </c>
      <c r="F9" s="675" t="s">
        <v>1218</v>
      </c>
      <c r="G9" s="675" t="s">
        <v>1219</v>
      </c>
      <c r="H9" s="673" t="s">
        <v>1220</v>
      </c>
      <c r="I9" s="673" t="s">
        <v>1221</v>
      </c>
      <c r="J9" s="673" t="s">
        <v>1222</v>
      </c>
      <c r="K9" s="676"/>
      <c r="L9" s="1901">
        <v>43118</v>
      </c>
      <c r="M9" s="1902"/>
      <c r="N9" s="1902"/>
      <c r="O9" s="1902"/>
      <c r="P9" s="1899">
        <v>43132</v>
      </c>
      <c r="Q9" s="1899"/>
      <c r="R9" s="1899"/>
      <c r="S9" s="1899"/>
      <c r="T9" s="1898">
        <v>43160</v>
      </c>
      <c r="U9" s="1898"/>
      <c r="V9" s="1898"/>
      <c r="W9" s="1898"/>
      <c r="X9" s="1900">
        <v>43191</v>
      </c>
      <c r="Y9" s="1900"/>
      <c r="Z9" s="1900"/>
      <c r="AA9" s="1900"/>
      <c r="AB9" s="1898">
        <v>43221</v>
      </c>
      <c r="AC9" s="1898"/>
      <c r="AD9" s="1898"/>
      <c r="AE9" s="1898"/>
      <c r="AF9" s="1900">
        <v>43252</v>
      </c>
      <c r="AG9" s="1900"/>
      <c r="AH9" s="1900"/>
      <c r="AI9" s="1900"/>
      <c r="AJ9" s="1898">
        <v>43282</v>
      </c>
      <c r="AK9" s="1898"/>
      <c r="AL9" s="1898"/>
      <c r="AM9" s="1898"/>
    </row>
    <row r="10" spans="1:39" ht="15" thickBot="1" x14ac:dyDescent="0.4">
      <c r="A10" s="596" t="s">
        <v>1127</v>
      </c>
      <c r="B10" s="597"/>
      <c r="C10" s="598"/>
      <c r="D10" s="597"/>
      <c r="E10" s="597"/>
      <c r="F10" s="599"/>
      <c r="G10" s="597"/>
      <c r="H10" s="597"/>
      <c r="I10" s="597"/>
      <c r="J10" s="600"/>
      <c r="K10" s="601"/>
      <c r="L10" s="677" t="s">
        <v>1128</v>
      </c>
      <c r="M10" s="677" t="s">
        <v>1129</v>
      </c>
      <c r="N10" s="602" t="s">
        <v>1130</v>
      </c>
      <c r="O10" s="602" t="s">
        <v>1131</v>
      </c>
      <c r="P10" s="602" t="s">
        <v>1132</v>
      </c>
      <c r="Q10" s="602" t="s">
        <v>1133</v>
      </c>
      <c r="R10" s="603" t="s">
        <v>1130</v>
      </c>
      <c r="S10" s="603" t="s">
        <v>1131</v>
      </c>
      <c r="T10" s="603" t="s">
        <v>1128</v>
      </c>
      <c r="U10" s="603" t="s">
        <v>1133</v>
      </c>
      <c r="V10" s="603" t="s">
        <v>1130</v>
      </c>
      <c r="W10" s="603" t="s">
        <v>1131</v>
      </c>
      <c r="X10" s="603" t="s">
        <v>1128</v>
      </c>
      <c r="Y10" s="603" t="s">
        <v>1133</v>
      </c>
      <c r="Z10" s="603" t="s">
        <v>1130</v>
      </c>
      <c r="AA10" s="603" t="s">
        <v>1131</v>
      </c>
      <c r="AB10" s="603" t="s">
        <v>1128</v>
      </c>
      <c r="AC10" s="603" t="s">
        <v>1129</v>
      </c>
      <c r="AD10" s="603" t="s">
        <v>1130</v>
      </c>
      <c r="AE10" s="603" t="s">
        <v>1131</v>
      </c>
      <c r="AF10" s="603" t="s">
        <v>1132</v>
      </c>
      <c r="AG10" s="603" t="s">
        <v>1133</v>
      </c>
      <c r="AH10" s="603" t="s">
        <v>1130</v>
      </c>
      <c r="AI10" s="603" t="s">
        <v>1131</v>
      </c>
      <c r="AJ10" s="603" t="s">
        <v>1128</v>
      </c>
      <c r="AK10" s="603" t="s">
        <v>1133</v>
      </c>
      <c r="AL10" s="603" t="s">
        <v>1130</v>
      </c>
      <c r="AM10" s="603" t="s">
        <v>1131</v>
      </c>
    </row>
    <row r="11" spans="1:39" ht="15" thickBot="1" x14ac:dyDescent="0.4">
      <c r="A11" s="1903">
        <f>0.085*J116</f>
        <v>48449.512950000004</v>
      </c>
      <c r="B11" s="1903"/>
      <c r="C11" s="1903"/>
      <c r="D11" s="1903"/>
      <c r="E11" s="1903"/>
      <c r="F11" s="1903"/>
      <c r="G11" s="1903"/>
      <c r="H11" s="1903"/>
      <c r="I11" s="1903"/>
      <c r="J11" s="1903"/>
      <c r="K11" s="601"/>
      <c r="L11" s="604"/>
      <c r="M11" s="604"/>
      <c r="N11" s="604"/>
      <c r="O11" s="604"/>
      <c r="P11" s="604"/>
      <c r="Q11" s="604"/>
      <c r="R11" s="604"/>
      <c r="S11" s="604"/>
      <c r="T11" s="604"/>
      <c r="U11" s="604"/>
      <c r="V11" s="604"/>
      <c r="W11" s="604"/>
      <c r="X11" s="604"/>
      <c r="Y11" s="604"/>
      <c r="Z11" s="604"/>
      <c r="AA11" s="604"/>
      <c r="AB11" s="604"/>
      <c r="AC11" s="604"/>
      <c r="AD11" s="604"/>
      <c r="AE11" s="604"/>
      <c r="AF11" s="604"/>
      <c r="AG11" s="604"/>
      <c r="AH11" s="604"/>
      <c r="AI11" s="604"/>
      <c r="AJ11" s="604"/>
      <c r="AK11" s="604"/>
      <c r="AL11" s="604"/>
      <c r="AM11" s="604"/>
    </row>
    <row r="12" spans="1:39" x14ac:dyDescent="0.35">
      <c r="A12" s="596" t="s">
        <v>1134</v>
      </c>
      <c r="B12" s="597"/>
      <c r="C12" s="598"/>
      <c r="D12" s="597"/>
      <c r="E12" s="597"/>
      <c r="F12" s="599"/>
      <c r="G12" s="597"/>
      <c r="H12" s="597"/>
      <c r="I12" s="597"/>
      <c r="J12" s="600"/>
      <c r="K12" s="601"/>
      <c r="L12" s="604"/>
      <c r="M12" s="604"/>
      <c r="N12" s="604"/>
      <c r="O12" s="604"/>
      <c r="P12" s="604"/>
      <c r="Q12" s="604"/>
      <c r="R12" s="604"/>
      <c r="S12" s="605"/>
      <c r="T12" s="604"/>
      <c r="U12" s="604"/>
      <c r="V12" s="604"/>
      <c r="W12" s="604"/>
      <c r="X12" s="604"/>
      <c r="Y12" s="604"/>
      <c r="Z12" s="604"/>
      <c r="AA12" s="604"/>
      <c r="AB12" s="604"/>
      <c r="AC12" s="604"/>
      <c r="AD12" s="604"/>
      <c r="AE12" s="604"/>
      <c r="AF12" s="604"/>
      <c r="AG12" s="604"/>
      <c r="AH12" s="604"/>
      <c r="AI12" s="604"/>
      <c r="AJ12" s="604"/>
      <c r="AK12" s="604"/>
      <c r="AL12" s="604"/>
      <c r="AM12" s="604"/>
    </row>
    <row r="13" spans="1:39" x14ac:dyDescent="0.35">
      <c r="A13" s="606" t="s">
        <v>1223</v>
      </c>
      <c r="B13" s="607"/>
      <c r="C13" s="608"/>
      <c r="D13" s="607"/>
      <c r="E13" s="607"/>
      <c r="F13" s="609"/>
      <c r="G13" s="610"/>
      <c r="H13" s="607"/>
      <c r="I13" s="607"/>
      <c r="J13" s="611"/>
      <c r="K13" s="612"/>
      <c r="L13" s="613"/>
      <c r="M13" s="613"/>
      <c r="N13" s="604"/>
      <c r="O13" s="604"/>
      <c r="P13" s="613"/>
      <c r="Q13" s="613"/>
      <c r="R13" s="613"/>
      <c r="S13" s="614"/>
      <c r="T13" s="613"/>
      <c r="U13" s="613"/>
      <c r="V13" s="613"/>
      <c r="W13" s="604"/>
      <c r="X13" s="604"/>
      <c r="Y13" s="604"/>
      <c r="Z13" s="604"/>
      <c r="AA13" s="604"/>
      <c r="AB13" s="604"/>
      <c r="AC13" s="604"/>
      <c r="AD13" s="604"/>
      <c r="AE13" s="604"/>
      <c r="AF13" s="604"/>
      <c r="AG13" s="604"/>
      <c r="AH13" s="604"/>
      <c r="AI13" s="604"/>
      <c r="AJ13" s="604"/>
      <c r="AK13" s="604"/>
      <c r="AL13" s="604"/>
      <c r="AM13" s="604"/>
    </row>
    <row r="14" spans="1:39" x14ac:dyDescent="0.35">
      <c r="A14" s="615" t="s">
        <v>1224</v>
      </c>
      <c r="B14" s="616"/>
      <c r="C14" s="617"/>
      <c r="D14" s="616"/>
      <c r="E14" s="616"/>
      <c r="F14" s="618"/>
      <c r="G14" s="619"/>
      <c r="H14" s="616"/>
      <c r="I14" s="616"/>
      <c r="J14" s="620"/>
      <c r="K14" s="621"/>
      <c r="L14" s="613"/>
      <c r="M14" s="613"/>
      <c r="N14" s="604"/>
      <c r="O14" s="604"/>
      <c r="P14" s="613"/>
      <c r="Q14" s="613"/>
      <c r="R14" s="613"/>
      <c r="S14" s="614"/>
      <c r="T14" s="613"/>
      <c r="U14" s="613"/>
      <c r="V14" s="613"/>
      <c r="W14" s="604"/>
      <c r="X14" s="604"/>
      <c r="Y14" s="604"/>
      <c r="Z14" s="604"/>
      <c r="AA14" s="604"/>
      <c r="AB14" s="604"/>
      <c r="AC14" s="604"/>
      <c r="AD14" s="604"/>
      <c r="AE14" s="604"/>
      <c r="AF14" s="604"/>
      <c r="AG14" s="604"/>
      <c r="AH14" s="604"/>
      <c r="AI14" s="604"/>
      <c r="AJ14" s="604"/>
      <c r="AK14" s="604"/>
      <c r="AL14" s="604"/>
      <c r="AM14" s="604"/>
    </row>
    <row r="15" spans="1:39" x14ac:dyDescent="0.35">
      <c r="A15" s="678" t="s">
        <v>1225</v>
      </c>
      <c r="B15" s="508"/>
      <c r="C15" s="574"/>
      <c r="D15" s="508"/>
      <c r="E15" s="622"/>
      <c r="F15" s="575"/>
      <c r="G15" s="576"/>
      <c r="H15" s="622"/>
      <c r="I15" s="508"/>
      <c r="J15" s="623"/>
      <c r="K15" s="624"/>
      <c r="L15" s="625"/>
      <c r="M15" s="625"/>
      <c r="N15" s="604"/>
      <c r="O15" s="604"/>
      <c r="P15" s="613"/>
      <c r="Q15" s="613"/>
      <c r="R15" s="613"/>
      <c r="S15" s="614"/>
      <c r="T15" s="613"/>
      <c r="U15" s="613"/>
      <c r="V15" s="613"/>
      <c r="W15" s="613"/>
      <c r="X15" s="613"/>
      <c r="Y15" s="613"/>
      <c r="Z15" s="613"/>
      <c r="AA15" s="577"/>
      <c r="AB15" s="577"/>
      <c r="AC15" s="577"/>
      <c r="AD15" s="577"/>
      <c r="AE15" s="577"/>
      <c r="AF15" s="577"/>
      <c r="AG15" s="604"/>
      <c r="AH15" s="604"/>
      <c r="AI15" s="604"/>
      <c r="AJ15" s="604"/>
      <c r="AK15" s="604"/>
      <c r="AL15" s="604"/>
      <c r="AM15" s="604"/>
    </row>
    <row r="16" spans="1:39" x14ac:dyDescent="0.35">
      <c r="A16" s="678" t="s">
        <v>1226</v>
      </c>
      <c r="B16" s="508"/>
      <c r="C16" s="574"/>
      <c r="D16" s="508"/>
      <c r="E16" s="622"/>
      <c r="F16" s="575"/>
      <c r="G16" s="576"/>
      <c r="H16" s="622"/>
      <c r="I16" s="508"/>
      <c r="J16" s="623"/>
      <c r="K16" s="624"/>
      <c r="L16" s="613"/>
      <c r="M16" s="613"/>
      <c r="N16" s="625"/>
      <c r="O16" s="625"/>
      <c r="P16" s="625"/>
      <c r="Q16" s="625"/>
      <c r="R16" s="625"/>
      <c r="S16" s="626"/>
      <c r="T16" s="625"/>
      <c r="U16" s="625"/>
      <c r="V16" s="613"/>
      <c r="W16" s="613"/>
      <c r="X16" s="613"/>
      <c r="Y16" s="613"/>
      <c r="Z16" s="613"/>
      <c r="AA16" s="577"/>
      <c r="AB16" s="577"/>
      <c r="AC16" s="577"/>
      <c r="AD16" s="577"/>
      <c r="AE16" s="577"/>
      <c r="AF16" s="577"/>
      <c r="AG16" s="604"/>
      <c r="AH16" s="604"/>
      <c r="AI16" s="604"/>
      <c r="AJ16" s="604"/>
      <c r="AK16" s="604"/>
      <c r="AL16" s="604"/>
      <c r="AM16" s="604"/>
    </row>
    <row r="17" spans="1:39" x14ac:dyDescent="0.35">
      <c r="A17" s="678" t="s">
        <v>1227</v>
      </c>
      <c r="B17" s="508"/>
      <c r="C17" s="574"/>
      <c r="D17" s="508"/>
      <c r="E17" s="622"/>
      <c r="F17" s="575"/>
      <c r="G17" s="576"/>
      <c r="H17" s="622"/>
      <c r="I17" s="508"/>
      <c r="J17" s="623"/>
      <c r="K17" s="624"/>
      <c r="L17" s="613"/>
      <c r="M17" s="613"/>
      <c r="N17" s="604"/>
      <c r="O17" s="604"/>
      <c r="P17" s="613"/>
      <c r="Q17" s="613"/>
      <c r="R17" s="613"/>
      <c r="S17" s="614"/>
      <c r="T17" s="613"/>
      <c r="U17" s="613"/>
      <c r="V17" s="625"/>
      <c r="W17" s="625"/>
      <c r="X17" s="625"/>
      <c r="Y17" s="625"/>
      <c r="Z17" s="613"/>
      <c r="AA17" s="577"/>
      <c r="AB17" s="577"/>
      <c r="AC17" s="577"/>
      <c r="AD17" s="577"/>
      <c r="AE17" s="577"/>
      <c r="AF17" s="577"/>
      <c r="AG17" s="604"/>
      <c r="AH17" s="604"/>
      <c r="AI17" s="604"/>
      <c r="AJ17" s="604"/>
      <c r="AK17" s="604"/>
      <c r="AL17" s="604"/>
      <c r="AM17" s="604"/>
    </row>
    <row r="18" spans="1:39" x14ac:dyDescent="0.35">
      <c r="A18" s="678" t="s">
        <v>1228</v>
      </c>
      <c r="B18" s="508"/>
      <c r="C18" s="574"/>
      <c r="D18" s="508"/>
      <c r="E18" s="622"/>
      <c r="F18" s="575"/>
      <c r="G18" s="576"/>
      <c r="H18" s="622"/>
      <c r="I18" s="508"/>
      <c r="J18" s="623"/>
      <c r="K18" s="624"/>
      <c r="L18" s="613"/>
      <c r="M18" s="613"/>
      <c r="N18" s="604"/>
      <c r="O18" s="604"/>
      <c r="P18" s="613"/>
      <c r="Q18" s="613"/>
      <c r="R18" s="613"/>
      <c r="S18" s="614"/>
      <c r="T18" s="613"/>
      <c r="U18" s="613"/>
      <c r="V18" s="613"/>
      <c r="W18" s="613"/>
      <c r="X18" s="613"/>
      <c r="Y18" s="613"/>
      <c r="Z18" s="627" t="s">
        <v>1229</v>
      </c>
      <c r="AA18" s="577"/>
      <c r="AB18" s="577"/>
      <c r="AC18" s="577"/>
      <c r="AD18" s="577"/>
      <c r="AE18" s="577"/>
      <c r="AF18" s="577"/>
      <c r="AG18" s="604"/>
      <c r="AH18" s="604"/>
      <c r="AI18" s="604"/>
      <c r="AJ18" s="604"/>
      <c r="AK18" s="604"/>
      <c r="AL18" s="604"/>
      <c r="AM18" s="604"/>
    </row>
    <row r="19" spans="1:39" x14ac:dyDescent="0.35">
      <c r="A19" s="678" t="s">
        <v>1230</v>
      </c>
      <c r="B19" s="508"/>
      <c r="C19" s="574"/>
      <c r="D19" s="508"/>
      <c r="E19" s="622"/>
      <c r="F19" s="575"/>
      <c r="G19" s="576"/>
      <c r="H19" s="622"/>
      <c r="I19" s="508"/>
      <c r="J19" s="623"/>
      <c r="K19" s="624"/>
      <c r="L19" s="613"/>
      <c r="M19" s="613"/>
      <c r="N19" s="604"/>
      <c r="O19" s="604"/>
      <c r="P19" s="613"/>
      <c r="Q19" s="613"/>
      <c r="R19" s="613"/>
      <c r="S19" s="614"/>
      <c r="T19" s="613"/>
      <c r="U19" s="613"/>
      <c r="V19" s="613"/>
      <c r="W19" s="613"/>
      <c r="X19" s="613"/>
      <c r="Y19" s="613"/>
      <c r="Z19" s="613"/>
      <c r="AA19" s="628"/>
      <c r="AB19" s="577"/>
      <c r="AC19" s="577"/>
      <c r="AD19" s="577"/>
      <c r="AE19" s="577"/>
      <c r="AF19" s="577"/>
      <c r="AG19" s="604"/>
      <c r="AH19" s="604"/>
      <c r="AI19" s="604"/>
      <c r="AJ19" s="604"/>
      <c r="AK19" s="604"/>
      <c r="AL19" s="604"/>
      <c r="AM19" s="604"/>
    </row>
    <row r="20" spans="1:39" x14ac:dyDescent="0.35">
      <c r="A20" s="678" t="s">
        <v>1231</v>
      </c>
      <c r="B20" s="508"/>
      <c r="C20" s="574"/>
      <c r="D20" s="508"/>
      <c r="E20" s="622"/>
      <c r="F20" s="575"/>
      <c r="G20" s="576"/>
      <c r="H20" s="622"/>
      <c r="I20" s="508"/>
      <c r="J20" s="623"/>
      <c r="K20" s="624"/>
      <c r="L20" s="613"/>
      <c r="M20" s="613"/>
      <c r="N20" s="604"/>
      <c r="O20" s="604"/>
      <c r="P20" s="613"/>
      <c r="Q20" s="613"/>
      <c r="R20" s="613"/>
      <c r="S20" s="614"/>
      <c r="T20" s="613"/>
      <c r="U20" s="613"/>
      <c r="V20" s="613"/>
      <c r="W20" s="613"/>
      <c r="X20" s="604"/>
      <c r="Y20" s="604"/>
      <c r="Z20" s="604"/>
      <c r="AA20" s="604"/>
      <c r="AB20" s="625"/>
      <c r="AC20" s="604"/>
      <c r="AD20" s="604"/>
      <c r="AE20" s="604"/>
      <c r="AF20" s="604"/>
      <c r="AG20" s="604"/>
      <c r="AH20" s="604"/>
      <c r="AI20" s="604"/>
      <c r="AJ20" s="604"/>
      <c r="AK20" s="604"/>
      <c r="AL20" s="604"/>
      <c r="AM20" s="604"/>
    </row>
    <row r="21" spans="1:39" x14ac:dyDescent="0.35">
      <c r="A21" s="679" t="s">
        <v>1232</v>
      </c>
      <c r="B21" s="629">
        <v>40254.160000000003</v>
      </c>
      <c r="C21" s="630" t="s">
        <v>1233</v>
      </c>
      <c r="D21" s="629">
        <v>1</v>
      </c>
      <c r="E21" s="629">
        <v>40254.160000000003</v>
      </c>
      <c r="F21" s="631" t="s">
        <v>1234</v>
      </c>
      <c r="G21" s="632">
        <v>1</v>
      </c>
      <c r="H21" s="629">
        <v>40254.160000000003</v>
      </c>
      <c r="I21" s="629">
        <v>0</v>
      </c>
      <c r="J21" s="629">
        <f>H21-I21</f>
        <v>40254.160000000003</v>
      </c>
      <c r="K21" s="624"/>
      <c r="L21" s="604"/>
      <c r="M21" s="604"/>
      <c r="N21" s="604"/>
      <c r="O21" s="604"/>
      <c r="P21" s="604"/>
      <c r="Q21" s="604"/>
      <c r="R21" s="604"/>
      <c r="S21" s="605"/>
      <c r="T21" s="604"/>
      <c r="U21" s="604"/>
      <c r="V21" s="604"/>
      <c r="W21" s="604"/>
      <c r="X21" s="604"/>
      <c r="Y21" s="604"/>
      <c r="Z21" s="604"/>
      <c r="AA21" s="604"/>
      <c r="AB21" s="604"/>
      <c r="AC21" s="604"/>
      <c r="AD21" s="604"/>
      <c r="AE21" s="604"/>
      <c r="AF21" s="604"/>
      <c r="AG21" s="604"/>
      <c r="AH21" s="604"/>
      <c r="AI21" s="604"/>
      <c r="AJ21" s="604"/>
      <c r="AK21" s="604"/>
      <c r="AL21" s="604"/>
      <c r="AM21" s="604"/>
    </row>
    <row r="22" spans="1:39" x14ac:dyDescent="0.35">
      <c r="A22" s="680" t="s">
        <v>1162</v>
      </c>
      <c r="B22" s="508">
        <f>SUM(B15:B21)</f>
        <v>40254.160000000003</v>
      </c>
      <c r="C22" s="574" t="s">
        <v>1235</v>
      </c>
      <c r="D22" s="508">
        <v>1</v>
      </c>
      <c r="E22" s="633">
        <v>40254.160000000003</v>
      </c>
      <c r="F22" s="575" t="s">
        <v>1234</v>
      </c>
      <c r="G22" s="576">
        <v>1</v>
      </c>
      <c r="H22" s="508">
        <f>SUM(H15:H21)</f>
        <v>40254.160000000003</v>
      </c>
      <c r="I22" s="508">
        <v>0</v>
      </c>
      <c r="J22" s="623">
        <f>H22-I22</f>
        <v>40254.160000000003</v>
      </c>
      <c r="K22" s="624"/>
      <c r="L22" s="604"/>
      <c r="M22" s="604"/>
      <c r="N22" s="604"/>
      <c r="O22" s="604"/>
      <c r="P22" s="604"/>
      <c r="Q22" s="604"/>
      <c r="R22" s="604"/>
      <c r="S22" s="605"/>
      <c r="T22" s="604"/>
      <c r="U22" s="604"/>
      <c r="V22" s="604"/>
      <c r="W22" s="604"/>
      <c r="X22" s="604"/>
      <c r="Y22" s="604"/>
      <c r="Z22" s="604"/>
      <c r="AA22" s="604"/>
      <c r="AB22" s="604"/>
      <c r="AC22" s="604"/>
      <c r="AD22" s="604"/>
      <c r="AE22" s="604"/>
      <c r="AF22" s="604"/>
      <c r="AG22" s="604"/>
      <c r="AH22" s="604"/>
      <c r="AI22" s="604"/>
      <c r="AJ22" s="604"/>
      <c r="AK22" s="604"/>
      <c r="AL22" s="604"/>
      <c r="AM22" s="604"/>
    </row>
    <row r="23" spans="1:39" x14ac:dyDescent="0.35">
      <c r="A23" s="681" t="s">
        <v>1236</v>
      </c>
      <c r="B23" s="578"/>
      <c r="C23" s="579"/>
      <c r="D23" s="578"/>
      <c r="E23" s="634"/>
      <c r="F23" s="580"/>
      <c r="G23" s="581"/>
      <c r="H23" s="635">
        <f>H22</f>
        <v>40254.160000000003</v>
      </c>
      <c r="I23" s="578"/>
      <c r="J23" s="636">
        <f>H23-I23</f>
        <v>40254.160000000003</v>
      </c>
      <c r="K23" s="624"/>
      <c r="L23" s="613"/>
      <c r="M23" s="613"/>
      <c r="N23" s="604"/>
      <c r="O23" s="604"/>
      <c r="P23" s="613"/>
      <c r="Q23" s="613"/>
      <c r="R23" s="613"/>
      <c r="S23" s="614"/>
      <c r="T23" s="613"/>
      <c r="U23" s="613"/>
      <c r="V23" s="613"/>
      <c r="W23" s="604"/>
      <c r="X23" s="604"/>
      <c r="Y23" s="604"/>
      <c r="Z23" s="604"/>
      <c r="AA23" s="577"/>
      <c r="AB23" s="577"/>
      <c r="AC23" s="577"/>
      <c r="AD23" s="577"/>
      <c r="AE23" s="577"/>
      <c r="AF23" s="577"/>
      <c r="AG23" s="604"/>
      <c r="AH23" s="604"/>
      <c r="AI23" s="604"/>
      <c r="AJ23" s="604"/>
      <c r="AK23" s="604"/>
      <c r="AL23" s="604"/>
      <c r="AM23" s="604"/>
    </row>
    <row r="24" spans="1:39" x14ac:dyDescent="0.35">
      <c r="A24" s="637" t="s">
        <v>1237</v>
      </c>
      <c r="B24" s="616"/>
      <c r="C24" s="617"/>
      <c r="D24" s="616"/>
      <c r="E24" s="616"/>
      <c r="F24" s="618"/>
      <c r="G24" s="619"/>
      <c r="H24" s="616"/>
      <c r="I24" s="616"/>
      <c r="J24" s="620"/>
      <c r="K24" s="621"/>
      <c r="L24" s="613"/>
      <c r="M24" s="613"/>
      <c r="N24" s="604"/>
      <c r="O24" s="604"/>
      <c r="P24" s="613"/>
      <c r="Q24" s="613"/>
      <c r="R24" s="613"/>
      <c r="S24" s="614"/>
      <c r="T24" s="613"/>
      <c r="U24" s="613"/>
      <c r="V24" s="613"/>
      <c r="W24" s="604"/>
      <c r="X24" s="604"/>
      <c r="Y24" s="604"/>
      <c r="Z24" s="604"/>
      <c r="AA24" s="604"/>
      <c r="AB24" s="604"/>
      <c r="AC24" s="604"/>
      <c r="AD24" s="604"/>
      <c r="AE24" s="604"/>
      <c r="AF24" s="604"/>
      <c r="AG24" s="604"/>
      <c r="AH24" s="604"/>
      <c r="AI24" s="604"/>
      <c r="AJ24" s="604"/>
      <c r="AK24" s="604"/>
      <c r="AL24" s="604"/>
      <c r="AM24" s="604"/>
    </row>
    <row r="25" spans="1:39" x14ac:dyDescent="0.35">
      <c r="A25" s="638" t="s">
        <v>1238</v>
      </c>
      <c r="B25" s="616"/>
      <c r="C25" s="617"/>
      <c r="D25" s="616"/>
      <c r="E25" s="616"/>
      <c r="F25" s="618"/>
      <c r="G25" s="619"/>
      <c r="H25" s="616"/>
      <c r="I25" s="616"/>
      <c r="J25" s="620"/>
      <c r="K25" s="621"/>
      <c r="L25" s="582"/>
      <c r="M25" s="582"/>
      <c r="N25" s="582"/>
      <c r="O25" s="582"/>
      <c r="P25" s="582"/>
      <c r="Q25" s="582"/>
      <c r="R25" s="582"/>
      <c r="S25" s="583"/>
      <c r="T25" s="582"/>
      <c r="U25" s="582"/>
      <c r="V25" s="582"/>
      <c r="W25" s="582"/>
      <c r="X25" s="582"/>
      <c r="Y25" s="582"/>
      <c r="Z25" s="582"/>
      <c r="AA25" s="582"/>
      <c r="AB25" s="582"/>
      <c r="AC25" s="582"/>
      <c r="AD25" s="582"/>
      <c r="AE25" s="582"/>
      <c r="AF25" s="582"/>
      <c r="AG25" s="582"/>
      <c r="AH25" s="582"/>
      <c r="AI25" s="582"/>
      <c r="AJ25" s="582"/>
      <c r="AK25" s="582"/>
      <c r="AL25" s="582"/>
      <c r="AM25" s="582"/>
    </row>
    <row r="26" spans="1:39" x14ac:dyDescent="0.35">
      <c r="A26" s="678" t="s">
        <v>1239</v>
      </c>
      <c r="B26" s="508"/>
      <c r="C26" s="574"/>
      <c r="D26" s="508"/>
      <c r="E26" s="622"/>
      <c r="F26" s="575"/>
      <c r="G26" s="576"/>
      <c r="H26" s="622"/>
      <c r="I26" s="508"/>
      <c r="J26" s="623"/>
      <c r="K26" s="624"/>
      <c r="L26" s="639"/>
      <c r="M26" s="639"/>
      <c r="N26" s="640"/>
      <c r="O26" s="640"/>
      <c r="P26" s="639"/>
      <c r="Q26" s="639"/>
      <c r="R26" s="639"/>
      <c r="S26" s="641"/>
      <c r="T26" s="639"/>
      <c r="U26" s="639"/>
      <c r="V26" s="639"/>
      <c r="W26" s="639"/>
      <c r="X26" s="639"/>
      <c r="Y26" s="639"/>
      <c r="Z26" s="639"/>
      <c r="AA26" s="639"/>
      <c r="AB26" s="639"/>
      <c r="AC26" s="639"/>
      <c r="AD26" s="639"/>
      <c r="AE26" s="639"/>
      <c r="AF26" s="639"/>
      <c r="AG26" s="639"/>
      <c r="AH26" s="639"/>
      <c r="AI26" s="639"/>
      <c r="AJ26" s="639"/>
      <c r="AK26" s="639"/>
      <c r="AL26" s="639"/>
      <c r="AM26" s="639"/>
    </row>
    <row r="27" spans="1:39" x14ac:dyDescent="0.35">
      <c r="A27" s="678" t="s">
        <v>1143</v>
      </c>
      <c r="B27" s="508"/>
      <c r="C27" s="574"/>
      <c r="D27" s="508"/>
      <c r="E27" s="622"/>
      <c r="F27" s="575"/>
      <c r="G27" s="576"/>
      <c r="H27" s="622"/>
      <c r="I27" s="508"/>
      <c r="J27" s="623"/>
      <c r="K27" s="624"/>
      <c r="L27" s="639"/>
      <c r="M27" s="639"/>
      <c r="N27" s="639"/>
      <c r="O27" s="639"/>
      <c r="P27" s="625"/>
      <c r="Q27" s="625"/>
      <c r="R27" s="625"/>
      <c r="S27" s="625"/>
      <c r="T27" s="625"/>
      <c r="U27" s="626"/>
      <c r="V27" s="625"/>
      <c r="W27" s="625"/>
      <c r="X27" s="613"/>
      <c r="Y27" s="613"/>
      <c r="Z27" s="613"/>
      <c r="AA27" s="613"/>
      <c r="AB27" s="613"/>
      <c r="AC27" s="577"/>
      <c r="AD27" s="577"/>
      <c r="AE27" s="639"/>
      <c r="AF27" s="639"/>
      <c r="AG27" s="639"/>
      <c r="AH27" s="639"/>
      <c r="AI27" s="639"/>
      <c r="AJ27" s="639"/>
      <c r="AK27" s="639"/>
      <c r="AL27" s="639"/>
      <c r="AM27" s="639"/>
    </row>
    <row r="28" spans="1:39" x14ac:dyDescent="0.35">
      <c r="A28" s="678" t="s">
        <v>1144</v>
      </c>
      <c r="B28" s="508"/>
      <c r="C28" s="574"/>
      <c r="D28" s="508"/>
      <c r="E28" s="622"/>
      <c r="F28" s="575"/>
      <c r="G28" s="576"/>
      <c r="H28" s="622"/>
      <c r="I28" s="508"/>
      <c r="J28" s="623"/>
      <c r="K28" s="624"/>
      <c r="L28" s="639"/>
      <c r="M28" s="639"/>
      <c r="N28" s="639"/>
      <c r="O28" s="639"/>
      <c r="P28" s="604"/>
      <c r="Q28" s="604"/>
      <c r="R28" s="613"/>
      <c r="S28" s="613"/>
      <c r="T28" s="613"/>
      <c r="U28" s="614"/>
      <c r="V28" s="613"/>
      <c r="W28" s="613"/>
      <c r="X28" s="625"/>
      <c r="Y28" s="625"/>
      <c r="Z28" s="625"/>
      <c r="AA28" s="625"/>
      <c r="AB28" s="613"/>
      <c r="AC28" s="577"/>
      <c r="AD28" s="577"/>
      <c r="AE28" s="639"/>
      <c r="AF28" s="639"/>
      <c r="AG28" s="639"/>
      <c r="AH28" s="639"/>
      <c r="AI28" s="639"/>
      <c r="AJ28" s="639"/>
      <c r="AK28" s="639"/>
      <c r="AL28" s="639"/>
      <c r="AM28" s="639"/>
    </row>
    <row r="29" spans="1:39" x14ac:dyDescent="0.35">
      <c r="A29" s="678" t="s">
        <v>1145</v>
      </c>
      <c r="B29" s="508"/>
      <c r="C29" s="574"/>
      <c r="D29" s="508"/>
      <c r="E29" s="622"/>
      <c r="F29" s="575"/>
      <c r="G29" s="576"/>
      <c r="H29" s="622"/>
      <c r="I29" s="508"/>
      <c r="J29" s="623"/>
      <c r="K29" s="624"/>
      <c r="L29" s="639"/>
      <c r="M29" s="639"/>
      <c r="N29" s="639"/>
      <c r="O29" s="639"/>
      <c r="P29" s="604"/>
      <c r="Q29" s="604"/>
      <c r="R29" s="613"/>
      <c r="S29" s="613"/>
      <c r="T29" s="613"/>
      <c r="U29" s="614"/>
      <c r="V29" s="613"/>
      <c r="W29" s="613"/>
      <c r="X29" s="613"/>
      <c r="Y29" s="613"/>
      <c r="Z29" s="613"/>
      <c r="AA29" s="613"/>
      <c r="AB29" s="627" t="s">
        <v>1229</v>
      </c>
      <c r="AC29" s="577"/>
      <c r="AD29" s="577"/>
      <c r="AE29" s="639"/>
      <c r="AF29" s="639"/>
      <c r="AG29" s="639"/>
      <c r="AH29" s="639"/>
      <c r="AI29" s="639"/>
      <c r="AJ29" s="639"/>
      <c r="AK29" s="639"/>
      <c r="AL29" s="639"/>
      <c r="AM29" s="639"/>
    </row>
    <row r="30" spans="1:39" x14ac:dyDescent="0.35">
      <c r="A30" s="678" t="s">
        <v>1146</v>
      </c>
      <c r="B30" s="508"/>
      <c r="C30" s="574"/>
      <c r="D30" s="508"/>
      <c r="E30" s="622"/>
      <c r="F30" s="575"/>
      <c r="G30" s="576"/>
      <c r="H30" s="622"/>
      <c r="I30" s="508"/>
      <c r="J30" s="623"/>
      <c r="K30" s="624"/>
      <c r="L30" s="604"/>
      <c r="M30" s="604"/>
      <c r="N30" s="604"/>
      <c r="O30" s="604"/>
      <c r="P30" s="604"/>
      <c r="Q30" s="604"/>
      <c r="R30" s="613"/>
      <c r="S30" s="613"/>
      <c r="T30" s="613"/>
      <c r="U30" s="614"/>
      <c r="V30" s="613"/>
      <c r="W30" s="613"/>
      <c r="X30" s="613"/>
      <c r="Y30" s="613"/>
      <c r="Z30" s="613"/>
      <c r="AA30" s="613"/>
      <c r="AB30" s="613"/>
      <c r="AC30" s="628"/>
      <c r="AD30" s="577"/>
      <c r="AE30" s="604"/>
      <c r="AF30" s="604"/>
      <c r="AG30" s="604"/>
      <c r="AH30" s="604"/>
      <c r="AI30" s="604"/>
      <c r="AJ30" s="604"/>
      <c r="AK30" s="604"/>
      <c r="AL30" s="604"/>
      <c r="AM30" s="604"/>
    </row>
    <row r="31" spans="1:39" x14ac:dyDescent="0.35">
      <c r="A31" s="682" t="s">
        <v>1147</v>
      </c>
      <c r="B31" s="508"/>
      <c r="C31" s="574"/>
      <c r="D31" s="508"/>
      <c r="E31" s="622"/>
      <c r="F31" s="575"/>
      <c r="G31" s="576"/>
      <c r="H31" s="622"/>
      <c r="I31" s="508"/>
      <c r="J31" s="623"/>
      <c r="K31" s="624"/>
      <c r="L31" s="604"/>
      <c r="M31" s="604"/>
      <c r="N31" s="604"/>
      <c r="O31" s="604"/>
      <c r="P31" s="604"/>
      <c r="Q31" s="604"/>
      <c r="R31" s="613"/>
      <c r="S31" s="613"/>
      <c r="T31" s="613"/>
      <c r="U31" s="614"/>
      <c r="V31" s="613"/>
      <c r="W31" s="613"/>
      <c r="X31" s="613"/>
      <c r="Y31" s="613"/>
      <c r="Z31" s="604"/>
      <c r="AA31" s="604"/>
      <c r="AB31" s="604"/>
      <c r="AC31" s="604"/>
      <c r="AD31" s="625"/>
      <c r="AE31" s="604"/>
      <c r="AF31" s="604"/>
      <c r="AG31" s="604"/>
      <c r="AH31" s="604"/>
      <c r="AI31" s="604"/>
      <c r="AJ31" s="604"/>
      <c r="AK31" s="604"/>
      <c r="AL31" s="604"/>
      <c r="AM31" s="604"/>
    </row>
    <row r="32" spans="1:39" x14ac:dyDescent="0.35">
      <c r="A32" s="679" t="s">
        <v>1232</v>
      </c>
      <c r="B32" s="629">
        <v>95000</v>
      </c>
      <c r="C32" s="630" t="s">
        <v>1233</v>
      </c>
      <c r="D32" s="629">
        <v>1</v>
      </c>
      <c r="E32" s="629">
        <f>D32*B32</f>
        <v>95000</v>
      </c>
      <c r="F32" s="631" t="s">
        <v>1234</v>
      </c>
      <c r="G32" s="632">
        <v>1</v>
      </c>
      <c r="H32" s="629">
        <f>G32*E32</f>
        <v>95000</v>
      </c>
      <c r="I32" s="629">
        <v>0</v>
      </c>
      <c r="J32" s="629">
        <f>H32-I32</f>
        <v>95000</v>
      </c>
      <c r="K32" s="624"/>
      <c r="L32" s="604"/>
      <c r="M32" s="604"/>
      <c r="N32" s="604"/>
      <c r="O32" s="604"/>
      <c r="P32" s="604"/>
      <c r="Q32" s="604"/>
      <c r="R32" s="604"/>
      <c r="S32" s="605"/>
      <c r="T32" s="604"/>
      <c r="U32" s="604"/>
      <c r="V32" s="604"/>
      <c r="W32" s="604"/>
      <c r="X32" s="604"/>
      <c r="Y32" s="604"/>
      <c r="Z32" s="604"/>
      <c r="AA32" s="604"/>
      <c r="AB32" s="604"/>
      <c r="AC32" s="604"/>
      <c r="AD32" s="604"/>
      <c r="AE32" s="584"/>
      <c r="AF32" s="584"/>
      <c r="AG32" s="584"/>
      <c r="AH32" s="584"/>
      <c r="AI32" s="584"/>
      <c r="AJ32" s="584"/>
      <c r="AK32" s="584"/>
      <c r="AL32" s="584"/>
      <c r="AM32" s="584"/>
    </row>
    <row r="33" spans="1:39" x14ac:dyDescent="0.35">
      <c r="A33" s="680" t="s">
        <v>1180</v>
      </c>
      <c r="B33" s="508">
        <f>SUM(B26:B32)</f>
        <v>95000</v>
      </c>
      <c r="C33" s="574" t="s">
        <v>1235</v>
      </c>
      <c r="D33" s="642">
        <v>1</v>
      </c>
      <c r="E33" s="622">
        <f>SUM(B33*D33)</f>
        <v>95000</v>
      </c>
      <c r="F33" s="575" t="s">
        <v>1234</v>
      </c>
      <c r="G33" s="576">
        <v>1</v>
      </c>
      <c r="H33" s="683">
        <f>SUM(H26:H32)</f>
        <v>95000</v>
      </c>
      <c r="I33" s="508">
        <v>0</v>
      </c>
      <c r="J33" s="623">
        <f>H33-I33</f>
        <v>95000</v>
      </c>
      <c r="K33" s="624"/>
      <c r="L33" s="643"/>
      <c r="M33" s="643"/>
      <c r="N33" s="604"/>
      <c r="O33" s="604"/>
      <c r="P33" s="613"/>
      <c r="Q33" s="604"/>
      <c r="R33" s="644"/>
      <c r="S33" s="645"/>
      <c r="T33" s="644"/>
      <c r="U33" s="604"/>
      <c r="V33" s="604"/>
      <c r="W33" s="604"/>
      <c r="X33" s="604"/>
      <c r="Y33" s="604"/>
      <c r="Z33" s="604"/>
      <c r="AA33" s="604"/>
      <c r="AB33" s="604"/>
      <c r="AC33" s="604"/>
      <c r="AD33" s="604"/>
      <c r="AE33" s="577"/>
      <c r="AF33" s="577"/>
      <c r="AG33" s="604"/>
      <c r="AH33" s="604"/>
      <c r="AI33" s="604"/>
      <c r="AJ33" s="604"/>
      <c r="AK33" s="604"/>
      <c r="AL33" s="604"/>
      <c r="AM33" s="604"/>
    </row>
    <row r="34" spans="1:39" x14ac:dyDescent="0.35">
      <c r="A34" s="638" t="s">
        <v>1240</v>
      </c>
      <c r="B34" s="508"/>
      <c r="C34" s="574"/>
      <c r="D34" s="642"/>
      <c r="E34" s="622"/>
      <c r="F34" s="575"/>
      <c r="G34" s="576"/>
      <c r="H34" s="622"/>
      <c r="I34" s="508"/>
      <c r="J34" s="623"/>
      <c r="K34" s="624"/>
      <c r="L34" s="643"/>
      <c r="M34" s="643"/>
      <c r="N34" s="604"/>
      <c r="O34" s="604"/>
      <c r="P34" s="613"/>
      <c r="Q34" s="604"/>
      <c r="R34" s="644"/>
      <c r="S34" s="645"/>
      <c r="T34" s="644"/>
      <c r="U34" s="604"/>
      <c r="V34" s="604"/>
      <c r="W34" s="604"/>
      <c r="X34" s="604"/>
      <c r="Y34" s="604"/>
      <c r="Z34" s="604"/>
      <c r="AA34" s="604"/>
      <c r="AB34" s="604"/>
      <c r="AC34" s="604"/>
      <c r="AD34" s="604"/>
      <c r="AE34" s="577"/>
      <c r="AF34" s="577"/>
      <c r="AG34" s="604"/>
      <c r="AH34" s="604"/>
      <c r="AI34" s="604"/>
      <c r="AJ34" s="604"/>
      <c r="AK34" s="604"/>
      <c r="AL34" s="604"/>
      <c r="AM34" s="604"/>
    </row>
    <row r="35" spans="1:39" x14ac:dyDescent="0.35">
      <c r="A35" s="678" t="s">
        <v>1241</v>
      </c>
      <c r="B35" s="508"/>
      <c r="C35" s="574"/>
      <c r="D35" s="508"/>
      <c r="E35" s="622"/>
      <c r="F35" s="575"/>
      <c r="G35" s="576"/>
      <c r="H35" s="622"/>
      <c r="I35" s="508"/>
      <c r="J35" s="623"/>
      <c r="K35" s="624"/>
      <c r="L35" s="613"/>
      <c r="M35" s="613"/>
      <c r="N35" s="640"/>
      <c r="O35" s="640"/>
      <c r="P35" s="639"/>
      <c r="Q35" s="639"/>
      <c r="R35" s="639"/>
      <c r="S35" s="641"/>
      <c r="T35" s="639"/>
      <c r="U35" s="639"/>
      <c r="V35" s="639"/>
      <c r="W35" s="639"/>
      <c r="X35" s="639"/>
      <c r="Y35" s="639"/>
      <c r="Z35" s="639"/>
      <c r="AA35" s="639"/>
      <c r="AB35" s="639"/>
      <c r="AC35" s="639"/>
      <c r="AD35" s="639"/>
      <c r="AE35" s="639"/>
      <c r="AF35" s="577"/>
      <c r="AG35" s="604"/>
      <c r="AH35" s="604"/>
      <c r="AI35" s="604"/>
      <c r="AJ35" s="604"/>
      <c r="AK35" s="604"/>
      <c r="AL35" s="604"/>
      <c r="AM35" s="604"/>
    </row>
    <row r="36" spans="1:39" x14ac:dyDescent="0.35">
      <c r="A36" s="678" t="s">
        <v>1143</v>
      </c>
      <c r="B36" s="508"/>
      <c r="C36" s="574"/>
      <c r="D36" s="508"/>
      <c r="E36" s="622"/>
      <c r="F36" s="575"/>
      <c r="G36" s="576"/>
      <c r="H36" s="622"/>
      <c r="I36" s="508"/>
      <c r="J36" s="623"/>
      <c r="K36" s="624"/>
      <c r="L36" s="613"/>
      <c r="M36" s="613"/>
      <c r="N36" s="639"/>
      <c r="O36" s="639"/>
      <c r="P36" s="625"/>
      <c r="Q36" s="625"/>
      <c r="R36" s="625"/>
      <c r="S36" s="625"/>
      <c r="T36" s="625"/>
      <c r="U36" s="626"/>
      <c r="V36" s="625"/>
      <c r="W36" s="625"/>
      <c r="X36" s="613"/>
      <c r="Y36" s="613"/>
      <c r="Z36" s="613"/>
      <c r="AA36" s="613"/>
      <c r="AB36" s="613"/>
      <c r="AC36" s="577"/>
      <c r="AD36" s="577"/>
      <c r="AE36" s="639"/>
      <c r="AF36" s="577"/>
      <c r="AG36" s="604"/>
      <c r="AH36" s="604"/>
      <c r="AI36" s="604"/>
      <c r="AJ36" s="604"/>
      <c r="AK36" s="604"/>
      <c r="AL36" s="604"/>
      <c r="AM36" s="604"/>
    </row>
    <row r="37" spans="1:39" x14ac:dyDescent="0.35">
      <c r="A37" s="678" t="s">
        <v>1144</v>
      </c>
      <c r="B37" s="508"/>
      <c r="C37" s="574"/>
      <c r="D37" s="508"/>
      <c r="E37" s="622"/>
      <c r="F37" s="575"/>
      <c r="G37" s="576"/>
      <c r="H37" s="622"/>
      <c r="I37" s="508"/>
      <c r="J37" s="623"/>
      <c r="K37" s="624"/>
      <c r="L37" s="613"/>
      <c r="M37" s="613"/>
      <c r="N37" s="639"/>
      <c r="O37" s="639"/>
      <c r="P37" s="604"/>
      <c r="Q37" s="604"/>
      <c r="R37" s="613"/>
      <c r="S37" s="613"/>
      <c r="T37" s="613"/>
      <c r="U37" s="614"/>
      <c r="V37" s="613"/>
      <c r="W37" s="613"/>
      <c r="X37" s="625"/>
      <c r="Y37" s="625"/>
      <c r="Z37" s="625"/>
      <c r="AA37" s="625"/>
      <c r="AB37" s="613"/>
      <c r="AC37" s="577"/>
      <c r="AD37" s="577"/>
      <c r="AE37" s="639"/>
      <c r="AF37" s="577"/>
      <c r="AG37" s="604"/>
      <c r="AH37" s="604"/>
      <c r="AI37" s="604"/>
      <c r="AJ37" s="604"/>
      <c r="AK37" s="604"/>
      <c r="AL37" s="604"/>
      <c r="AM37" s="604"/>
    </row>
    <row r="38" spans="1:39" x14ac:dyDescent="0.35">
      <c r="A38" s="678" t="s">
        <v>1145</v>
      </c>
      <c r="B38" s="508"/>
      <c r="C38" s="574"/>
      <c r="D38" s="508"/>
      <c r="E38" s="622"/>
      <c r="F38" s="575"/>
      <c r="G38" s="576"/>
      <c r="H38" s="622"/>
      <c r="I38" s="508"/>
      <c r="J38" s="623"/>
      <c r="K38" s="624"/>
      <c r="L38" s="613"/>
      <c r="M38" s="613"/>
      <c r="N38" s="639"/>
      <c r="O38" s="639"/>
      <c r="P38" s="604"/>
      <c r="Q38" s="604"/>
      <c r="R38" s="613"/>
      <c r="S38" s="613"/>
      <c r="T38" s="613"/>
      <c r="U38" s="614"/>
      <c r="V38" s="613"/>
      <c r="W38" s="613"/>
      <c r="X38" s="613"/>
      <c r="Y38" s="613"/>
      <c r="Z38" s="613"/>
      <c r="AA38" s="613"/>
      <c r="AB38" s="627" t="s">
        <v>1229</v>
      </c>
      <c r="AC38" s="577"/>
      <c r="AD38" s="577"/>
      <c r="AE38" s="639"/>
      <c r="AF38" s="577"/>
      <c r="AG38" s="604"/>
      <c r="AH38" s="604"/>
      <c r="AI38" s="604"/>
      <c r="AJ38" s="604"/>
      <c r="AK38" s="604"/>
      <c r="AL38" s="604"/>
      <c r="AM38" s="604"/>
    </row>
    <row r="39" spans="1:39" x14ac:dyDescent="0.35">
      <c r="A39" s="678" t="s">
        <v>1146</v>
      </c>
      <c r="B39" s="508"/>
      <c r="C39" s="574"/>
      <c r="D39" s="508"/>
      <c r="E39" s="622"/>
      <c r="F39" s="575"/>
      <c r="G39" s="576"/>
      <c r="H39" s="622"/>
      <c r="I39" s="508"/>
      <c r="J39" s="623"/>
      <c r="K39" s="624"/>
      <c r="L39" s="613"/>
      <c r="M39" s="613"/>
      <c r="N39" s="604"/>
      <c r="O39" s="604"/>
      <c r="P39" s="604"/>
      <c r="Q39" s="604"/>
      <c r="R39" s="613"/>
      <c r="S39" s="613"/>
      <c r="T39" s="613"/>
      <c r="U39" s="614"/>
      <c r="V39" s="613"/>
      <c r="W39" s="613"/>
      <c r="X39" s="613"/>
      <c r="Y39" s="613"/>
      <c r="Z39" s="613"/>
      <c r="AA39" s="613"/>
      <c r="AB39" s="613"/>
      <c r="AC39" s="628"/>
      <c r="AD39" s="577"/>
      <c r="AE39" s="604"/>
      <c r="AF39" s="577"/>
      <c r="AG39" s="604"/>
      <c r="AH39" s="604"/>
      <c r="AI39" s="604"/>
      <c r="AJ39" s="604"/>
      <c r="AK39" s="604"/>
      <c r="AL39" s="604"/>
      <c r="AM39" s="604"/>
    </row>
    <row r="40" spans="1:39" x14ac:dyDescent="0.35">
      <c r="A40" s="682" t="s">
        <v>1147</v>
      </c>
      <c r="B40" s="508"/>
      <c r="C40" s="574"/>
      <c r="D40" s="508"/>
      <c r="E40" s="622"/>
      <c r="F40" s="575"/>
      <c r="G40" s="576"/>
      <c r="H40" s="622"/>
      <c r="I40" s="508"/>
      <c r="J40" s="623"/>
      <c r="K40" s="624"/>
      <c r="L40" s="613"/>
      <c r="M40" s="613"/>
      <c r="N40" s="604"/>
      <c r="O40" s="604"/>
      <c r="P40" s="604"/>
      <c r="Q40" s="604"/>
      <c r="R40" s="613"/>
      <c r="S40" s="613"/>
      <c r="T40" s="613"/>
      <c r="U40" s="614"/>
      <c r="V40" s="613"/>
      <c r="W40" s="613"/>
      <c r="X40" s="613"/>
      <c r="Y40" s="613"/>
      <c r="Z40" s="604"/>
      <c r="AA40" s="604"/>
      <c r="AB40" s="604"/>
      <c r="AC40" s="604"/>
      <c r="AD40" s="625"/>
      <c r="AE40" s="604"/>
      <c r="AF40" s="577"/>
      <c r="AG40" s="604"/>
      <c r="AH40" s="604"/>
      <c r="AI40" s="604"/>
      <c r="AJ40" s="604"/>
      <c r="AK40" s="604"/>
      <c r="AL40" s="604"/>
      <c r="AM40" s="604"/>
    </row>
    <row r="41" spans="1:39" x14ac:dyDescent="0.35">
      <c r="A41" s="679" t="s">
        <v>1232</v>
      </c>
      <c r="B41" s="629">
        <v>70000</v>
      </c>
      <c r="C41" s="630" t="s">
        <v>1233</v>
      </c>
      <c r="D41" s="629">
        <v>1</v>
      </c>
      <c r="E41" s="629">
        <f>D41*B41</f>
        <v>70000</v>
      </c>
      <c r="F41" s="631" t="s">
        <v>1234</v>
      </c>
      <c r="G41" s="632">
        <v>1</v>
      </c>
      <c r="H41" s="629">
        <f>G41*E41</f>
        <v>70000</v>
      </c>
      <c r="I41" s="629">
        <v>0</v>
      </c>
      <c r="J41" s="629">
        <f>H41-I41</f>
        <v>70000</v>
      </c>
      <c r="K41" s="624"/>
      <c r="L41" s="613"/>
      <c r="M41" s="613"/>
      <c r="N41" s="604"/>
      <c r="O41" s="604"/>
      <c r="P41" s="604"/>
      <c r="Q41" s="604"/>
      <c r="R41" s="604"/>
      <c r="S41" s="605"/>
      <c r="T41" s="604"/>
      <c r="U41" s="604"/>
      <c r="V41" s="604"/>
      <c r="W41" s="604"/>
      <c r="X41" s="604"/>
      <c r="Y41" s="604"/>
      <c r="Z41" s="604"/>
      <c r="AA41" s="604"/>
      <c r="AB41" s="604"/>
      <c r="AC41" s="604"/>
      <c r="AD41" s="604"/>
      <c r="AE41" s="584"/>
      <c r="AF41" s="577"/>
      <c r="AG41" s="604"/>
      <c r="AH41" s="604"/>
      <c r="AI41" s="604"/>
      <c r="AJ41" s="604"/>
      <c r="AK41" s="604"/>
      <c r="AL41" s="604"/>
      <c r="AM41" s="604"/>
    </row>
    <row r="42" spans="1:39" x14ac:dyDescent="0.35">
      <c r="A42" s="680" t="s">
        <v>1186</v>
      </c>
      <c r="B42" s="508"/>
      <c r="C42" s="574"/>
      <c r="D42" s="642"/>
      <c r="E42" s="622"/>
      <c r="F42" s="575"/>
      <c r="G42" s="576"/>
      <c r="H42" s="683">
        <f>SUM(H35:H41)</f>
        <v>70000</v>
      </c>
      <c r="I42" s="508">
        <v>0</v>
      </c>
      <c r="J42" s="623">
        <f>H42-I42</f>
        <v>70000</v>
      </c>
      <c r="K42" s="624"/>
      <c r="L42" s="613"/>
      <c r="M42" s="613"/>
      <c r="N42" s="584"/>
      <c r="O42" s="584"/>
      <c r="P42" s="584"/>
      <c r="Q42" s="584"/>
      <c r="R42" s="584"/>
      <c r="S42" s="585"/>
      <c r="T42" s="584"/>
      <c r="U42" s="584"/>
      <c r="V42" s="584"/>
      <c r="W42" s="584"/>
      <c r="X42" s="584"/>
      <c r="Y42" s="584"/>
      <c r="Z42" s="584"/>
      <c r="AA42" s="584"/>
      <c r="AB42" s="584"/>
      <c r="AC42" s="584"/>
      <c r="AD42" s="584"/>
      <c r="AE42" s="604"/>
      <c r="AF42" s="577"/>
      <c r="AG42" s="604"/>
      <c r="AH42" s="604"/>
      <c r="AI42" s="604"/>
      <c r="AJ42" s="604"/>
      <c r="AK42" s="604"/>
      <c r="AL42" s="604"/>
      <c r="AM42" s="604"/>
    </row>
    <row r="43" spans="1:39" x14ac:dyDescent="0.35">
      <c r="A43" s="681" t="s">
        <v>1242</v>
      </c>
      <c r="B43" s="578"/>
      <c r="C43" s="579"/>
      <c r="D43" s="578"/>
      <c r="E43" s="634"/>
      <c r="F43" s="580"/>
      <c r="G43" s="581"/>
      <c r="H43" s="635">
        <f>H33+H42</f>
        <v>165000</v>
      </c>
      <c r="I43" s="578"/>
      <c r="J43" s="636">
        <f>H43-I43</f>
        <v>165000</v>
      </c>
      <c r="K43" s="624"/>
      <c r="L43" s="613"/>
      <c r="M43" s="613"/>
      <c r="N43" s="613"/>
      <c r="O43" s="604"/>
      <c r="P43" s="604"/>
      <c r="Q43" s="604"/>
      <c r="R43" s="604"/>
      <c r="S43" s="604"/>
      <c r="T43" s="604"/>
      <c r="U43" s="604"/>
      <c r="V43" s="604"/>
      <c r="W43" s="604"/>
      <c r="X43" s="604"/>
      <c r="Y43" s="604"/>
      <c r="Z43" s="604"/>
      <c r="AA43" s="604"/>
      <c r="AB43" s="604"/>
      <c r="AC43" s="577"/>
      <c r="AD43" s="577"/>
      <c r="AE43" s="604"/>
      <c r="AF43" s="604"/>
      <c r="AG43" s="604"/>
      <c r="AH43" s="604"/>
      <c r="AI43" s="604"/>
      <c r="AJ43" s="604"/>
      <c r="AK43" s="604"/>
      <c r="AL43" s="604"/>
      <c r="AM43" s="604"/>
    </row>
    <row r="44" spans="1:39" x14ac:dyDescent="0.35">
      <c r="A44" s="637" t="s">
        <v>1243</v>
      </c>
      <c r="B44" s="616"/>
      <c r="C44" s="617"/>
      <c r="D44" s="616"/>
      <c r="E44" s="616"/>
      <c r="F44" s="618"/>
      <c r="G44" s="619"/>
      <c r="H44" s="616"/>
      <c r="I44" s="616"/>
      <c r="J44" s="620"/>
      <c r="K44" s="624"/>
      <c r="L44" s="613"/>
      <c r="M44" s="613"/>
      <c r="N44" s="613"/>
      <c r="O44" s="604"/>
      <c r="P44" s="604"/>
      <c r="Q44" s="604"/>
      <c r="R44" s="604"/>
      <c r="S44" s="604"/>
      <c r="T44" s="604"/>
      <c r="U44" s="604"/>
      <c r="V44" s="604"/>
      <c r="W44" s="604"/>
      <c r="X44" s="604"/>
      <c r="Y44" s="604"/>
      <c r="Z44" s="604"/>
      <c r="AA44" s="604"/>
      <c r="AB44" s="604"/>
      <c r="AC44" s="577"/>
      <c r="AD44" s="577"/>
      <c r="AE44" s="604"/>
      <c r="AF44" s="604"/>
      <c r="AG44" s="604"/>
      <c r="AH44" s="604"/>
      <c r="AI44" s="604"/>
      <c r="AJ44" s="604"/>
      <c r="AK44" s="604"/>
      <c r="AL44" s="604"/>
      <c r="AM44" s="604"/>
    </row>
    <row r="45" spans="1:39" x14ac:dyDescent="0.35">
      <c r="A45" s="638" t="s">
        <v>1244</v>
      </c>
      <c r="B45" s="616"/>
      <c r="C45" s="617"/>
      <c r="D45" s="616"/>
      <c r="E45" s="616"/>
      <c r="F45" s="618"/>
      <c r="G45" s="619"/>
      <c r="H45" s="616"/>
      <c r="I45" s="616"/>
      <c r="J45" s="620"/>
      <c r="K45" s="621"/>
      <c r="L45" s="613"/>
      <c r="M45" s="613"/>
      <c r="N45" s="613"/>
      <c r="O45" s="604"/>
      <c r="P45" s="604"/>
      <c r="Q45" s="604"/>
      <c r="R45" s="604"/>
      <c r="S45" s="604"/>
      <c r="T45" s="604"/>
      <c r="U45" s="604"/>
      <c r="V45" s="604"/>
      <c r="W45" s="604"/>
      <c r="X45" s="604"/>
      <c r="Y45" s="604"/>
      <c r="Z45" s="604"/>
      <c r="AA45" s="604"/>
      <c r="AB45" s="604"/>
      <c r="AC45" s="577"/>
      <c r="AD45" s="577"/>
      <c r="AE45" s="604"/>
      <c r="AF45" s="604"/>
      <c r="AG45" s="604"/>
      <c r="AH45" s="604"/>
      <c r="AI45" s="604"/>
      <c r="AJ45" s="604"/>
      <c r="AK45" s="604"/>
      <c r="AL45" s="604"/>
      <c r="AM45" s="604"/>
    </row>
    <row r="46" spans="1:39" x14ac:dyDescent="0.35">
      <c r="A46" s="678" t="s">
        <v>1245</v>
      </c>
      <c r="B46" s="508"/>
      <c r="C46" s="574"/>
      <c r="D46" s="508"/>
      <c r="E46" s="622"/>
      <c r="F46" s="575"/>
      <c r="G46" s="576"/>
      <c r="H46" s="622"/>
      <c r="I46" s="508"/>
      <c r="J46" s="623"/>
      <c r="K46" s="624"/>
      <c r="L46" s="613"/>
      <c r="M46" s="613"/>
      <c r="N46" s="604"/>
      <c r="O46" s="625"/>
      <c r="P46" s="625"/>
      <c r="Q46" s="604"/>
      <c r="R46" s="604"/>
      <c r="S46" s="604"/>
      <c r="T46" s="604"/>
      <c r="U46" s="604"/>
      <c r="V46" s="604"/>
      <c r="W46" s="604"/>
      <c r="X46" s="604"/>
      <c r="Y46" s="604"/>
      <c r="Z46" s="604"/>
      <c r="AA46" s="604"/>
      <c r="AB46" s="577"/>
      <c r="AC46" s="577"/>
      <c r="AD46" s="605"/>
      <c r="AE46" s="604"/>
      <c r="AF46" s="604"/>
      <c r="AG46" s="604"/>
      <c r="AH46" s="646"/>
      <c r="AI46" s="604"/>
      <c r="AJ46" s="604"/>
      <c r="AK46" s="604"/>
      <c r="AL46" s="604"/>
      <c r="AM46" s="604"/>
    </row>
    <row r="47" spans="1:39" x14ac:dyDescent="0.35">
      <c r="A47" s="678" t="s">
        <v>1143</v>
      </c>
      <c r="B47" s="508"/>
      <c r="C47" s="574"/>
      <c r="D47" s="508"/>
      <c r="E47" s="622"/>
      <c r="F47" s="575"/>
      <c r="G47" s="576"/>
      <c r="H47" s="622"/>
      <c r="I47" s="508"/>
      <c r="J47" s="623"/>
      <c r="K47" s="624"/>
      <c r="L47" s="613"/>
      <c r="M47" s="613"/>
      <c r="N47" s="604"/>
      <c r="O47" s="604"/>
      <c r="P47" s="604"/>
      <c r="Q47" s="625"/>
      <c r="R47" s="625"/>
      <c r="S47" s="625"/>
      <c r="T47" s="625"/>
      <c r="U47" s="625"/>
      <c r="V47" s="626"/>
      <c r="W47" s="625"/>
      <c r="X47" s="625"/>
      <c r="Y47" s="613"/>
      <c r="Z47" s="613"/>
      <c r="AA47" s="613"/>
      <c r="AB47" s="613"/>
      <c r="AC47" s="613"/>
      <c r="AD47" s="586"/>
      <c r="AE47" s="577"/>
      <c r="AF47" s="604"/>
      <c r="AG47" s="604"/>
      <c r="AH47" s="646"/>
      <c r="AI47" s="604"/>
      <c r="AJ47" s="604"/>
      <c r="AK47" s="604"/>
      <c r="AL47" s="604"/>
      <c r="AM47" s="604"/>
    </row>
    <row r="48" spans="1:39" x14ac:dyDescent="0.35">
      <c r="A48" s="678" t="s">
        <v>1144</v>
      </c>
      <c r="B48" s="508"/>
      <c r="C48" s="574"/>
      <c r="D48" s="508"/>
      <c r="E48" s="622"/>
      <c r="F48" s="575"/>
      <c r="G48" s="576"/>
      <c r="H48" s="622"/>
      <c r="I48" s="508"/>
      <c r="J48" s="623"/>
      <c r="K48" s="624"/>
      <c r="L48" s="613"/>
      <c r="M48" s="613"/>
      <c r="N48" s="604"/>
      <c r="O48" s="604"/>
      <c r="P48" s="604"/>
      <c r="Q48" s="604"/>
      <c r="R48" s="604"/>
      <c r="S48" s="613"/>
      <c r="T48" s="613"/>
      <c r="U48" s="613"/>
      <c r="V48" s="614"/>
      <c r="W48" s="613"/>
      <c r="X48" s="613"/>
      <c r="Y48" s="625"/>
      <c r="Z48" s="625"/>
      <c r="AA48" s="625"/>
      <c r="AB48" s="625"/>
      <c r="AC48" s="613"/>
      <c r="AD48" s="586"/>
      <c r="AE48" s="577"/>
      <c r="AF48" s="604"/>
      <c r="AG48" s="604"/>
      <c r="AH48" s="646"/>
      <c r="AI48" s="604"/>
      <c r="AJ48" s="604"/>
      <c r="AK48" s="604"/>
      <c r="AL48" s="604"/>
      <c r="AM48" s="604"/>
    </row>
    <row r="49" spans="1:39" x14ac:dyDescent="0.35">
      <c r="A49" s="678" t="s">
        <v>1145</v>
      </c>
      <c r="B49" s="508"/>
      <c r="C49" s="574"/>
      <c r="D49" s="508"/>
      <c r="E49" s="622"/>
      <c r="F49" s="575"/>
      <c r="G49" s="576"/>
      <c r="H49" s="622"/>
      <c r="I49" s="508"/>
      <c r="J49" s="623"/>
      <c r="K49" s="624"/>
      <c r="L49" s="643"/>
      <c r="M49" s="643"/>
      <c r="N49" s="644"/>
      <c r="O49" s="644"/>
      <c r="P49" s="644"/>
      <c r="Q49" s="644"/>
      <c r="R49" s="644"/>
      <c r="S49" s="643"/>
      <c r="T49" s="643"/>
      <c r="U49" s="643"/>
      <c r="V49" s="647"/>
      <c r="W49" s="643"/>
      <c r="X49" s="643"/>
      <c r="Y49" s="643"/>
      <c r="Z49" s="643"/>
      <c r="AA49" s="643"/>
      <c r="AB49" s="643"/>
      <c r="AC49" s="648" t="s">
        <v>1229</v>
      </c>
      <c r="AD49" s="587"/>
      <c r="AE49" s="588"/>
      <c r="AF49" s="644"/>
      <c r="AG49" s="644"/>
      <c r="AH49" s="649"/>
      <c r="AI49" s="644"/>
      <c r="AJ49" s="644"/>
      <c r="AK49" s="644"/>
      <c r="AL49" s="644"/>
      <c r="AM49" s="644"/>
    </row>
    <row r="50" spans="1:39" x14ac:dyDescent="0.35">
      <c r="A50" s="678" t="s">
        <v>1146</v>
      </c>
      <c r="B50" s="508"/>
      <c r="C50" s="574"/>
      <c r="D50" s="508"/>
      <c r="E50" s="622"/>
      <c r="F50" s="575"/>
      <c r="G50" s="576"/>
      <c r="H50" s="622"/>
      <c r="I50" s="508"/>
      <c r="J50" s="623"/>
      <c r="K50" s="624"/>
      <c r="L50" s="613"/>
      <c r="M50" s="613"/>
      <c r="N50" s="604"/>
      <c r="O50" s="604"/>
      <c r="P50" s="604"/>
      <c r="Q50" s="604"/>
      <c r="R50" s="604"/>
      <c r="S50" s="613"/>
      <c r="T50" s="613"/>
      <c r="U50" s="613"/>
      <c r="V50" s="613"/>
      <c r="W50" s="613"/>
      <c r="X50" s="613"/>
      <c r="Y50" s="613"/>
      <c r="Z50" s="613"/>
      <c r="AA50" s="613"/>
      <c r="AB50" s="613"/>
      <c r="AC50" s="613"/>
      <c r="AD50" s="628"/>
      <c r="AE50" s="577"/>
      <c r="AF50" s="604"/>
      <c r="AG50" s="604"/>
      <c r="AH50" s="604"/>
      <c r="AI50" s="604"/>
      <c r="AJ50" s="604"/>
      <c r="AK50" s="604"/>
      <c r="AL50" s="604"/>
      <c r="AM50" s="604"/>
    </row>
    <row r="51" spans="1:39" x14ac:dyDescent="0.35">
      <c r="A51" s="682" t="s">
        <v>1147</v>
      </c>
      <c r="B51" s="508"/>
      <c r="C51" s="574"/>
      <c r="D51" s="508"/>
      <c r="E51" s="622"/>
      <c r="F51" s="575"/>
      <c r="G51" s="576"/>
      <c r="H51" s="622"/>
      <c r="I51" s="508"/>
      <c r="J51" s="623"/>
      <c r="K51" s="624"/>
      <c r="L51" s="613"/>
      <c r="M51" s="613"/>
      <c r="N51" s="604"/>
      <c r="O51" s="604"/>
      <c r="P51" s="604"/>
      <c r="Q51" s="604"/>
      <c r="R51" s="604"/>
      <c r="S51" s="613"/>
      <c r="T51" s="613"/>
      <c r="U51" s="613"/>
      <c r="V51" s="613"/>
      <c r="W51" s="613"/>
      <c r="X51" s="613"/>
      <c r="Y51" s="613"/>
      <c r="Z51" s="613"/>
      <c r="AA51" s="604"/>
      <c r="AB51" s="604"/>
      <c r="AC51" s="604"/>
      <c r="AD51" s="604"/>
      <c r="AE51" s="625"/>
      <c r="AF51" s="604"/>
      <c r="AG51" s="604"/>
      <c r="AH51" s="604"/>
      <c r="AI51" s="604"/>
      <c r="AJ51" s="604"/>
      <c r="AK51" s="604"/>
      <c r="AL51" s="604"/>
      <c r="AM51" s="604"/>
    </row>
    <row r="52" spans="1:39" x14ac:dyDescent="0.35">
      <c r="A52" s="679" t="s">
        <v>1232</v>
      </c>
      <c r="B52" s="629">
        <v>40000</v>
      </c>
      <c r="C52" s="630" t="s">
        <v>1233</v>
      </c>
      <c r="D52" s="629">
        <v>1</v>
      </c>
      <c r="E52" s="629">
        <f>D52*B52</f>
        <v>40000</v>
      </c>
      <c r="F52" s="631" t="s">
        <v>1234</v>
      </c>
      <c r="G52" s="632">
        <v>1</v>
      </c>
      <c r="H52" s="629">
        <f>G52*E52</f>
        <v>40000</v>
      </c>
      <c r="I52" s="629">
        <v>0</v>
      </c>
      <c r="J52" s="629">
        <f>H52-I52</f>
        <v>40000</v>
      </c>
      <c r="K52" s="624"/>
      <c r="L52" s="604"/>
      <c r="M52" s="604"/>
      <c r="N52" s="604"/>
      <c r="O52" s="604"/>
      <c r="P52" s="604"/>
      <c r="Q52" s="604"/>
      <c r="R52" s="604"/>
      <c r="S52" s="604"/>
      <c r="T52" s="604"/>
      <c r="U52" s="604"/>
      <c r="V52" s="604"/>
      <c r="W52" s="604"/>
      <c r="X52" s="508"/>
      <c r="Y52" s="508"/>
      <c r="Z52" s="508"/>
      <c r="AA52" s="508"/>
      <c r="AB52" s="508"/>
      <c r="AC52" s="508"/>
      <c r="AD52" s="508"/>
      <c r="AE52" s="508"/>
      <c r="AF52" s="508"/>
      <c r="AG52" s="508"/>
      <c r="AH52" s="508"/>
      <c r="AI52" s="508"/>
      <c r="AJ52" s="508"/>
      <c r="AK52" s="508"/>
      <c r="AL52" s="508"/>
      <c r="AM52" s="508"/>
    </row>
    <row r="53" spans="1:39" x14ac:dyDescent="0.35">
      <c r="A53" s="680" t="s">
        <v>1246</v>
      </c>
      <c r="B53" s="508"/>
      <c r="C53" s="574"/>
      <c r="D53" s="642"/>
      <c r="E53" s="622"/>
      <c r="F53" s="575"/>
      <c r="G53" s="576"/>
      <c r="H53" s="508">
        <f>SUM(H46:H52)</f>
        <v>40000</v>
      </c>
      <c r="I53" s="508">
        <v>0</v>
      </c>
      <c r="J53" s="623">
        <f>H53-I53</f>
        <v>40000</v>
      </c>
      <c r="K53" s="624"/>
      <c r="L53" s="684"/>
      <c r="M53" s="684"/>
      <c r="N53" s="513"/>
      <c r="O53" s="513"/>
      <c r="P53" s="513"/>
      <c r="Q53" s="513"/>
      <c r="R53" s="513"/>
      <c r="S53" s="513"/>
      <c r="T53" s="513"/>
      <c r="U53" s="513"/>
      <c r="V53" s="513"/>
      <c r="W53" s="513"/>
      <c r="X53" s="513"/>
      <c r="Y53" s="513"/>
      <c r="Z53" s="513"/>
      <c r="AA53" s="513"/>
      <c r="AB53" s="513"/>
      <c r="AC53" s="513"/>
      <c r="AD53" s="513"/>
      <c r="AE53" s="513"/>
      <c r="AF53" s="513"/>
      <c r="AG53" s="513"/>
      <c r="AH53" s="513"/>
      <c r="AI53" s="513"/>
      <c r="AJ53" s="513"/>
      <c r="AK53" s="513"/>
      <c r="AL53" s="513"/>
      <c r="AM53" s="513"/>
    </row>
    <row r="54" spans="1:39" x14ac:dyDescent="0.35">
      <c r="A54" s="638" t="s">
        <v>1247</v>
      </c>
      <c r="B54" s="638"/>
      <c r="C54" s="638"/>
      <c r="D54" s="638"/>
      <c r="E54" s="638"/>
      <c r="F54" s="638"/>
      <c r="G54" s="638"/>
      <c r="H54" s="638"/>
      <c r="I54" s="638"/>
      <c r="J54" s="638"/>
      <c r="K54" s="624"/>
      <c r="L54" s="684"/>
      <c r="M54" s="684"/>
      <c r="N54" s="513"/>
      <c r="O54" s="513"/>
      <c r="P54" s="513"/>
      <c r="Q54" s="513"/>
      <c r="R54" s="513"/>
      <c r="S54" s="513"/>
      <c r="T54" s="513"/>
      <c r="U54" s="513"/>
      <c r="V54" s="513"/>
      <c r="W54" s="513"/>
      <c r="X54" s="513"/>
      <c r="Y54" s="513"/>
      <c r="Z54" s="513"/>
      <c r="AA54" s="513"/>
      <c r="AB54" s="513"/>
      <c r="AC54" s="513"/>
      <c r="AD54" s="513"/>
      <c r="AE54" s="513"/>
      <c r="AF54" s="513"/>
      <c r="AG54" s="513"/>
      <c r="AH54" s="513"/>
      <c r="AI54" s="513"/>
      <c r="AJ54" s="513"/>
      <c r="AK54" s="513"/>
      <c r="AL54" s="513"/>
      <c r="AM54" s="513"/>
    </row>
    <row r="55" spans="1:39" x14ac:dyDescent="0.35">
      <c r="A55" s="678" t="s">
        <v>1248</v>
      </c>
      <c r="B55" s="508"/>
      <c r="C55" s="574"/>
      <c r="D55" s="508"/>
      <c r="E55" s="622"/>
      <c r="F55" s="575"/>
      <c r="G55" s="576"/>
      <c r="H55" s="622"/>
      <c r="I55" s="508"/>
      <c r="J55" s="623"/>
      <c r="K55" s="624"/>
      <c r="L55" s="604"/>
      <c r="M55" s="604"/>
      <c r="N55" s="604"/>
      <c r="O55" s="625"/>
      <c r="P55" s="625"/>
      <c r="Q55" s="604"/>
      <c r="R55" s="604"/>
      <c r="S55" s="604"/>
      <c r="T55" s="604"/>
      <c r="U55" s="604"/>
      <c r="V55" s="604"/>
      <c r="W55" s="604"/>
      <c r="X55" s="604"/>
      <c r="Y55" s="604"/>
      <c r="Z55" s="604"/>
      <c r="AA55" s="604"/>
      <c r="AB55" s="577"/>
      <c r="AC55" s="577"/>
      <c r="AD55" s="605"/>
      <c r="AE55" s="604"/>
      <c r="AF55" s="604"/>
      <c r="AG55" s="604"/>
      <c r="AH55" s="604"/>
      <c r="AI55" s="604"/>
      <c r="AJ55" s="604"/>
      <c r="AK55" s="604"/>
      <c r="AL55" s="604"/>
      <c r="AM55" s="604"/>
    </row>
    <row r="56" spans="1:39" x14ac:dyDescent="0.35">
      <c r="A56" s="678" t="s">
        <v>1143</v>
      </c>
      <c r="B56" s="508"/>
      <c r="C56" s="574"/>
      <c r="D56" s="508"/>
      <c r="E56" s="622"/>
      <c r="F56" s="575"/>
      <c r="G56" s="576"/>
      <c r="H56" s="622"/>
      <c r="I56" s="508"/>
      <c r="J56" s="623"/>
      <c r="K56" s="624"/>
      <c r="L56" s="604"/>
      <c r="M56" s="604"/>
      <c r="N56" s="604"/>
      <c r="O56" s="604"/>
      <c r="P56" s="604"/>
      <c r="Q56" s="625"/>
      <c r="R56" s="625"/>
      <c r="S56" s="625"/>
      <c r="T56" s="625"/>
      <c r="U56" s="625"/>
      <c r="V56" s="626"/>
      <c r="W56" s="625"/>
      <c r="X56" s="625"/>
      <c r="Y56" s="613"/>
      <c r="Z56" s="613"/>
      <c r="AA56" s="613"/>
      <c r="AB56" s="613"/>
      <c r="AC56" s="613"/>
      <c r="AD56" s="586"/>
      <c r="AE56" s="577"/>
      <c r="AF56" s="604"/>
      <c r="AG56" s="604"/>
      <c r="AH56" s="604"/>
      <c r="AI56" s="604"/>
      <c r="AJ56" s="604"/>
      <c r="AK56" s="604"/>
      <c r="AL56" s="604"/>
      <c r="AM56" s="604"/>
    </row>
    <row r="57" spans="1:39" x14ac:dyDescent="0.35">
      <c r="A57" s="678" t="s">
        <v>1144</v>
      </c>
      <c r="B57" s="508"/>
      <c r="C57" s="574"/>
      <c r="D57" s="508"/>
      <c r="E57" s="622"/>
      <c r="F57" s="575"/>
      <c r="G57" s="576"/>
      <c r="H57" s="622"/>
      <c r="I57" s="508"/>
      <c r="J57" s="623"/>
      <c r="K57" s="624"/>
      <c r="L57" s="604"/>
      <c r="M57" s="604"/>
      <c r="N57" s="604"/>
      <c r="O57" s="604"/>
      <c r="P57" s="604"/>
      <c r="Q57" s="604"/>
      <c r="R57" s="604"/>
      <c r="S57" s="613"/>
      <c r="T57" s="613"/>
      <c r="U57" s="613"/>
      <c r="V57" s="614"/>
      <c r="W57" s="613"/>
      <c r="X57" s="613"/>
      <c r="Y57" s="625"/>
      <c r="Z57" s="625"/>
      <c r="AA57" s="625"/>
      <c r="AB57" s="625"/>
      <c r="AC57" s="613"/>
      <c r="AD57" s="586"/>
      <c r="AE57" s="577"/>
      <c r="AF57" s="604"/>
      <c r="AG57" s="604"/>
      <c r="AH57" s="604"/>
      <c r="AI57" s="604"/>
      <c r="AJ57" s="604"/>
      <c r="AK57" s="604"/>
      <c r="AL57" s="604"/>
      <c r="AM57" s="604"/>
    </row>
    <row r="58" spans="1:39" x14ac:dyDescent="0.35">
      <c r="A58" s="678" t="s">
        <v>1145</v>
      </c>
      <c r="B58" s="508"/>
      <c r="C58" s="574"/>
      <c r="D58" s="508"/>
      <c r="E58" s="622"/>
      <c r="F58" s="575"/>
      <c r="G58" s="576"/>
      <c r="H58" s="622"/>
      <c r="I58" s="508"/>
      <c r="J58" s="623"/>
      <c r="K58" s="624"/>
      <c r="L58" s="604"/>
      <c r="M58" s="604"/>
      <c r="N58" s="604"/>
      <c r="O58" s="644"/>
      <c r="P58" s="644"/>
      <c r="Q58" s="644"/>
      <c r="R58" s="644"/>
      <c r="S58" s="643"/>
      <c r="T58" s="643"/>
      <c r="U58" s="643"/>
      <c r="V58" s="647"/>
      <c r="W58" s="643"/>
      <c r="X58" s="643"/>
      <c r="Y58" s="643"/>
      <c r="Z58" s="643"/>
      <c r="AA58" s="643"/>
      <c r="AB58" s="643"/>
      <c r="AC58" s="648" t="s">
        <v>1229</v>
      </c>
      <c r="AD58" s="587"/>
      <c r="AE58" s="588"/>
      <c r="AF58" s="604"/>
      <c r="AG58" s="604"/>
      <c r="AH58" s="604"/>
      <c r="AI58" s="604"/>
      <c r="AJ58" s="604"/>
      <c r="AK58" s="604"/>
      <c r="AL58" s="604"/>
      <c r="AM58" s="604"/>
    </row>
    <row r="59" spans="1:39" x14ac:dyDescent="0.35">
      <c r="A59" s="678" t="s">
        <v>1146</v>
      </c>
      <c r="B59" s="508"/>
      <c r="C59" s="574"/>
      <c r="D59" s="508"/>
      <c r="E59" s="622"/>
      <c r="F59" s="575"/>
      <c r="G59" s="576"/>
      <c r="H59" s="622"/>
      <c r="I59" s="508"/>
      <c r="J59" s="623"/>
      <c r="K59" s="624"/>
      <c r="L59" s="604"/>
      <c r="M59" s="604"/>
      <c r="N59" s="604"/>
      <c r="O59" s="604"/>
      <c r="P59" s="604"/>
      <c r="Q59" s="604"/>
      <c r="R59" s="604"/>
      <c r="S59" s="613"/>
      <c r="T59" s="613"/>
      <c r="U59" s="613"/>
      <c r="V59" s="613"/>
      <c r="W59" s="613"/>
      <c r="X59" s="613"/>
      <c r="Y59" s="613"/>
      <c r="Z59" s="613"/>
      <c r="AA59" s="613"/>
      <c r="AB59" s="613"/>
      <c r="AC59" s="613"/>
      <c r="AD59" s="628"/>
      <c r="AE59" s="577"/>
      <c r="AF59" s="604"/>
      <c r="AG59" s="604"/>
      <c r="AH59" s="604"/>
      <c r="AI59" s="604"/>
      <c r="AJ59" s="604"/>
      <c r="AK59" s="604"/>
      <c r="AL59" s="604"/>
      <c r="AM59" s="604"/>
    </row>
    <row r="60" spans="1:39" x14ac:dyDescent="0.35">
      <c r="A60" s="682" t="s">
        <v>1147</v>
      </c>
      <c r="B60" s="508"/>
      <c r="C60" s="574"/>
      <c r="D60" s="508"/>
      <c r="E60" s="622"/>
      <c r="F60" s="575"/>
      <c r="G60" s="576"/>
      <c r="H60" s="622"/>
      <c r="I60" s="508"/>
      <c r="J60" s="623"/>
      <c r="K60" s="624"/>
      <c r="L60" s="604"/>
      <c r="M60" s="604"/>
      <c r="N60" s="604"/>
      <c r="O60" s="604"/>
      <c r="P60" s="604"/>
      <c r="Q60" s="604"/>
      <c r="R60" s="604"/>
      <c r="S60" s="613"/>
      <c r="T60" s="613"/>
      <c r="U60" s="613"/>
      <c r="V60" s="613"/>
      <c r="W60" s="613"/>
      <c r="X60" s="613"/>
      <c r="Y60" s="613"/>
      <c r="Z60" s="613"/>
      <c r="AA60" s="604"/>
      <c r="AB60" s="604"/>
      <c r="AC60" s="604"/>
      <c r="AD60" s="604"/>
      <c r="AE60" s="625"/>
      <c r="AF60" s="604"/>
      <c r="AG60" s="604"/>
      <c r="AH60" s="604"/>
      <c r="AI60" s="604"/>
      <c r="AJ60" s="604"/>
      <c r="AK60" s="604"/>
      <c r="AL60" s="604"/>
      <c r="AM60" s="604"/>
    </row>
    <row r="61" spans="1:39" x14ac:dyDescent="0.35">
      <c r="A61" s="679" t="s">
        <v>1232</v>
      </c>
      <c r="B61" s="629">
        <v>40000</v>
      </c>
      <c r="C61" s="630" t="s">
        <v>1233</v>
      </c>
      <c r="D61" s="629">
        <v>1</v>
      </c>
      <c r="E61" s="629">
        <f>D61*B61</f>
        <v>40000</v>
      </c>
      <c r="F61" s="631" t="s">
        <v>1234</v>
      </c>
      <c r="G61" s="632">
        <v>1</v>
      </c>
      <c r="H61" s="629">
        <f>G61*E61</f>
        <v>40000</v>
      </c>
      <c r="I61" s="629">
        <v>0</v>
      </c>
      <c r="J61" s="629">
        <f>H61-I61</f>
        <v>40000</v>
      </c>
      <c r="K61" s="624"/>
      <c r="L61" s="604"/>
      <c r="M61" s="604"/>
      <c r="N61" s="604"/>
      <c r="O61" s="604"/>
      <c r="P61" s="604"/>
      <c r="Q61" s="604"/>
      <c r="R61" s="604"/>
      <c r="S61" s="604"/>
      <c r="T61" s="604"/>
      <c r="U61" s="604"/>
      <c r="V61" s="604"/>
      <c r="W61" s="604"/>
      <c r="X61" s="604"/>
      <c r="Y61" s="604"/>
      <c r="Z61" s="604"/>
      <c r="AA61" s="604"/>
      <c r="AB61" s="604"/>
      <c r="AC61" s="604"/>
      <c r="AD61" s="604"/>
      <c r="AE61" s="604"/>
      <c r="AF61" s="604"/>
      <c r="AG61" s="604"/>
      <c r="AH61" s="604"/>
      <c r="AI61" s="604"/>
      <c r="AJ61" s="604"/>
      <c r="AK61" s="604"/>
      <c r="AL61" s="604"/>
      <c r="AM61" s="604"/>
    </row>
    <row r="62" spans="1:39" x14ac:dyDescent="0.35">
      <c r="A62" s="680" t="s">
        <v>1191</v>
      </c>
      <c r="B62" s="508">
        <f>SUM(B55:B61)</f>
        <v>40000</v>
      </c>
      <c r="C62" s="574" t="s">
        <v>1235</v>
      </c>
      <c r="D62" s="642">
        <v>1</v>
      </c>
      <c r="E62" s="622">
        <f>SUM(B62*D62)</f>
        <v>40000</v>
      </c>
      <c r="F62" s="575" t="s">
        <v>1234</v>
      </c>
      <c r="G62" s="576">
        <v>1</v>
      </c>
      <c r="H62" s="508">
        <f>SUM(H55:H61)</f>
        <v>40000</v>
      </c>
      <c r="I62" s="508">
        <v>0</v>
      </c>
      <c r="J62" s="623">
        <f>H62-I62</f>
        <v>40000</v>
      </c>
      <c r="K62" s="624"/>
      <c r="L62" s="684"/>
      <c r="M62" s="684"/>
      <c r="N62" s="513"/>
      <c r="O62" s="513"/>
      <c r="P62" s="513"/>
      <c r="Q62" s="513"/>
      <c r="R62" s="513"/>
      <c r="S62" s="513"/>
      <c r="T62" s="513"/>
      <c r="U62" s="513"/>
      <c r="V62" s="513"/>
      <c r="W62" s="513"/>
      <c r="X62" s="513"/>
      <c r="Y62" s="513"/>
      <c r="Z62" s="513"/>
      <c r="AA62" s="513"/>
      <c r="AB62" s="513"/>
      <c r="AC62" s="513"/>
      <c r="AD62" s="513"/>
      <c r="AE62" s="513"/>
      <c r="AF62" s="513"/>
      <c r="AG62" s="513"/>
      <c r="AH62" s="513"/>
      <c r="AI62" s="513"/>
      <c r="AJ62" s="513"/>
      <c r="AK62" s="513"/>
      <c r="AL62" s="513"/>
      <c r="AM62" s="513"/>
    </row>
    <row r="63" spans="1:39" x14ac:dyDescent="0.35">
      <c r="A63" s="681" t="s">
        <v>1249</v>
      </c>
      <c r="B63" s="578"/>
      <c r="C63" s="579"/>
      <c r="D63" s="578"/>
      <c r="E63" s="634"/>
      <c r="F63" s="580"/>
      <c r="G63" s="581"/>
      <c r="H63" s="635">
        <f>H53+H62</f>
        <v>80000</v>
      </c>
      <c r="I63" s="578"/>
      <c r="J63" s="636">
        <f>H63-I63</f>
        <v>80000</v>
      </c>
      <c r="K63" s="624"/>
      <c r="L63" s="684"/>
      <c r="M63" s="684"/>
      <c r="N63" s="513"/>
      <c r="O63" s="513"/>
      <c r="P63" s="513"/>
      <c r="Q63" s="513"/>
      <c r="R63" s="513"/>
      <c r="S63" s="513"/>
      <c r="T63" s="513"/>
      <c r="U63" s="513"/>
      <c r="V63" s="513"/>
      <c r="W63" s="513"/>
      <c r="X63" s="513"/>
      <c r="Y63" s="513"/>
      <c r="Z63" s="513"/>
      <c r="AA63" s="513"/>
      <c r="AB63" s="513"/>
      <c r="AC63" s="513"/>
      <c r="AD63" s="513"/>
      <c r="AE63" s="513"/>
      <c r="AF63" s="513"/>
      <c r="AG63" s="513"/>
      <c r="AH63" s="513"/>
      <c r="AI63" s="513"/>
      <c r="AJ63" s="513"/>
      <c r="AK63" s="513"/>
      <c r="AL63" s="513"/>
      <c r="AM63" s="513"/>
    </row>
    <row r="64" spans="1:39" x14ac:dyDescent="0.35">
      <c r="A64" s="637" t="s">
        <v>1250</v>
      </c>
      <c r="B64" s="616"/>
      <c r="C64" s="617"/>
      <c r="D64" s="616"/>
      <c r="E64" s="616"/>
      <c r="F64" s="618"/>
      <c r="G64" s="619"/>
      <c r="H64" s="616"/>
      <c r="I64" s="616"/>
      <c r="J64" s="620"/>
      <c r="K64" s="624"/>
      <c r="L64" s="684"/>
      <c r="M64" s="684"/>
      <c r="N64" s="513"/>
      <c r="O64" s="513"/>
      <c r="P64" s="513"/>
      <c r="Q64" s="513"/>
      <c r="R64" s="513"/>
      <c r="S64" s="513"/>
      <c r="T64" s="513"/>
      <c r="U64" s="513"/>
      <c r="V64" s="513"/>
      <c r="W64" s="513"/>
      <c r="X64" s="513"/>
      <c r="Y64" s="513"/>
      <c r="Z64" s="513"/>
      <c r="AA64" s="513"/>
      <c r="AB64" s="513"/>
      <c r="AC64" s="513"/>
      <c r="AD64" s="513"/>
      <c r="AE64" s="513"/>
      <c r="AF64" s="513"/>
      <c r="AG64" s="513"/>
      <c r="AH64" s="513"/>
      <c r="AI64" s="513"/>
      <c r="AJ64" s="513"/>
      <c r="AK64" s="513"/>
      <c r="AL64" s="513"/>
      <c r="AM64" s="513"/>
    </row>
    <row r="65" spans="1:39" x14ac:dyDescent="0.35">
      <c r="A65" s="638" t="s">
        <v>1251</v>
      </c>
      <c r="B65" s="508"/>
      <c r="C65" s="574"/>
      <c r="D65" s="642"/>
      <c r="E65" s="622"/>
      <c r="F65" s="575"/>
      <c r="G65" s="576"/>
      <c r="H65" s="622"/>
      <c r="I65" s="508"/>
      <c r="J65" s="623"/>
      <c r="K65" s="624"/>
      <c r="L65" s="684"/>
      <c r="M65" s="684"/>
      <c r="N65" s="513"/>
      <c r="O65" s="513"/>
      <c r="P65" s="513"/>
      <c r="Q65" s="513"/>
      <c r="R65" s="513"/>
      <c r="S65" s="513"/>
      <c r="T65" s="513"/>
      <c r="U65" s="513"/>
      <c r="V65" s="513"/>
      <c r="W65" s="513"/>
      <c r="X65" s="513"/>
      <c r="Y65" s="513"/>
      <c r="Z65" s="513"/>
      <c r="AA65" s="513"/>
      <c r="AB65" s="513"/>
      <c r="AC65" s="513"/>
      <c r="AD65" s="513"/>
      <c r="AE65" s="513"/>
      <c r="AF65" s="513"/>
      <c r="AG65" s="513"/>
      <c r="AH65" s="513"/>
      <c r="AI65" s="513"/>
      <c r="AJ65" s="513"/>
      <c r="AK65" s="513"/>
      <c r="AL65" s="513"/>
      <c r="AM65" s="513"/>
    </row>
    <row r="66" spans="1:39" x14ac:dyDescent="0.35">
      <c r="A66" s="678" t="s">
        <v>1252</v>
      </c>
      <c r="B66" s="508"/>
      <c r="C66" s="574"/>
      <c r="D66" s="508"/>
      <c r="E66" s="622"/>
      <c r="F66" s="575"/>
      <c r="G66" s="576"/>
      <c r="H66" s="622"/>
      <c r="I66" s="508"/>
      <c r="J66" s="623"/>
      <c r="K66" s="624"/>
      <c r="L66" s="604"/>
      <c r="M66" s="604"/>
      <c r="N66" s="604"/>
      <c r="O66" s="604"/>
      <c r="P66" s="604"/>
      <c r="Q66" s="625"/>
      <c r="R66" s="625"/>
      <c r="S66" s="604"/>
      <c r="T66" s="604"/>
      <c r="U66" s="604"/>
      <c r="V66" s="604"/>
      <c r="W66" s="604"/>
      <c r="X66" s="604"/>
      <c r="Y66" s="604"/>
      <c r="Z66" s="604"/>
      <c r="AA66" s="604"/>
      <c r="AB66" s="604"/>
      <c r="AC66" s="604"/>
      <c r="AD66" s="604"/>
      <c r="AE66" s="604"/>
      <c r="AF66" s="604"/>
      <c r="AG66" s="604"/>
      <c r="AH66" s="604"/>
      <c r="AI66" s="604"/>
      <c r="AJ66" s="604"/>
      <c r="AK66" s="604"/>
      <c r="AL66" s="604"/>
      <c r="AM66" s="604"/>
    </row>
    <row r="67" spans="1:39" x14ac:dyDescent="0.35">
      <c r="A67" s="678" t="s">
        <v>1143</v>
      </c>
      <c r="B67" s="508"/>
      <c r="C67" s="574"/>
      <c r="D67" s="508"/>
      <c r="E67" s="622"/>
      <c r="F67" s="575"/>
      <c r="G67" s="576"/>
      <c r="H67" s="622"/>
      <c r="I67" s="508"/>
      <c r="J67" s="623"/>
      <c r="K67" s="624"/>
      <c r="L67" s="604"/>
      <c r="M67" s="604"/>
      <c r="N67" s="604"/>
      <c r="O67" s="604"/>
      <c r="P67" s="604"/>
      <c r="Q67" s="604"/>
      <c r="R67" s="604"/>
      <c r="S67" s="625"/>
      <c r="T67" s="625"/>
      <c r="U67" s="625"/>
      <c r="V67" s="625"/>
      <c r="W67" s="625"/>
      <c r="X67" s="626"/>
      <c r="Y67" s="625"/>
      <c r="Z67" s="625"/>
      <c r="AA67" s="613"/>
      <c r="AB67" s="613"/>
      <c r="AC67" s="613"/>
      <c r="AD67" s="613"/>
      <c r="AE67" s="613"/>
      <c r="AF67" s="586"/>
      <c r="AG67" s="577"/>
      <c r="AH67" s="604"/>
      <c r="AI67" s="604"/>
      <c r="AJ67" s="604"/>
      <c r="AK67" s="604"/>
      <c r="AL67" s="604"/>
      <c r="AM67" s="604"/>
    </row>
    <row r="68" spans="1:39" x14ac:dyDescent="0.35">
      <c r="A68" s="678" t="s">
        <v>1144</v>
      </c>
      <c r="B68" s="508"/>
      <c r="C68" s="574"/>
      <c r="D68" s="508"/>
      <c r="E68" s="622"/>
      <c r="F68" s="575"/>
      <c r="G68" s="576"/>
      <c r="H68" s="622"/>
      <c r="I68" s="508"/>
      <c r="J68" s="623"/>
      <c r="K68" s="624"/>
      <c r="L68" s="604"/>
      <c r="M68" s="604"/>
      <c r="N68" s="604"/>
      <c r="O68" s="604"/>
      <c r="P68" s="604"/>
      <c r="Q68" s="604"/>
      <c r="R68" s="604"/>
      <c r="S68" s="604"/>
      <c r="T68" s="604"/>
      <c r="U68" s="613"/>
      <c r="V68" s="613"/>
      <c r="W68" s="613"/>
      <c r="X68" s="614"/>
      <c r="Y68" s="613"/>
      <c r="Z68" s="613"/>
      <c r="AA68" s="625"/>
      <c r="AB68" s="625"/>
      <c r="AC68" s="625"/>
      <c r="AD68" s="625"/>
      <c r="AE68" s="613"/>
      <c r="AF68" s="586"/>
      <c r="AG68" s="577"/>
      <c r="AH68" s="604"/>
      <c r="AI68" s="604"/>
      <c r="AJ68" s="604"/>
      <c r="AK68" s="604"/>
      <c r="AL68" s="604"/>
      <c r="AM68" s="604"/>
    </row>
    <row r="69" spans="1:39" x14ac:dyDescent="0.35">
      <c r="A69" s="678" t="s">
        <v>1145</v>
      </c>
      <c r="B69" s="508"/>
      <c r="C69" s="574"/>
      <c r="D69" s="508"/>
      <c r="E69" s="622"/>
      <c r="F69" s="575"/>
      <c r="G69" s="576"/>
      <c r="H69" s="622"/>
      <c r="I69" s="508"/>
      <c r="J69" s="623"/>
      <c r="K69" s="624"/>
      <c r="L69" s="604"/>
      <c r="M69" s="604"/>
      <c r="N69" s="604"/>
      <c r="O69" s="604"/>
      <c r="P69" s="604"/>
      <c r="Q69" s="604"/>
      <c r="R69" s="604"/>
      <c r="S69" s="644"/>
      <c r="T69" s="644"/>
      <c r="U69" s="643"/>
      <c r="V69" s="643"/>
      <c r="W69" s="643"/>
      <c r="X69" s="647"/>
      <c r="Y69" s="643"/>
      <c r="Z69" s="643"/>
      <c r="AA69" s="643"/>
      <c r="AB69" s="643"/>
      <c r="AC69" s="643"/>
      <c r="AD69" s="643"/>
      <c r="AE69" s="648" t="s">
        <v>1229</v>
      </c>
      <c r="AF69" s="587"/>
      <c r="AG69" s="588"/>
      <c r="AH69" s="604"/>
      <c r="AI69" s="604"/>
      <c r="AJ69" s="604"/>
      <c r="AK69" s="604"/>
      <c r="AL69" s="604"/>
      <c r="AM69" s="604"/>
    </row>
    <row r="70" spans="1:39" x14ac:dyDescent="0.35">
      <c r="A70" s="678" t="s">
        <v>1146</v>
      </c>
      <c r="B70" s="508"/>
      <c r="C70" s="574"/>
      <c r="D70" s="508"/>
      <c r="E70" s="622"/>
      <c r="F70" s="575"/>
      <c r="G70" s="576"/>
      <c r="H70" s="622"/>
      <c r="I70" s="508"/>
      <c r="J70" s="623"/>
      <c r="K70" s="624"/>
      <c r="L70" s="604"/>
      <c r="M70" s="604"/>
      <c r="N70" s="604"/>
      <c r="O70" s="604"/>
      <c r="P70" s="604"/>
      <c r="Q70" s="604"/>
      <c r="R70" s="604"/>
      <c r="S70" s="604"/>
      <c r="T70" s="604"/>
      <c r="U70" s="613"/>
      <c r="V70" s="613"/>
      <c r="W70" s="613"/>
      <c r="X70" s="613"/>
      <c r="Y70" s="613"/>
      <c r="Z70" s="613"/>
      <c r="AA70" s="613"/>
      <c r="AB70" s="613"/>
      <c r="AC70" s="613"/>
      <c r="AD70" s="613"/>
      <c r="AE70" s="613"/>
      <c r="AF70" s="628"/>
      <c r="AG70" s="577"/>
      <c r="AH70" s="604"/>
      <c r="AI70" s="604"/>
      <c r="AJ70" s="604"/>
      <c r="AK70" s="604"/>
      <c r="AL70" s="604"/>
      <c r="AM70" s="604"/>
    </row>
    <row r="71" spans="1:39" x14ac:dyDescent="0.35">
      <c r="A71" s="682" t="s">
        <v>1147</v>
      </c>
      <c r="B71" s="508"/>
      <c r="C71" s="574"/>
      <c r="D71" s="508"/>
      <c r="E71" s="622"/>
      <c r="F71" s="575"/>
      <c r="G71" s="576"/>
      <c r="H71" s="622"/>
      <c r="I71" s="508"/>
      <c r="J71" s="623"/>
      <c r="K71" s="624"/>
      <c r="L71" s="604"/>
      <c r="M71" s="604"/>
      <c r="N71" s="604"/>
      <c r="O71" s="604"/>
      <c r="P71" s="604"/>
      <c r="Q71" s="604"/>
      <c r="R71" s="604"/>
      <c r="S71" s="604"/>
      <c r="T71" s="604"/>
      <c r="U71" s="613"/>
      <c r="V71" s="613"/>
      <c r="W71" s="613"/>
      <c r="X71" s="613"/>
      <c r="Y71" s="613"/>
      <c r="Z71" s="613"/>
      <c r="AA71" s="613"/>
      <c r="AB71" s="613"/>
      <c r="AC71" s="604"/>
      <c r="AD71" s="604"/>
      <c r="AE71" s="604"/>
      <c r="AF71" s="604"/>
      <c r="AG71" s="625"/>
      <c r="AH71" s="604"/>
      <c r="AI71" s="604"/>
      <c r="AJ71" s="604"/>
      <c r="AK71" s="604"/>
      <c r="AL71" s="604"/>
      <c r="AM71" s="604"/>
    </row>
    <row r="72" spans="1:39" x14ac:dyDescent="0.35">
      <c r="A72" s="679" t="s">
        <v>1232</v>
      </c>
      <c r="B72" s="629">
        <f>30000+52000</f>
        <v>82000</v>
      </c>
      <c r="C72" s="630" t="s">
        <v>1233</v>
      </c>
      <c r="D72" s="629">
        <v>1</v>
      </c>
      <c r="E72" s="629">
        <f>D72*B72</f>
        <v>82000</v>
      </c>
      <c r="F72" s="631" t="s">
        <v>1234</v>
      </c>
      <c r="G72" s="632">
        <v>1</v>
      </c>
      <c r="H72" s="629">
        <f>G72*E72</f>
        <v>82000</v>
      </c>
      <c r="I72" s="629">
        <v>0</v>
      </c>
      <c r="J72" s="629">
        <f>H72-I72</f>
        <v>82000</v>
      </c>
      <c r="K72" s="624"/>
      <c r="L72" s="604"/>
      <c r="M72" s="604"/>
      <c r="N72" s="604"/>
      <c r="O72" s="604"/>
      <c r="P72" s="604"/>
      <c r="Q72" s="604"/>
      <c r="R72" s="604"/>
      <c r="S72" s="604"/>
      <c r="T72" s="604"/>
      <c r="U72" s="604"/>
      <c r="V72" s="604"/>
      <c r="W72" s="604"/>
      <c r="X72" s="604"/>
      <c r="Y72" s="604"/>
      <c r="Z72" s="604"/>
      <c r="AA72" s="604"/>
      <c r="AB72" s="604"/>
      <c r="AC72" s="604"/>
      <c r="AD72" s="604"/>
      <c r="AE72" s="604"/>
      <c r="AF72" s="604"/>
      <c r="AG72" s="604"/>
      <c r="AH72" s="604"/>
      <c r="AI72" s="604"/>
      <c r="AJ72" s="604"/>
      <c r="AK72" s="604"/>
      <c r="AL72" s="604"/>
      <c r="AM72" s="604"/>
    </row>
    <row r="73" spans="1:39" x14ac:dyDescent="0.35">
      <c r="A73" s="680" t="s">
        <v>1253</v>
      </c>
      <c r="B73" s="508"/>
      <c r="C73" s="574"/>
      <c r="D73" s="642"/>
      <c r="E73" s="622"/>
      <c r="F73" s="575"/>
      <c r="G73" s="576"/>
      <c r="H73" s="508">
        <f>SUM(H66:H72)</f>
        <v>82000</v>
      </c>
      <c r="I73" s="508">
        <v>0</v>
      </c>
      <c r="J73" s="623">
        <f>H73-I73</f>
        <v>82000</v>
      </c>
      <c r="K73" s="624"/>
      <c r="L73" s="684"/>
      <c r="M73" s="684"/>
      <c r="N73" s="513"/>
      <c r="O73" s="513"/>
      <c r="P73" s="513"/>
      <c r="Q73" s="513"/>
      <c r="R73" s="513"/>
      <c r="S73" s="513"/>
      <c r="T73" s="513"/>
      <c r="U73" s="513"/>
      <c r="V73" s="513"/>
      <c r="W73" s="513"/>
      <c r="X73" s="513"/>
      <c r="Y73" s="513"/>
      <c r="Z73" s="513"/>
      <c r="AA73" s="513"/>
      <c r="AB73" s="513"/>
      <c r="AC73" s="513"/>
      <c r="AD73" s="513"/>
      <c r="AE73" s="513"/>
      <c r="AF73" s="513"/>
      <c r="AG73" s="513"/>
      <c r="AH73" s="513"/>
      <c r="AI73" s="513"/>
      <c r="AJ73" s="513"/>
      <c r="AK73" s="513"/>
      <c r="AL73" s="513"/>
      <c r="AM73" s="513"/>
    </row>
    <row r="74" spans="1:39" x14ac:dyDescent="0.35">
      <c r="A74" s="681" t="s">
        <v>1254</v>
      </c>
      <c r="B74" s="578"/>
      <c r="C74" s="579"/>
      <c r="D74" s="578"/>
      <c r="E74" s="634"/>
      <c r="F74" s="580"/>
      <c r="G74" s="581"/>
      <c r="H74" s="635">
        <f>H73</f>
        <v>82000</v>
      </c>
      <c r="I74" s="578"/>
      <c r="J74" s="636">
        <f>H74-I74</f>
        <v>82000</v>
      </c>
      <c r="K74" s="624"/>
      <c r="L74" s="684"/>
      <c r="M74" s="684"/>
      <c r="N74" s="513"/>
      <c r="O74" s="513"/>
      <c r="P74" s="513"/>
      <c r="Q74" s="513"/>
      <c r="R74" s="513"/>
      <c r="S74" s="513"/>
      <c r="T74" s="513"/>
      <c r="U74" s="513"/>
      <c r="V74" s="513"/>
      <c r="W74" s="513"/>
      <c r="X74" s="513"/>
      <c r="Y74" s="513"/>
      <c r="Z74" s="513"/>
      <c r="AA74" s="513"/>
      <c r="AB74" s="513"/>
      <c r="AC74" s="513"/>
      <c r="AD74" s="513"/>
      <c r="AE74" s="513"/>
      <c r="AF74" s="513"/>
      <c r="AG74" s="513"/>
      <c r="AH74" s="513"/>
      <c r="AI74" s="513"/>
      <c r="AJ74" s="513"/>
      <c r="AK74" s="513"/>
      <c r="AL74" s="513"/>
      <c r="AM74" s="513"/>
    </row>
    <row r="75" spans="1:39" x14ac:dyDescent="0.35">
      <c r="A75" s="637" t="s">
        <v>1255</v>
      </c>
      <c r="B75" s="616"/>
      <c r="C75" s="617"/>
      <c r="D75" s="616"/>
      <c r="E75" s="616"/>
      <c r="F75" s="618"/>
      <c r="G75" s="619"/>
      <c r="H75" s="616"/>
      <c r="I75" s="616"/>
      <c r="J75" s="620"/>
      <c r="K75" s="621"/>
      <c r="L75" s="613"/>
      <c r="M75" s="613"/>
      <c r="N75" s="604"/>
      <c r="O75" s="604"/>
      <c r="P75" s="613"/>
      <c r="Q75" s="613"/>
      <c r="R75" s="613"/>
      <c r="S75" s="614"/>
      <c r="T75" s="613"/>
      <c r="U75" s="613"/>
      <c r="V75" s="613"/>
      <c r="W75" s="604"/>
      <c r="X75" s="604"/>
      <c r="Y75" s="604"/>
      <c r="Z75" s="604"/>
      <c r="AA75" s="604"/>
      <c r="AB75" s="604"/>
      <c r="AC75" s="604"/>
      <c r="AD75" s="604"/>
      <c r="AE75" s="604"/>
      <c r="AF75" s="604"/>
      <c r="AG75" s="604"/>
      <c r="AH75" s="604"/>
      <c r="AI75" s="604"/>
      <c r="AJ75" s="604"/>
      <c r="AK75" s="604"/>
      <c r="AL75" s="604"/>
      <c r="AM75" s="604"/>
    </row>
    <row r="76" spans="1:39" x14ac:dyDescent="0.35">
      <c r="A76" s="678" t="s">
        <v>1256</v>
      </c>
      <c r="B76" s="508"/>
      <c r="C76" s="574"/>
      <c r="D76" s="508"/>
      <c r="E76" s="622"/>
      <c r="F76" s="575"/>
      <c r="G76" s="576"/>
      <c r="H76" s="622"/>
      <c r="I76" s="508"/>
      <c r="J76" s="623"/>
      <c r="K76" s="624"/>
      <c r="L76" s="604"/>
      <c r="M76" s="604"/>
      <c r="N76" s="604"/>
      <c r="O76" s="604"/>
      <c r="P76" s="604"/>
      <c r="Q76" s="604"/>
      <c r="R76" s="604"/>
      <c r="S76" s="604"/>
      <c r="T76" s="625"/>
      <c r="U76" s="625"/>
      <c r="V76" s="604"/>
      <c r="W76" s="604"/>
      <c r="X76" s="604"/>
      <c r="Y76" s="604"/>
      <c r="Z76" s="604"/>
      <c r="AA76" s="604"/>
      <c r="AB76" s="604"/>
      <c r="AC76" s="604"/>
      <c r="AD76" s="604"/>
      <c r="AE76" s="604"/>
      <c r="AF76" s="604"/>
      <c r="AG76" s="604"/>
      <c r="AH76" s="604"/>
      <c r="AI76" s="604"/>
      <c r="AJ76" s="604"/>
      <c r="AK76" s="604"/>
      <c r="AL76" s="604"/>
      <c r="AM76" s="604"/>
    </row>
    <row r="77" spans="1:39" x14ac:dyDescent="0.35">
      <c r="A77" s="678" t="s">
        <v>1257</v>
      </c>
      <c r="B77" s="508"/>
      <c r="C77" s="574"/>
      <c r="D77" s="508"/>
      <c r="E77" s="622"/>
      <c r="F77" s="575"/>
      <c r="G77" s="576"/>
      <c r="H77" s="622"/>
      <c r="I77" s="508"/>
      <c r="J77" s="623"/>
      <c r="K77" s="624"/>
      <c r="L77" s="604"/>
      <c r="M77" s="604"/>
      <c r="N77" s="604"/>
      <c r="O77" s="604"/>
      <c r="P77" s="604"/>
      <c r="Q77" s="604"/>
      <c r="R77" s="604"/>
      <c r="S77" s="604"/>
      <c r="T77" s="604"/>
      <c r="U77" s="604"/>
      <c r="V77" s="625"/>
      <c r="W77" s="625"/>
      <c r="X77" s="625"/>
      <c r="Y77" s="625"/>
      <c r="Z77" s="625"/>
      <c r="AA77" s="625"/>
      <c r="AB77" s="625"/>
      <c r="AC77" s="625"/>
      <c r="AD77" s="604"/>
      <c r="AE77" s="604"/>
      <c r="AF77" s="604"/>
      <c r="AG77" s="604"/>
      <c r="AH77" s="604"/>
      <c r="AI77" s="604"/>
      <c r="AJ77" s="604"/>
      <c r="AK77" s="604"/>
      <c r="AL77" s="604"/>
      <c r="AM77" s="604"/>
    </row>
    <row r="78" spans="1:39" x14ac:dyDescent="0.35">
      <c r="A78" s="678" t="s">
        <v>1258</v>
      </c>
      <c r="B78" s="508"/>
      <c r="C78" s="574"/>
      <c r="D78" s="508"/>
      <c r="E78" s="622"/>
      <c r="F78" s="575"/>
      <c r="G78" s="576"/>
      <c r="H78" s="622"/>
      <c r="I78" s="508"/>
      <c r="J78" s="623"/>
      <c r="K78" s="624"/>
      <c r="L78" s="604"/>
      <c r="M78" s="604"/>
      <c r="N78" s="604"/>
      <c r="O78" s="604"/>
      <c r="P78" s="604"/>
      <c r="Q78" s="604"/>
      <c r="R78" s="604"/>
      <c r="S78" s="604"/>
      <c r="T78" s="604"/>
      <c r="U78" s="604"/>
      <c r="V78" s="604"/>
      <c r="W78" s="604"/>
      <c r="X78" s="604"/>
      <c r="Y78" s="604"/>
      <c r="Z78" s="604"/>
      <c r="AA78" s="604"/>
      <c r="AB78" s="604"/>
      <c r="AC78" s="604"/>
      <c r="AD78" s="625"/>
      <c r="AE78" s="625"/>
      <c r="AF78" s="625"/>
      <c r="AG78" s="625"/>
      <c r="AH78" s="604"/>
      <c r="AI78" s="604"/>
      <c r="AJ78" s="604"/>
      <c r="AK78" s="604"/>
      <c r="AL78" s="604"/>
      <c r="AM78" s="604"/>
    </row>
    <row r="79" spans="1:39" x14ac:dyDescent="0.35">
      <c r="A79" s="678" t="s">
        <v>1259</v>
      </c>
      <c r="B79" s="508"/>
      <c r="C79" s="574"/>
      <c r="D79" s="508"/>
      <c r="E79" s="622"/>
      <c r="F79" s="575"/>
      <c r="G79" s="576"/>
      <c r="H79" s="622"/>
      <c r="I79" s="508"/>
      <c r="J79" s="623"/>
      <c r="K79" s="624"/>
      <c r="L79" s="604"/>
      <c r="M79" s="604"/>
      <c r="N79" s="604"/>
      <c r="O79" s="604"/>
      <c r="P79" s="604"/>
      <c r="Q79" s="604"/>
      <c r="R79" s="604"/>
      <c r="S79" s="604"/>
      <c r="T79" s="604"/>
      <c r="U79" s="604"/>
      <c r="V79" s="604"/>
      <c r="W79" s="604"/>
      <c r="X79" s="604"/>
      <c r="Y79" s="604"/>
      <c r="Z79" s="604"/>
      <c r="AA79" s="604"/>
      <c r="AB79" s="604"/>
      <c r="AC79" s="604"/>
      <c r="AD79" s="604"/>
      <c r="AE79" s="604"/>
      <c r="AF79" s="604"/>
      <c r="AG79" s="604"/>
      <c r="AH79" s="604" t="s">
        <v>1153</v>
      </c>
      <c r="AI79" s="604"/>
      <c r="AJ79" s="604"/>
      <c r="AK79" s="604"/>
      <c r="AL79" s="604"/>
      <c r="AM79" s="604"/>
    </row>
    <row r="80" spans="1:39" x14ac:dyDescent="0.35">
      <c r="A80" s="678" t="s">
        <v>1260</v>
      </c>
      <c r="B80" s="508"/>
      <c r="C80" s="574"/>
      <c r="D80" s="508"/>
      <c r="E80" s="622"/>
      <c r="F80" s="575"/>
      <c r="G80" s="576"/>
      <c r="H80" s="622"/>
      <c r="I80" s="508"/>
      <c r="J80" s="623"/>
      <c r="K80" s="624"/>
      <c r="L80" s="604"/>
      <c r="M80" s="604"/>
      <c r="N80" s="604"/>
      <c r="O80" s="604"/>
      <c r="P80" s="604"/>
      <c r="Q80" s="604"/>
      <c r="R80" s="604"/>
      <c r="S80" s="604"/>
      <c r="T80" s="604"/>
      <c r="U80" s="604"/>
      <c r="V80" s="604"/>
      <c r="W80" s="604"/>
      <c r="X80" s="604"/>
      <c r="Y80" s="604"/>
      <c r="Z80" s="604"/>
      <c r="AA80" s="604"/>
      <c r="AB80" s="604"/>
      <c r="AC80" s="604"/>
      <c r="AD80" s="604"/>
      <c r="AE80" s="604"/>
      <c r="AF80" s="604"/>
      <c r="AG80" s="604"/>
      <c r="AH80" s="625"/>
      <c r="AI80" s="604"/>
      <c r="AJ80" s="604"/>
      <c r="AK80" s="604"/>
      <c r="AL80" s="604"/>
      <c r="AM80" s="604"/>
    </row>
    <row r="81" spans="1:39" x14ac:dyDescent="0.35">
      <c r="A81" s="678" t="s">
        <v>1261</v>
      </c>
      <c r="B81" s="508"/>
      <c r="C81" s="574"/>
      <c r="D81" s="508"/>
      <c r="E81" s="622"/>
      <c r="F81" s="575"/>
      <c r="G81" s="576"/>
      <c r="H81" s="622"/>
      <c r="I81" s="508"/>
      <c r="J81" s="623"/>
      <c r="K81" s="624"/>
      <c r="L81" s="604"/>
      <c r="M81" s="604"/>
      <c r="N81" s="604"/>
      <c r="O81" s="604"/>
      <c r="P81" s="604"/>
      <c r="Q81" s="604"/>
      <c r="R81" s="604"/>
      <c r="S81" s="604"/>
      <c r="T81" s="604"/>
      <c r="U81" s="604"/>
      <c r="V81" s="604"/>
      <c r="W81" s="604"/>
      <c r="X81" s="604"/>
      <c r="Y81" s="604"/>
      <c r="Z81" s="604"/>
      <c r="AA81" s="604"/>
      <c r="AB81" s="604"/>
      <c r="AC81" s="604"/>
      <c r="AD81" s="604"/>
      <c r="AE81" s="604"/>
      <c r="AF81" s="604"/>
      <c r="AG81" s="604"/>
      <c r="AH81" s="604"/>
      <c r="AI81" s="625"/>
      <c r="AJ81" s="604"/>
      <c r="AK81" s="604"/>
      <c r="AL81" s="604"/>
      <c r="AM81" s="604"/>
    </row>
    <row r="82" spans="1:39" x14ac:dyDescent="0.35">
      <c r="A82" s="678" t="s">
        <v>1262</v>
      </c>
      <c r="B82" s="508"/>
      <c r="C82" s="574"/>
      <c r="D82" s="508"/>
      <c r="E82" s="622"/>
      <c r="F82" s="575"/>
      <c r="G82" s="576"/>
      <c r="H82" s="622"/>
      <c r="I82" s="508"/>
      <c r="J82" s="623"/>
      <c r="K82" s="624"/>
      <c r="L82" s="604"/>
      <c r="M82" s="604"/>
      <c r="N82" s="604"/>
      <c r="O82" s="604"/>
      <c r="P82" s="604"/>
      <c r="Q82" s="604"/>
      <c r="R82" s="604"/>
      <c r="S82" s="604"/>
      <c r="T82" s="604"/>
      <c r="U82" s="604"/>
      <c r="V82" s="604"/>
      <c r="W82" s="604"/>
      <c r="X82" s="604"/>
      <c r="Y82" s="604"/>
      <c r="Z82" s="604"/>
      <c r="AA82" s="604"/>
      <c r="AB82" s="604"/>
      <c r="AC82" s="604"/>
      <c r="AD82" s="604"/>
      <c r="AE82" s="604"/>
      <c r="AF82" s="604"/>
      <c r="AG82" s="604"/>
      <c r="AH82" s="604" t="s">
        <v>1153</v>
      </c>
      <c r="AI82" s="604"/>
      <c r="AJ82" s="604"/>
      <c r="AK82" s="604"/>
      <c r="AL82" s="604"/>
      <c r="AM82" s="604"/>
    </row>
    <row r="83" spans="1:39" x14ac:dyDescent="0.35">
      <c r="A83" s="584" t="s">
        <v>1263</v>
      </c>
      <c r="B83" s="508"/>
      <c r="C83" s="574"/>
      <c r="D83" s="508"/>
      <c r="E83" s="622"/>
      <c r="F83" s="575"/>
      <c r="G83" s="576"/>
      <c r="H83" s="622"/>
      <c r="I83" s="508"/>
      <c r="J83" s="623"/>
      <c r="K83" s="624"/>
      <c r="L83" s="604"/>
      <c r="M83" s="604"/>
      <c r="N83" s="604"/>
      <c r="O83" s="604"/>
      <c r="P83" s="604"/>
      <c r="Q83" s="604"/>
      <c r="R83" s="604"/>
      <c r="S83" s="604"/>
      <c r="T83" s="604"/>
      <c r="U83" s="604"/>
      <c r="V83" s="604"/>
      <c r="W83" s="604"/>
      <c r="X83" s="604"/>
      <c r="Y83" s="604"/>
      <c r="Z83" s="604"/>
      <c r="AA83" s="604"/>
      <c r="AB83" s="604"/>
      <c r="AC83" s="604"/>
      <c r="AD83" s="604"/>
      <c r="AE83" s="604"/>
      <c r="AF83" s="604"/>
      <c r="AG83" s="604"/>
      <c r="AH83" s="604"/>
      <c r="AI83" s="625"/>
      <c r="AJ83" s="604"/>
      <c r="AK83" s="604"/>
      <c r="AL83" s="604"/>
      <c r="AM83" s="604"/>
    </row>
    <row r="84" spans="1:39" x14ac:dyDescent="0.35">
      <c r="A84" s="679" t="s">
        <v>1264</v>
      </c>
      <c r="B84" s="629">
        <v>72740.11</v>
      </c>
      <c r="C84" s="630" t="s">
        <v>1233</v>
      </c>
      <c r="D84" s="629">
        <v>1</v>
      </c>
      <c r="E84" s="629">
        <v>72740.11</v>
      </c>
      <c r="F84" s="631" t="s">
        <v>1234</v>
      </c>
      <c r="G84" s="632">
        <v>1</v>
      </c>
      <c r="H84" s="629">
        <v>72740.11</v>
      </c>
      <c r="I84" s="629">
        <v>0</v>
      </c>
      <c r="J84" s="629">
        <f>H84-I84</f>
        <v>72740.11</v>
      </c>
      <c r="K84" s="624"/>
      <c r="L84" s="604"/>
      <c r="M84" s="604"/>
      <c r="N84" s="604"/>
      <c r="O84" s="604"/>
      <c r="P84" s="604"/>
      <c r="Q84" s="604"/>
      <c r="R84" s="604"/>
      <c r="S84" s="604"/>
      <c r="T84" s="604"/>
      <c r="U84" s="604"/>
      <c r="V84" s="604"/>
      <c r="W84" s="604"/>
      <c r="X84" s="604"/>
      <c r="Y84" s="604"/>
      <c r="Z84" s="604"/>
      <c r="AA84" s="604"/>
      <c r="AB84" s="604"/>
      <c r="AC84" s="604"/>
      <c r="AD84" s="604"/>
      <c r="AE84" s="604"/>
      <c r="AF84" s="604"/>
      <c r="AG84" s="604"/>
      <c r="AH84" s="604"/>
      <c r="AI84" s="604"/>
      <c r="AJ84" s="625"/>
      <c r="AK84" s="604"/>
      <c r="AL84" s="604"/>
      <c r="AM84" s="604"/>
    </row>
    <row r="85" spans="1:39" x14ac:dyDescent="0.35">
      <c r="A85" s="680" t="s">
        <v>1265</v>
      </c>
      <c r="B85" s="508">
        <f>SUM(B76:B84)</f>
        <v>72740.11</v>
      </c>
      <c r="C85" s="574" t="s">
        <v>1235</v>
      </c>
      <c r="D85" s="642">
        <v>1</v>
      </c>
      <c r="E85" s="622">
        <v>72740.11</v>
      </c>
      <c r="F85" s="575" t="s">
        <v>1234</v>
      </c>
      <c r="G85" s="576">
        <v>1</v>
      </c>
      <c r="H85" s="508">
        <f>SUM(H76:H84)</f>
        <v>72740.11</v>
      </c>
      <c r="I85" s="508">
        <v>0</v>
      </c>
      <c r="J85" s="623">
        <f>H85-I85</f>
        <v>72740.11</v>
      </c>
      <c r="K85" s="624"/>
      <c r="L85" s="684"/>
      <c r="M85" s="684"/>
      <c r="N85" s="513"/>
      <c r="O85" s="513"/>
      <c r="P85" s="513"/>
      <c r="Q85" s="513"/>
      <c r="R85" s="513"/>
      <c r="S85" s="513"/>
      <c r="T85" s="513"/>
      <c r="U85" s="513"/>
      <c r="V85" s="513"/>
      <c r="W85" s="513"/>
      <c r="X85" s="513"/>
      <c r="Y85" s="513"/>
      <c r="Z85" s="513"/>
      <c r="AA85" s="513"/>
      <c r="AB85" s="513"/>
      <c r="AC85" s="513"/>
      <c r="AD85" s="513"/>
      <c r="AE85" s="513"/>
      <c r="AF85" s="513"/>
      <c r="AG85" s="513"/>
      <c r="AH85" s="513"/>
      <c r="AI85" s="513"/>
      <c r="AJ85" s="513"/>
      <c r="AK85" s="513"/>
      <c r="AL85" s="513"/>
      <c r="AM85" s="513"/>
    </row>
    <row r="86" spans="1:39" x14ac:dyDescent="0.35">
      <c r="A86" s="681" t="s">
        <v>1266</v>
      </c>
      <c r="B86" s="578"/>
      <c r="C86" s="579"/>
      <c r="D86" s="578"/>
      <c r="E86" s="634"/>
      <c r="F86" s="580"/>
      <c r="G86" s="581"/>
      <c r="H86" s="635">
        <f>H85</f>
        <v>72740.11</v>
      </c>
      <c r="I86" s="578"/>
      <c r="J86" s="636">
        <f>H86-I86</f>
        <v>72740.11</v>
      </c>
      <c r="K86" s="624"/>
      <c r="L86" s="684"/>
      <c r="M86" s="684"/>
      <c r="N86" s="513"/>
      <c r="O86" s="513"/>
      <c r="P86" s="513"/>
      <c r="Q86" s="513"/>
      <c r="R86" s="513"/>
      <c r="S86" s="513"/>
      <c r="T86" s="513"/>
      <c r="U86" s="513"/>
      <c r="V86" s="513"/>
      <c r="W86" s="513"/>
      <c r="X86" s="513"/>
      <c r="Y86" s="513"/>
      <c r="Z86" s="513"/>
      <c r="AA86" s="513"/>
      <c r="AB86" s="513"/>
      <c r="AC86" s="513"/>
      <c r="AD86" s="513"/>
      <c r="AE86" s="513"/>
      <c r="AF86" s="513"/>
      <c r="AG86" s="513"/>
      <c r="AH86" s="513"/>
      <c r="AI86" s="513"/>
      <c r="AJ86" s="513"/>
      <c r="AK86" s="513"/>
      <c r="AL86" s="513"/>
      <c r="AM86" s="513"/>
    </row>
    <row r="87" spans="1:39" x14ac:dyDescent="0.35">
      <c r="A87" s="637" t="s">
        <v>1267</v>
      </c>
      <c r="B87" s="616"/>
      <c r="C87" s="617"/>
      <c r="D87" s="616"/>
      <c r="E87" s="616"/>
      <c r="F87" s="618"/>
      <c r="G87" s="619"/>
      <c r="H87" s="616"/>
      <c r="I87" s="616"/>
      <c r="J87" s="620"/>
      <c r="K87" s="624"/>
      <c r="L87" s="684"/>
      <c r="M87" s="684"/>
      <c r="N87" s="513"/>
      <c r="O87" s="513"/>
      <c r="P87" s="513"/>
      <c r="Q87" s="513"/>
      <c r="R87" s="513"/>
      <c r="S87" s="513"/>
      <c r="T87" s="513"/>
      <c r="U87" s="513"/>
      <c r="V87" s="513"/>
      <c r="W87" s="513"/>
      <c r="X87" s="513"/>
      <c r="Y87" s="513"/>
      <c r="Z87" s="513"/>
      <c r="AA87" s="513"/>
      <c r="AB87" s="513"/>
      <c r="AC87" s="513"/>
      <c r="AD87" s="513"/>
      <c r="AE87" s="513"/>
      <c r="AF87" s="513"/>
      <c r="AG87" s="513"/>
      <c r="AH87" s="513"/>
      <c r="AI87" s="513"/>
      <c r="AJ87" s="513"/>
      <c r="AK87" s="513"/>
      <c r="AL87" s="513"/>
      <c r="AM87" s="513"/>
    </row>
    <row r="88" spans="1:39" x14ac:dyDescent="0.35">
      <c r="A88" s="638" t="s">
        <v>1268</v>
      </c>
      <c r="B88" s="508"/>
      <c r="C88" s="574"/>
      <c r="D88" s="642"/>
      <c r="E88" s="622"/>
      <c r="F88" s="575"/>
      <c r="G88" s="576"/>
      <c r="H88" s="622"/>
      <c r="I88" s="508"/>
      <c r="J88" s="623"/>
      <c r="K88" s="624"/>
      <c r="L88" s="684"/>
      <c r="M88" s="684"/>
      <c r="N88" s="513"/>
      <c r="O88" s="513"/>
      <c r="P88" s="513"/>
      <c r="Q88" s="513"/>
      <c r="R88" s="513"/>
      <c r="S88" s="513"/>
      <c r="T88" s="513"/>
      <c r="U88" s="513"/>
      <c r="V88" s="513"/>
      <c r="W88" s="513"/>
      <c r="X88" s="513"/>
      <c r="Y88" s="513"/>
      <c r="Z88" s="513"/>
      <c r="AA88" s="513"/>
      <c r="AB88" s="513"/>
      <c r="AC88" s="513"/>
      <c r="AD88" s="513"/>
      <c r="AE88" s="513"/>
      <c r="AF88" s="513"/>
      <c r="AG88" s="513"/>
      <c r="AH88" s="513"/>
      <c r="AI88" s="513"/>
      <c r="AJ88" s="513"/>
      <c r="AK88" s="513"/>
      <c r="AL88" s="513"/>
      <c r="AM88" s="513"/>
    </row>
    <row r="89" spans="1:39" x14ac:dyDescent="0.35">
      <c r="A89" s="678" t="s">
        <v>1269</v>
      </c>
      <c r="B89" s="508"/>
      <c r="C89" s="574"/>
      <c r="D89" s="508"/>
      <c r="E89" s="622"/>
      <c r="F89" s="575"/>
      <c r="G89" s="576"/>
      <c r="H89" s="622"/>
      <c r="I89" s="508"/>
      <c r="J89" s="623"/>
      <c r="K89" s="624"/>
      <c r="L89" s="604"/>
      <c r="M89" s="604"/>
      <c r="N89" s="604"/>
      <c r="O89" s="604"/>
      <c r="P89" s="604"/>
      <c r="Q89" s="604"/>
      <c r="R89" s="604"/>
      <c r="S89" s="604"/>
      <c r="T89" s="604"/>
      <c r="U89" s="604"/>
      <c r="V89" s="625"/>
      <c r="W89" s="625"/>
      <c r="X89" s="604"/>
      <c r="Y89" s="604"/>
      <c r="Z89" s="604"/>
      <c r="AA89" s="604"/>
      <c r="AB89" s="604"/>
      <c r="AC89" s="604"/>
      <c r="AD89" s="604"/>
      <c r="AE89" s="604"/>
      <c r="AF89" s="604"/>
      <c r="AG89" s="604"/>
      <c r="AH89" s="604"/>
      <c r="AI89" s="604"/>
      <c r="AJ89" s="604"/>
      <c r="AK89" s="604"/>
      <c r="AL89" s="604"/>
      <c r="AM89" s="604"/>
    </row>
    <row r="90" spans="1:39" x14ac:dyDescent="0.35">
      <c r="A90" s="678" t="s">
        <v>1143</v>
      </c>
      <c r="B90" s="508"/>
      <c r="C90" s="574"/>
      <c r="D90" s="508"/>
      <c r="E90" s="622"/>
      <c r="F90" s="575"/>
      <c r="G90" s="576"/>
      <c r="H90" s="622"/>
      <c r="I90" s="508"/>
      <c r="J90" s="623"/>
      <c r="K90" s="624"/>
      <c r="L90" s="604"/>
      <c r="M90" s="604"/>
      <c r="N90" s="604"/>
      <c r="O90" s="604"/>
      <c r="P90" s="604"/>
      <c r="Q90" s="604"/>
      <c r="R90" s="604"/>
      <c r="S90" s="604"/>
      <c r="T90" s="604"/>
      <c r="U90" s="604"/>
      <c r="V90" s="604"/>
      <c r="W90" s="604"/>
      <c r="X90" s="625"/>
      <c r="Y90" s="625"/>
      <c r="Z90" s="625"/>
      <c r="AA90" s="625"/>
      <c r="AB90" s="625"/>
      <c r="AC90" s="625"/>
      <c r="AD90" s="625"/>
      <c r="AE90" s="625"/>
      <c r="AF90" s="604"/>
      <c r="AG90" s="604"/>
      <c r="AH90" s="604"/>
      <c r="AI90" s="604"/>
      <c r="AJ90" s="604"/>
      <c r="AK90" s="604"/>
      <c r="AL90" s="604"/>
      <c r="AM90" s="604"/>
    </row>
    <row r="91" spans="1:39" x14ac:dyDescent="0.35">
      <c r="A91" s="678" t="s">
        <v>1144</v>
      </c>
      <c r="B91" s="508"/>
      <c r="C91" s="574"/>
      <c r="D91" s="508"/>
      <c r="E91" s="622"/>
      <c r="F91" s="575"/>
      <c r="G91" s="576"/>
      <c r="H91" s="622"/>
      <c r="I91" s="508"/>
      <c r="J91" s="623"/>
      <c r="K91" s="624"/>
      <c r="L91" s="604"/>
      <c r="M91" s="604"/>
      <c r="N91" s="604"/>
      <c r="O91" s="604"/>
      <c r="P91" s="604"/>
      <c r="Q91" s="604"/>
      <c r="R91" s="604"/>
      <c r="S91" s="604"/>
      <c r="T91" s="604"/>
      <c r="U91" s="604"/>
      <c r="V91" s="604"/>
      <c r="W91" s="604"/>
      <c r="X91" s="604"/>
      <c r="Y91" s="604"/>
      <c r="Z91" s="604"/>
      <c r="AA91" s="604"/>
      <c r="AB91" s="604"/>
      <c r="AC91" s="604"/>
      <c r="AD91" s="604"/>
      <c r="AE91" s="604"/>
      <c r="AF91" s="625"/>
      <c r="AG91" s="625"/>
      <c r="AH91" s="625"/>
      <c r="AI91" s="625"/>
      <c r="AJ91" s="604"/>
      <c r="AK91" s="604"/>
      <c r="AL91" s="604"/>
      <c r="AM91" s="604"/>
    </row>
    <row r="92" spans="1:39" x14ac:dyDescent="0.35">
      <c r="A92" s="678" t="s">
        <v>1145</v>
      </c>
      <c r="B92" s="508"/>
      <c r="C92" s="574"/>
      <c r="D92" s="508"/>
      <c r="E92" s="622"/>
      <c r="F92" s="575"/>
      <c r="G92" s="576"/>
      <c r="H92" s="622"/>
      <c r="I92" s="508"/>
      <c r="J92" s="623"/>
      <c r="K92" s="624"/>
      <c r="L92" s="604"/>
      <c r="M92" s="604"/>
      <c r="N92" s="604"/>
      <c r="O92" s="604"/>
      <c r="P92" s="604"/>
      <c r="Q92" s="604"/>
      <c r="R92" s="604"/>
      <c r="S92" s="604"/>
      <c r="T92" s="604"/>
      <c r="U92" s="604"/>
      <c r="V92" s="604"/>
      <c r="W92" s="604"/>
      <c r="X92" s="604"/>
      <c r="Y92" s="604"/>
      <c r="Z92" s="604"/>
      <c r="AA92" s="604"/>
      <c r="AB92" s="604"/>
      <c r="AC92" s="604"/>
      <c r="AD92" s="604"/>
      <c r="AE92" s="604"/>
      <c r="AF92" s="604"/>
      <c r="AG92" s="604"/>
      <c r="AH92" s="604"/>
      <c r="AI92" s="604"/>
      <c r="AJ92" s="604" t="s">
        <v>1153</v>
      </c>
      <c r="AK92" s="604"/>
      <c r="AL92" s="604"/>
      <c r="AM92" s="604"/>
    </row>
    <row r="93" spans="1:39" x14ac:dyDescent="0.35">
      <c r="A93" s="678" t="s">
        <v>1146</v>
      </c>
      <c r="B93" s="508"/>
      <c r="C93" s="574"/>
      <c r="D93" s="508"/>
      <c r="E93" s="622"/>
      <c r="F93" s="575"/>
      <c r="G93" s="576"/>
      <c r="H93" s="622"/>
      <c r="I93" s="508"/>
      <c r="J93" s="623"/>
      <c r="K93" s="624"/>
      <c r="L93" s="604"/>
      <c r="M93" s="604"/>
      <c r="N93" s="604"/>
      <c r="O93" s="604"/>
      <c r="P93" s="604"/>
      <c r="Q93" s="604"/>
      <c r="R93" s="604"/>
      <c r="S93" s="604"/>
      <c r="T93" s="604"/>
      <c r="U93" s="604"/>
      <c r="V93" s="604"/>
      <c r="W93" s="604"/>
      <c r="X93" s="604"/>
      <c r="Y93" s="604"/>
      <c r="Z93" s="604"/>
      <c r="AA93" s="604"/>
      <c r="AB93" s="604"/>
      <c r="AC93" s="604"/>
      <c r="AD93" s="604"/>
      <c r="AE93" s="604"/>
      <c r="AF93" s="604"/>
      <c r="AG93" s="604"/>
      <c r="AH93" s="604"/>
      <c r="AI93" s="604"/>
      <c r="AJ93" s="625"/>
      <c r="AK93" s="604"/>
      <c r="AL93" s="604"/>
      <c r="AM93" s="604"/>
    </row>
    <row r="94" spans="1:39" x14ac:dyDescent="0.35">
      <c r="A94" s="682" t="s">
        <v>1147</v>
      </c>
      <c r="B94" s="508"/>
      <c r="C94" s="574"/>
      <c r="D94" s="508"/>
      <c r="E94" s="622"/>
      <c r="F94" s="575"/>
      <c r="G94" s="576"/>
      <c r="H94" s="622"/>
      <c r="I94" s="508"/>
      <c r="J94" s="623"/>
      <c r="K94" s="624"/>
      <c r="L94" s="604"/>
      <c r="M94" s="604"/>
      <c r="N94" s="604"/>
      <c r="O94" s="604"/>
      <c r="P94" s="604"/>
      <c r="Q94" s="604"/>
      <c r="R94" s="604"/>
      <c r="S94" s="604"/>
      <c r="T94" s="604"/>
      <c r="U94" s="604"/>
      <c r="V94" s="604"/>
      <c r="W94" s="604"/>
      <c r="X94" s="604"/>
      <c r="Y94" s="604"/>
      <c r="Z94" s="604"/>
      <c r="AA94" s="604"/>
      <c r="AB94" s="604"/>
      <c r="AC94" s="604"/>
      <c r="AD94" s="604"/>
      <c r="AE94" s="604"/>
      <c r="AF94" s="604"/>
      <c r="AG94" s="604"/>
      <c r="AH94" s="604"/>
      <c r="AI94" s="604"/>
      <c r="AJ94" s="604"/>
      <c r="AK94" s="625"/>
      <c r="AL94" s="604"/>
      <c r="AM94" s="604"/>
    </row>
    <row r="95" spans="1:39" x14ac:dyDescent="0.35">
      <c r="A95" s="679" t="s">
        <v>1232</v>
      </c>
      <c r="B95" s="629">
        <v>50000</v>
      </c>
      <c r="C95" s="630" t="s">
        <v>1233</v>
      </c>
      <c r="D95" s="629">
        <v>1</v>
      </c>
      <c r="E95" s="629">
        <f>D95*B95</f>
        <v>50000</v>
      </c>
      <c r="F95" s="631" t="s">
        <v>1234</v>
      </c>
      <c r="G95" s="632">
        <v>1</v>
      </c>
      <c r="H95" s="629">
        <f>G95*E95</f>
        <v>50000</v>
      </c>
      <c r="I95" s="629">
        <v>0</v>
      </c>
      <c r="J95" s="629">
        <f>H95-I95</f>
        <v>50000</v>
      </c>
      <c r="K95" s="624"/>
      <c r="L95" s="604"/>
      <c r="M95" s="604"/>
      <c r="N95" s="604"/>
      <c r="O95" s="604"/>
      <c r="P95" s="604"/>
      <c r="Q95" s="604"/>
      <c r="R95" s="604"/>
      <c r="S95" s="604"/>
      <c r="T95" s="604"/>
      <c r="U95" s="604"/>
      <c r="V95" s="604"/>
      <c r="W95" s="604"/>
      <c r="X95" s="604"/>
      <c r="Y95" s="604"/>
      <c r="Z95" s="604"/>
      <c r="AA95" s="604"/>
      <c r="AB95" s="604"/>
      <c r="AC95" s="604"/>
      <c r="AD95" s="604"/>
      <c r="AE95" s="604"/>
      <c r="AF95" s="604"/>
      <c r="AG95" s="604"/>
      <c r="AH95" s="604"/>
      <c r="AI95" s="604"/>
      <c r="AJ95" s="604"/>
      <c r="AK95" s="604"/>
      <c r="AL95" s="604"/>
      <c r="AM95" s="604"/>
    </row>
    <row r="96" spans="1:39" x14ac:dyDescent="0.35">
      <c r="A96" s="680" t="s">
        <v>1265</v>
      </c>
      <c r="B96" s="508">
        <f>SUM(B89:B95)</f>
        <v>50000</v>
      </c>
      <c r="C96" s="574" t="s">
        <v>1235</v>
      </c>
      <c r="D96" s="642">
        <v>1</v>
      </c>
      <c r="E96" s="622">
        <f>SUM(B96*D96)</f>
        <v>50000</v>
      </c>
      <c r="F96" s="575" t="s">
        <v>1234</v>
      </c>
      <c r="G96" s="576">
        <v>1</v>
      </c>
      <c r="H96" s="508">
        <f>SUM(H89:H95)</f>
        <v>50000</v>
      </c>
      <c r="I96" s="508">
        <v>0</v>
      </c>
      <c r="J96" s="623">
        <f>H96-I96</f>
        <v>50000</v>
      </c>
      <c r="K96" s="624"/>
      <c r="L96" s="684"/>
      <c r="M96" s="684"/>
      <c r="N96" s="513"/>
      <c r="O96" s="513"/>
      <c r="P96" s="513"/>
      <c r="Q96" s="513"/>
      <c r="R96" s="513"/>
      <c r="S96" s="513"/>
      <c r="T96" s="513"/>
      <c r="U96" s="513"/>
      <c r="V96" s="513"/>
      <c r="W96" s="513"/>
      <c r="X96" s="513"/>
      <c r="Y96" s="513"/>
      <c r="Z96" s="513"/>
      <c r="AA96" s="513"/>
      <c r="AB96" s="513"/>
      <c r="AC96" s="513"/>
      <c r="AD96" s="513"/>
      <c r="AE96" s="513"/>
      <c r="AF96" s="513"/>
      <c r="AG96" s="513"/>
      <c r="AH96" s="513"/>
      <c r="AI96" s="513"/>
      <c r="AJ96" s="513"/>
      <c r="AK96" s="513"/>
      <c r="AL96" s="513"/>
      <c r="AM96" s="513"/>
    </row>
    <row r="97" spans="1:39" x14ac:dyDescent="0.35">
      <c r="A97" s="638" t="s">
        <v>1270</v>
      </c>
      <c r="B97" s="508"/>
      <c r="C97" s="574"/>
      <c r="D97" s="642"/>
      <c r="E97" s="622"/>
      <c r="F97" s="575"/>
      <c r="G97" s="576"/>
      <c r="H97" s="622"/>
      <c r="I97" s="508"/>
      <c r="J97" s="623"/>
      <c r="K97" s="624"/>
      <c r="L97" s="684"/>
      <c r="M97" s="684"/>
      <c r="N97" s="513"/>
      <c r="O97" s="513"/>
      <c r="P97" s="513"/>
      <c r="Q97" s="513"/>
      <c r="R97" s="513"/>
      <c r="S97" s="513"/>
      <c r="T97" s="513"/>
      <c r="U97" s="513"/>
      <c r="V97" s="513"/>
      <c r="W97" s="513"/>
      <c r="X97" s="513"/>
      <c r="Y97" s="513"/>
      <c r="Z97" s="513"/>
      <c r="AA97" s="513"/>
      <c r="AB97" s="513"/>
      <c r="AC97" s="513"/>
      <c r="AD97" s="513"/>
      <c r="AE97" s="513"/>
      <c r="AF97" s="513"/>
      <c r="AG97" s="513"/>
      <c r="AH97" s="513"/>
      <c r="AI97" s="513"/>
      <c r="AJ97" s="513"/>
      <c r="AK97" s="513"/>
      <c r="AL97" s="513"/>
      <c r="AM97" s="513"/>
    </row>
    <row r="98" spans="1:39" x14ac:dyDescent="0.35">
      <c r="A98" s="678" t="s">
        <v>1271</v>
      </c>
      <c r="B98" s="508"/>
      <c r="C98" s="574"/>
      <c r="D98" s="508"/>
      <c r="E98" s="622"/>
      <c r="F98" s="575"/>
      <c r="G98" s="576"/>
      <c r="H98" s="622"/>
      <c r="I98" s="508"/>
      <c r="J98" s="623"/>
      <c r="K98" s="624"/>
      <c r="L98" s="604"/>
      <c r="M98" s="604"/>
      <c r="N98" s="604"/>
      <c r="O98" s="604"/>
      <c r="P98" s="604"/>
      <c r="Q98" s="604"/>
      <c r="R98" s="604"/>
      <c r="S98" s="604"/>
      <c r="T98" s="604"/>
      <c r="U98" s="604"/>
      <c r="V98" s="604"/>
      <c r="W98" s="604"/>
      <c r="X98" s="625"/>
      <c r="Y98" s="625"/>
      <c r="Z98" s="604"/>
      <c r="AA98" s="604"/>
      <c r="AB98" s="604"/>
      <c r="AC98" s="604"/>
      <c r="AD98" s="604"/>
      <c r="AE98" s="604"/>
      <c r="AF98" s="604"/>
      <c r="AG98" s="604"/>
      <c r="AH98" s="604"/>
      <c r="AI98" s="604"/>
      <c r="AJ98" s="604"/>
      <c r="AK98" s="604"/>
      <c r="AL98" s="604"/>
      <c r="AM98" s="604"/>
    </row>
    <row r="99" spans="1:39" x14ac:dyDescent="0.35">
      <c r="A99" s="678" t="s">
        <v>1143</v>
      </c>
      <c r="B99" s="508"/>
      <c r="C99" s="574"/>
      <c r="D99" s="508"/>
      <c r="E99" s="622"/>
      <c r="F99" s="575"/>
      <c r="G99" s="576"/>
      <c r="H99" s="622"/>
      <c r="I99" s="508"/>
      <c r="J99" s="623"/>
      <c r="K99" s="624"/>
      <c r="L99" s="604"/>
      <c r="M99" s="604"/>
      <c r="N99" s="604"/>
      <c r="O99" s="604"/>
      <c r="P99" s="604"/>
      <c r="Q99" s="604"/>
      <c r="R99" s="604"/>
      <c r="S99" s="604"/>
      <c r="T99" s="604"/>
      <c r="U99" s="604"/>
      <c r="V99" s="604"/>
      <c r="W99" s="604"/>
      <c r="X99" s="604"/>
      <c r="Y99" s="604"/>
      <c r="Z99" s="625"/>
      <c r="AA99" s="625"/>
      <c r="AB99" s="625"/>
      <c r="AC99" s="625"/>
      <c r="AD99" s="625"/>
      <c r="AE99" s="625"/>
      <c r="AF99" s="625"/>
      <c r="AG99" s="625"/>
      <c r="AH99" s="604"/>
      <c r="AI99" s="604"/>
      <c r="AJ99" s="604"/>
      <c r="AK99" s="604"/>
      <c r="AL99" s="604"/>
      <c r="AM99" s="604"/>
    </row>
    <row r="100" spans="1:39" x14ac:dyDescent="0.35">
      <c r="A100" s="678" t="s">
        <v>1144</v>
      </c>
      <c r="B100" s="508"/>
      <c r="C100" s="574"/>
      <c r="D100" s="508"/>
      <c r="E100" s="622"/>
      <c r="F100" s="575"/>
      <c r="G100" s="576"/>
      <c r="H100" s="622"/>
      <c r="I100" s="508"/>
      <c r="J100" s="623"/>
      <c r="K100" s="624"/>
      <c r="L100" s="604"/>
      <c r="M100" s="604"/>
      <c r="N100" s="604"/>
      <c r="O100" s="604"/>
      <c r="P100" s="604"/>
      <c r="Q100" s="604"/>
      <c r="R100" s="604"/>
      <c r="S100" s="604"/>
      <c r="T100" s="604"/>
      <c r="U100" s="604"/>
      <c r="V100" s="604"/>
      <c r="W100" s="604"/>
      <c r="X100" s="604"/>
      <c r="Y100" s="604"/>
      <c r="Z100" s="604"/>
      <c r="AA100" s="604"/>
      <c r="AB100" s="604"/>
      <c r="AC100" s="604"/>
      <c r="AD100" s="604"/>
      <c r="AE100" s="604"/>
      <c r="AF100" s="604"/>
      <c r="AG100" s="604"/>
      <c r="AH100" s="625"/>
      <c r="AI100" s="625"/>
      <c r="AJ100" s="625"/>
      <c r="AK100" s="625"/>
      <c r="AL100" s="604"/>
      <c r="AM100" s="604"/>
    </row>
    <row r="101" spans="1:39" x14ac:dyDescent="0.35">
      <c r="A101" s="678" t="s">
        <v>1272</v>
      </c>
      <c r="B101" s="508"/>
      <c r="C101" s="574"/>
      <c r="D101" s="508"/>
      <c r="E101" s="622"/>
      <c r="F101" s="575"/>
      <c r="G101" s="576"/>
      <c r="H101" s="622"/>
      <c r="I101" s="508"/>
      <c r="J101" s="623"/>
      <c r="K101" s="624"/>
      <c r="L101" s="604"/>
      <c r="M101" s="604"/>
      <c r="N101" s="604"/>
      <c r="O101" s="604"/>
      <c r="P101" s="604"/>
      <c r="Q101" s="604"/>
      <c r="R101" s="604"/>
      <c r="S101" s="604"/>
      <c r="T101" s="604"/>
      <c r="U101" s="604"/>
      <c r="V101" s="604"/>
      <c r="W101" s="604"/>
      <c r="X101" s="604"/>
      <c r="Y101" s="604"/>
      <c r="Z101" s="604"/>
      <c r="AA101" s="604"/>
      <c r="AB101" s="604"/>
      <c r="AC101" s="604"/>
      <c r="AD101" s="604"/>
      <c r="AE101" s="604"/>
      <c r="AF101" s="604"/>
      <c r="AG101" s="604"/>
      <c r="AH101" s="604"/>
      <c r="AI101" s="604"/>
      <c r="AJ101" s="604"/>
      <c r="AK101" s="604"/>
      <c r="AL101" s="604" t="s">
        <v>1153</v>
      </c>
      <c r="AM101" s="604"/>
    </row>
    <row r="102" spans="1:39" x14ac:dyDescent="0.35">
      <c r="A102" s="678" t="s">
        <v>1146</v>
      </c>
      <c r="B102" s="508"/>
      <c r="C102" s="574"/>
      <c r="D102" s="508"/>
      <c r="E102" s="622"/>
      <c r="F102" s="575"/>
      <c r="G102" s="576"/>
      <c r="H102" s="622"/>
      <c r="I102" s="508"/>
      <c r="J102" s="623"/>
      <c r="K102" s="624"/>
      <c r="L102" s="604"/>
      <c r="M102" s="604"/>
      <c r="N102" s="604"/>
      <c r="O102" s="604"/>
      <c r="P102" s="604"/>
      <c r="Q102" s="604"/>
      <c r="R102" s="604"/>
      <c r="S102" s="604"/>
      <c r="T102" s="604"/>
      <c r="U102" s="604"/>
      <c r="V102" s="604"/>
      <c r="W102" s="604"/>
      <c r="X102" s="604"/>
      <c r="Y102" s="604"/>
      <c r="Z102" s="604"/>
      <c r="AA102" s="604"/>
      <c r="AB102" s="604"/>
      <c r="AC102" s="604"/>
      <c r="AD102" s="604"/>
      <c r="AE102" s="604"/>
      <c r="AF102" s="604"/>
      <c r="AG102" s="604"/>
      <c r="AH102" s="604"/>
      <c r="AI102" s="604"/>
      <c r="AJ102" s="604"/>
      <c r="AK102" s="604"/>
      <c r="AL102" s="625"/>
      <c r="AM102" s="604"/>
    </row>
    <row r="103" spans="1:39" x14ac:dyDescent="0.35">
      <c r="A103" s="682" t="s">
        <v>1147</v>
      </c>
      <c r="B103" s="508"/>
      <c r="C103" s="574"/>
      <c r="D103" s="508"/>
      <c r="E103" s="622"/>
      <c r="F103" s="575"/>
      <c r="G103" s="576"/>
      <c r="H103" s="622"/>
      <c r="I103" s="508"/>
      <c r="J103" s="623"/>
      <c r="K103" s="624"/>
      <c r="L103" s="604"/>
      <c r="M103" s="604"/>
      <c r="N103" s="604"/>
      <c r="O103" s="604"/>
      <c r="P103" s="604"/>
      <c r="Q103" s="604"/>
      <c r="R103" s="604"/>
      <c r="S103" s="604"/>
      <c r="T103" s="604"/>
      <c r="U103" s="604"/>
      <c r="V103" s="604"/>
      <c r="W103" s="604"/>
      <c r="X103" s="604"/>
      <c r="Y103" s="604"/>
      <c r="Z103" s="604"/>
      <c r="AA103" s="604"/>
      <c r="AB103" s="604"/>
      <c r="AC103" s="604"/>
      <c r="AD103" s="604"/>
      <c r="AE103" s="604"/>
      <c r="AF103" s="604"/>
      <c r="AG103" s="604"/>
      <c r="AH103" s="604"/>
      <c r="AI103" s="604"/>
      <c r="AJ103" s="604"/>
      <c r="AK103" s="604"/>
      <c r="AL103" s="604"/>
      <c r="AM103" s="625"/>
    </row>
    <row r="104" spans="1:39" x14ac:dyDescent="0.35">
      <c r="A104" s="679" t="s">
        <v>1232</v>
      </c>
      <c r="B104" s="629">
        <v>30000</v>
      </c>
      <c r="C104" s="630" t="s">
        <v>1233</v>
      </c>
      <c r="D104" s="629">
        <v>1</v>
      </c>
      <c r="E104" s="629">
        <f>D104*B104</f>
        <v>30000</v>
      </c>
      <c r="F104" s="631" t="s">
        <v>1234</v>
      </c>
      <c r="G104" s="632">
        <v>1</v>
      </c>
      <c r="H104" s="629">
        <f>G104*E104</f>
        <v>30000</v>
      </c>
      <c r="I104" s="629">
        <v>0</v>
      </c>
      <c r="J104" s="629">
        <f>H104-I104</f>
        <v>30000</v>
      </c>
      <c r="K104" s="624"/>
      <c r="L104" s="604"/>
      <c r="M104" s="604"/>
      <c r="N104" s="604"/>
      <c r="O104" s="604"/>
      <c r="P104" s="604"/>
      <c r="Q104" s="604"/>
      <c r="R104" s="604"/>
      <c r="S104" s="604"/>
      <c r="T104" s="604"/>
      <c r="U104" s="604"/>
      <c r="V104" s="604"/>
      <c r="W104" s="604"/>
      <c r="X104" s="604"/>
      <c r="Y104" s="604"/>
      <c r="Z104" s="604"/>
      <c r="AA104" s="604"/>
      <c r="AB104" s="604"/>
      <c r="AC104" s="604"/>
      <c r="AD104" s="604"/>
      <c r="AE104" s="604"/>
      <c r="AF104" s="604"/>
      <c r="AG104" s="604"/>
      <c r="AH104" s="604"/>
      <c r="AI104" s="604"/>
      <c r="AJ104" s="604"/>
      <c r="AK104" s="604"/>
      <c r="AL104" s="604"/>
      <c r="AM104" s="604"/>
    </row>
    <row r="105" spans="1:39" x14ac:dyDescent="0.35">
      <c r="A105" s="680" t="s">
        <v>1273</v>
      </c>
      <c r="B105" s="508">
        <f>SUM(B98:B104)</f>
        <v>30000</v>
      </c>
      <c r="C105" s="574" t="s">
        <v>1235</v>
      </c>
      <c r="D105" s="642">
        <v>1</v>
      </c>
      <c r="E105" s="622">
        <f>SUM(B105*D105)</f>
        <v>30000</v>
      </c>
      <c r="F105" s="575" t="s">
        <v>1234</v>
      </c>
      <c r="G105" s="576">
        <v>1</v>
      </c>
      <c r="H105" s="508">
        <f>SUM(H98:H104)</f>
        <v>30000</v>
      </c>
      <c r="I105" s="508">
        <v>0</v>
      </c>
      <c r="J105" s="623">
        <f>H105-I105</f>
        <v>30000</v>
      </c>
      <c r="K105" s="624"/>
      <c r="L105" s="684"/>
      <c r="M105" s="684"/>
      <c r="N105" s="513"/>
      <c r="O105" s="513"/>
      <c r="P105" s="513"/>
      <c r="Q105" s="513"/>
      <c r="R105" s="513"/>
      <c r="S105" s="513"/>
      <c r="T105" s="513"/>
      <c r="U105" s="513"/>
      <c r="V105" s="513"/>
      <c r="W105" s="513"/>
      <c r="X105" s="513"/>
      <c r="Y105" s="513"/>
      <c r="Z105" s="513"/>
      <c r="AA105" s="513"/>
      <c r="AB105" s="513"/>
      <c r="AC105" s="513"/>
      <c r="AD105" s="513"/>
      <c r="AE105" s="513"/>
      <c r="AF105" s="513"/>
      <c r="AG105" s="513"/>
      <c r="AH105" s="513"/>
      <c r="AI105" s="513"/>
      <c r="AJ105" s="513"/>
      <c r="AK105" s="513"/>
      <c r="AL105" s="513"/>
      <c r="AM105" s="513"/>
    </row>
    <row r="106" spans="1:39" x14ac:dyDescent="0.35">
      <c r="A106" s="681" t="s">
        <v>1274</v>
      </c>
      <c r="B106" s="578"/>
      <c r="C106" s="579"/>
      <c r="D106" s="578"/>
      <c r="E106" s="634"/>
      <c r="F106" s="580"/>
      <c r="G106" s="581"/>
      <c r="H106" s="635">
        <f>H96+H105</f>
        <v>80000</v>
      </c>
      <c r="I106" s="578"/>
      <c r="J106" s="636">
        <f>H106-I106</f>
        <v>80000</v>
      </c>
      <c r="K106" s="624"/>
      <c r="L106" s="684"/>
      <c r="M106" s="684"/>
      <c r="N106" s="513"/>
      <c r="O106" s="513"/>
      <c r="P106" s="513"/>
      <c r="Q106" s="513"/>
      <c r="R106" s="513"/>
      <c r="S106" s="513"/>
      <c r="T106" s="513"/>
      <c r="U106" s="513"/>
      <c r="V106" s="513"/>
      <c r="W106" s="513"/>
      <c r="X106" s="513"/>
      <c r="Y106" s="513"/>
      <c r="Z106" s="513"/>
      <c r="AA106" s="513"/>
      <c r="AB106" s="513"/>
      <c r="AC106" s="513"/>
      <c r="AD106" s="513"/>
      <c r="AE106" s="513"/>
      <c r="AF106" s="513"/>
      <c r="AG106" s="513"/>
      <c r="AH106" s="513"/>
      <c r="AI106" s="513"/>
      <c r="AJ106" s="513"/>
      <c r="AK106" s="513"/>
      <c r="AL106" s="513"/>
      <c r="AM106" s="513"/>
    </row>
    <row r="107" spans="1:39" x14ac:dyDescent="0.35">
      <c r="A107" s="637" t="s">
        <v>1275</v>
      </c>
      <c r="B107" s="616"/>
      <c r="C107" s="617"/>
      <c r="D107" s="616"/>
      <c r="E107" s="616"/>
      <c r="F107" s="618"/>
      <c r="G107" s="619"/>
      <c r="H107" s="616"/>
      <c r="I107" s="616"/>
      <c r="J107" s="620"/>
      <c r="K107" s="621"/>
      <c r="L107" s="613"/>
      <c r="M107" s="613"/>
      <c r="N107" s="604"/>
      <c r="O107" s="604"/>
      <c r="P107" s="613"/>
      <c r="Q107" s="613"/>
      <c r="R107" s="613"/>
      <c r="S107" s="614"/>
      <c r="T107" s="613"/>
      <c r="U107" s="613"/>
      <c r="V107" s="613"/>
      <c r="W107" s="604"/>
      <c r="X107" s="604"/>
      <c r="Y107" s="604"/>
      <c r="Z107" s="604"/>
      <c r="AA107" s="604"/>
      <c r="AB107" s="604"/>
      <c r="AC107" s="604"/>
      <c r="AD107" s="604"/>
      <c r="AE107" s="604"/>
      <c r="AF107" s="604"/>
      <c r="AG107" s="604"/>
      <c r="AH107" s="604"/>
      <c r="AI107" s="604"/>
      <c r="AJ107" s="604"/>
      <c r="AK107" s="604"/>
      <c r="AL107" s="604"/>
      <c r="AM107" s="604"/>
    </row>
    <row r="108" spans="1:39" x14ac:dyDescent="0.35">
      <c r="A108" s="678" t="s">
        <v>1271</v>
      </c>
      <c r="B108" s="578"/>
      <c r="C108" s="578"/>
      <c r="D108" s="578"/>
      <c r="E108" s="634"/>
      <c r="F108" s="580"/>
      <c r="G108" s="581"/>
      <c r="H108" s="635"/>
      <c r="I108" s="578"/>
      <c r="J108" s="636"/>
      <c r="K108" s="624"/>
      <c r="L108" s="684"/>
      <c r="M108" s="684"/>
      <c r="N108" s="513"/>
      <c r="O108" s="513"/>
      <c r="P108" s="513"/>
      <c r="Q108" s="513"/>
      <c r="R108" s="513"/>
      <c r="S108" s="513"/>
      <c r="T108" s="513"/>
      <c r="U108" s="513"/>
      <c r="V108" s="513"/>
      <c r="W108" s="513"/>
      <c r="X108" s="513"/>
      <c r="Y108" s="513"/>
      <c r="Z108" s="513"/>
      <c r="AA108" s="513"/>
      <c r="AB108" s="513"/>
      <c r="AC108" s="513"/>
      <c r="AD108" s="513"/>
      <c r="AE108" s="513"/>
      <c r="AF108" s="513"/>
      <c r="AG108" s="513"/>
      <c r="AH108" s="513"/>
      <c r="AI108" s="513"/>
      <c r="AJ108" s="513"/>
      <c r="AK108" s="513"/>
      <c r="AL108" s="513"/>
      <c r="AM108" s="513"/>
    </row>
    <row r="109" spans="1:39" x14ac:dyDescent="0.35">
      <c r="A109" s="678" t="s">
        <v>1143</v>
      </c>
      <c r="B109" s="578"/>
      <c r="C109" s="578"/>
      <c r="D109" s="578"/>
      <c r="E109" s="634"/>
      <c r="F109" s="580"/>
      <c r="G109" s="581"/>
      <c r="H109" s="635"/>
      <c r="I109" s="578"/>
      <c r="J109" s="636"/>
      <c r="K109" s="624"/>
      <c r="L109" s="684"/>
      <c r="M109" s="684"/>
      <c r="N109" s="513"/>
      <c r="O109" s="513"/>
      <c r="P109" s="513"/>
      <c r="Q109" s="513"/>
      <c r="R109" s="513"/>
      <c r="S109" s="513"/>
      <c r="T109" s="513"/>
      <c r="U109" s="513"/>
      <c r="V109" s="513"/>
      <c r="W109" s="513"/>
      <c r="X109" s="513"/>
      <c r="Y109" s="513"/>
      <c r="Z109" s="513"/>
      <c r="AA109" s="513"/>
      <c r="AB109" s="513"/>
      <c r="AC109" s="513"/>
      <c r="AD109" s="513"/>
      <c r="AE109" s="513"/>
      <c r="AF109" s="513"/>
      <c r="AG109" s="513"/>
      <c r="AH109" s="513"/>
      <c r="AI109" s="513"/>
      <c r="AJ109" s="513"/>
      <c r="AK109" s="513"/>
      <c r="AL109" s="513"/>
      <c r="AM109" s="513"/>
    </row>
    <row r="110" spans="1:39" x14ac:dyDescent="0.35">
      <c r="A110" s="678" t="s">
        <v>1144</v>
      </c>
      <c r="B110" s="578"/>
      <c r="C110" s="578"/>
      <c r="D110" s="578"/>
      <c r="E110" s="634"/>
      <c r="F110" s="580"/>
      <c r="G110" s="581"/>
      <c r="H110" s="635"/>
      <c r="I110" s="578"/>
      <c r="J110" s="636"/>
      <c r="K110" s="624"/>
      <c r="L110" s="684"/>
      <c r="M110" s="684"/>
      <c r="N110" s="513"/>
      <c r="O110" s="513"/>
      <c r="P110" s="513"/>
      <c r="Q110" s="513"/>
      <c r="R110" s="513"/>
      <c r="S110" s="513"/>
      <c r="T110" s="513"/>
      <c r="U110" s="513"/>
      <c r="V110" s="513"/>
      <c r="W110" s="513"/>
      <c r="X110" s="513"/>
      <c r="Y110" s="513"/>
      <c r="Z110" s="513"/>
      <c r="AA110" s="513"/>
      <c r="AB110" s="513"/>
      <c r="AC110" s="513"/>
      <c r="AD110" s="513"/>
      <c r="AE110" s="513"/>
      <c r="AF110" s="513"/>
      <c r="AG110" s="513"/>
      <c r="AH110" s="513"/>
      <c r="AI110" s="513"/>
      <c r="AJ110" s="513"/>
      <c r="AK110" s="513"/>
      <c r="AL110" s="513"/>
      <c r="AM110" s="513"/>
    </row>
    <row r="111" spans="1:39" x14ac:dyDescent="0.35">
      <c r="A111" s="678" t="s">
        <v>1272</v>
      </c>
      <c r="B111" s="578"/>
      <c r="C111" s="578"/>
      <c r="D111" s="578"/>
      <c r="E111" s="634"/>
      <c r="F111" s="580"/>
      <c r="G111" s="581"/>
      <c r="H111" s="635"/>
      <c r="I111" s="578"/>
      <c r="J111" s="636"/>
      <c r="K111" s="624"/>
      <c r="L111" s="684"/>
      <c r="M111" s="684"/>
      <c r="N111" s="513"/>
      <c r="O111" s="513"/>
      <c r="P111" s="513"/>
      <c r="Q111" s="513"/>
      <c r="R111" s="513"/>
      <c r="S111" s="513"/>
      <c r="T111" s="513"/>
      <c r="U111" s="513"/>
      <c r="V111" s="513"/>
      <c r="W111" s="513"/>
      <c r="X111" s="513"/>
      <c r="Y111" s="513"/>
      <c r="Z111" s="513"/>
      <c r="AA111" s="513"/>
      <c r="AB111" s="513"/>
      <c r="AC111" s="513"/>
      <c r="AD111" s="513"/>
      <c r="AE111" s="513"/>
      <c r="AF111" s="513"/>
      <c r="AG111" s="513"/>
      <c r="AH111" s="513"/>
      <c r="AI111" s="513"/>
      <c r="AJ111" s="513"/>
      <c r="AK111" s="513"/>
      <c r="AL111" s="513"/>
      <c r="AM111" s="513"/>
    </row>
    <row r="112" spans="1:39" x14ac:dyDescent="0.35">
      <c r="A112" s="678" t="s">
        <v>1146</v>
      </c>
      <c r="B112" s="578"/>
      <c r="C112" s="578"/>
      <c r="D112" s="578"/>
      <c r="E112" s="634"/>
      <c r="F112" s="580"/>
      <c r="G112" s="581"/>
      <c r="H112" s="635"/>
      <c r="I112" s="578"/>
      <c r="J112" s="636"/>
      <c r="K112" s="624"/>
      <c r="L112" s="684"/>
      <c r="M112" s="684"/>
      <c r="N112" s="513"/>
      <c r="O112" s="513"/>
      <c r="P112" s="513"/>
      <c r="Q112" s="513"/>
      <c r="R112" s="513"/>
      <c r="S112" s="513"/>
      <c r="T112" s="513"/>
      <c r="U112" s="513"/>
      <c r="V112" s="513"/>
      <c r="W112" s="513"/>
      <c r="X112" s="513"/>
      <c r="Y112" s="513"/>
      <c r="Z112" s="513"/>
      <c r="AA112" s="513"/>
      <c r="AB112" s="513"/>
      <c r="AC112" s="513"/>
      <c r="AD112" s="513"/>
      <c r="AE112" s="513"/>
      <c r="AF112" s="513"/>
      <c r="AG112" s="513"/>
      <c r="AH112" s="513"/>
      <c r="AI112" s="513"/>
      <c r="AJ112" s="513"/>
      <c r="AK112" s="513"/>
      <c r="AL112" s="513"/>
      <c r="AM112" s="513"/>
    </row>
    <row r="113" spans="1:39" x14ac:dyDescent="0.35">
      <c r="A113" s="682" t="s">
        <v>1147</v>
      </c>
      <c r="B113" s="578"/>
      <c r="C113" s="578"/>
      <c r="D113" s="578"/>
      <c r="E113" s="634"/>
      <c r="F113" s="580"/>
      <c r="G113" s="581"/>
      <c r="H113" s="635"/>
      <c r="I113" s="578"/>
      <c r="J113" s="636"/>
      <c r="K113" s="624"/>
      <c r="L113" s="684"/>
      <c r="M113" s="684"/>
      <c r="N113" s="513"/>
      <c r="O113" s="513"/>
      <c r="P113" s="513"/>
      <c r="Q113" s="513"/>
      <c r="R113" s="513"/>
      <c r="S113" s="513"/>
      <c r="T113" s="513"/>
      <c r="U113" s="513"/>
      <c r="V113" s="513"/>
      <c r="W113" s="513"/>
      <c r="X113" s="513"/>
      <c r="Y113" s="513"/>
      <c r="Z113" s="513"/>
      <c r="AA113" s="513"/>
      <c r="AB113" s="513"/>
      <c r="AC113" s="513"/>
      <c r="AD113" s="513"/>
      <c r="AE113" s="513"/>
      <c r="AF113" s="513"/>
      <c r="AG113" s="513"/>
      <c r="AH113" s="513"/>
      <c r="AI113" s="513"/>
      <c r="AJ113" s="513"/>
      <c r="AK113" s="513"/>
      <c r="AL113" s="513"/>
      <c r="AM113" s="513"/>
    </row>
    <row r="114" spans="1:39" x14ac:dyDescent="0.35">
      <c r="A114" s="679" t="s">
        <v>1232</v>
      </c>
      <c r="B114" s="629">
        <v>50000</v>
      </c>
      <c r="C114" s="630" t="s">
        <v>1233</v>
      </c>
      <c r="D114" s="629">
        <v>1</v>
      </c>
      <c r="E114" s="629">
        <f>D114*B114</f>
        <v>50000</v>
      </c>
      <c r="F114" s="631" t="s">
        <v>1234</v>
      </c>
      <c r="G114" s="632">
        <v>1</v>
      </c>
      <c r="H114" s="629">
        <f>G114*E114</f>
        <v>50000</v>
      </c>
      <c r="I114" s="629">
        <v>0</v>
      </c>
      <c r="J114" s="629">
        <f>H114-I114</f>
        <v>50000</v>
      </c>
      <c r="K114" s="624"/>
      <c r="L114" s="604"/>
      <c r="M114" s="604"/>
      <c r="N114" s="604"/>
      <c r="O114" s="604"/>
      <c r="P114" s="604"/>
      <c r="Q114" s="604"/>
      <c r="R114" s="604"/>
      <c r="S114" s="604"/>
      <c r="T114" s="604"/>
      <c r="U114" s="604"/>
      <c r="V114" s="604"/>
      <c r="W114" s="604"/>
      <c r="X114" s="604"/>
      <c r="Y114" s="604"/>
      <c r="Z114" s="604"/>
      <c r="AA114" s="604"/>
      <c r="AB114" s="604"/>
      <c r="AC114" s="604"/>
      <c r="AD114" s="604"/>
      <c r="AE114" s="604"/>
      <c r="AF114" s="604"/>
      <c r="AG114" s="604"/>
      <c r="AH114" s="604"/>
      <c r="AI114" s="604"/>
      <c r="AJ114" s="604"/>
      <c r="AK114" s="604"/>
      <c r="AL114" s="604"/>
      <c r="AM114" s="604"/>
    </row>
    <row r="115" spans="1:39" x14ac:dyDescent="0.35">
      <c r="A115" s="681" t="s">
        <v>1276</v>
      </c>
      <c r="B115" s="578"/>
      <c r="C115" s="579"/>
      <c r="D115" s="578"/>
      <c r="E115" s="634"/>
      <c r="F115" s="580"/>
      <c r="G115" s="581"/>
      <c r="H115" s="635">
        <f>H114</f>
        <v>50000</v>
      </c>
      <c r="I115" s="578"/>
      <c r="J115" s="636">
        <f>H115-I115</f>
        <v>50000</v>
      </c>
      <c r="K115" s="624"/>
      <c r="L115" s="684"/>
      <c r="M115" s="684"/>
      <c r="N115" s="513"/>
      <c r="O115" s="513"/>
      <c r="P115" s="513"/>
      <c r="Q115" s="513"/>
      <c r="R115" s="513"/>
      <c r="S115" s="513"/>
      <c r="T115" s="513"/>
      <c r="U115" s="513"/>
      <c r="V115" s="513"/>
      <c r="W115" s="513"/>
      <c r="X115" s="513"/>
      <c r="Y115" s="513"/>
      <c r="Z115" s="513"/>
      <c r="AA115" s="513"/>
      <c r="AB115" s="513"/>
      <c r="AC115" s="513"/>
      <c r="AD115" s="513"/>
      <c r="AE115" s="513"/>
      <c r="AF115" s="513"/>
      <c r="AG115" s="513"/>
      <c r="AH115" s="513"/>
      <c r="AI115" s="513"/>
      <c r="AJ115" s="513"/>
      <c r="AK115" s="513"/>
      <c r="AL115" s="513"/>
      <c r="AM115" s="513"/>
    </row>
    <row r="116" spans="1:39" ht="15" thickBot="1" x14ac:dyDescent="0.4">
      <c r="A116" s="685" t="s">
        <v>1207</v>
      </c>
      <c r="B116" s="650"/>
      <c r="C116" s="651"/>
      <c r="D116" s="650"/>
      <c r="E116" s="650"/>
      <c r="F116" s="652"/>
      <c r="G116" s="653"/>
      <c r="H116" s="650">
        <f>SUM(H106+H86+H74+H63+H43+H23+H115)</f>
        <v>569994.27</v>
      </c>
      <c r="I116" s="650">
        <f>SUM(I106+I86+I74+I63+I43+I23)</f>
        <v>0</v>
      </c>
      <c r="J116" s="650">
        <f>H116-I116</f>
        <v>569994.27</v>
      </c>
      <c r="K116" s="624"/>
      <c r="L116" s="684"/>
      <c r="M116" s="684"/>
      <c r="N116" s="513"/>
      <c r="O116" s="513"/>
      <c r="P116" s="513"/>
      <c r="Q116" s="513"/>
      <c r="R116" s="513"/>
      <c r="S116" s="513"/>
      <c r="T116" s="513"/>
      <c r="U116" s="513"/>
      <c r="V116" s="513"/>
      <c r="W116" s="513"/>
      <c r="X116" s="513"/>
      <c r="Y116" s="513"/>
      <c r="Z116" s="513"/>
      <c r="AA116" s="513"/>
      <c r="AB116" s="513"/>
      <c r="AC116" s="513"/>
      <c r="AD116" s="513"/>
      <c r="AE116" s="513"/>
      <c r="AF116" s="513"/>
      <c r="AG116" s="513"/>
      <c r="AH116" s="513"/>
      <c r="AI116" s="513"/>
      <c r="AJ116" s="513"/>
      <c r="AK116" s="513"/>
      <c r="AL116" s="513"/>
      <c r="AM116" s="513"/>
    </row>
    <row r="117" spans="1:39" ht="15" thickBot="1" x14ac:dyDescent="0.4">
      <c r="A117" s="686" t="s">
        <v>1208</v>
      </c>
      <c r="B117" s="654"/>
      <c r="C117" s="655"/>
      <c r="D117" s="654"/>
      <c r="E117" s="654"/>
      <c r="F117" s="656"/>
      <c r="G117" s="657"/>
      <c r="H117" s="654"/>
      <c r="I117" s="658"/>
      <c r="J117" s="658">
        <f>0.085*J116</f>
        <v>48449.512950000004</v>
      </c>
      <c r="K117" s="659"/>
      <c r="L117" s="687"/>
      <c r="M117" s="687"/>
      <c r="N117" s="660"/>
      <c r="O117" s="660"/>
      <c r="P117" s="660"/>
      <c r="Q117" s="660"/>
      <c r="R117" s="660"/>
      <c r="S117" s="660"/>
      <c r="T117" s="660"/>
      <c r="U117" s="660"/>
      <c r="V117" s="660"/>
      <c r="W117" s="660"/>
      <c r="X117" s="660"/>
      <c r="Y117" s="660"/>
      <c r="Z117" s="660"/>
      <c r="AA117" s="660"/>
      <c r="AB117" s="660"/>
      <c r="AC117" s="660"/>
      <c r="AD117" s="660"/>
      <c r="AE117" s="660"/>
      <c r="AF117" s="660"/>
      <c r="AG117" s="660"/>
      <c r="AH117" s="660"/>
      <c r="AI117" s="660"/>
      <c r="AJ117" s="660"/>
      <c r="AK117" s="660"/>
      <c r="AL117" s="660"/>
      <c r="AM117" s="660"/>
    </row>
    <row r="118" spans="1:39" ht="15" thickBot="1" x14ac:dyDescent="0.4">
      <c r="A118" s="688"/>
      <c r="B118" s="589"/>
      <c r="C118" s="590"/>
      <c r="D118" s="589"/>
      <c r="E118" s="589"/>
      <c r="F118" s="591"/>
      <c r="G118" s="592"/>
      <c r="H118" s="589"/>
      <c r="I118" s="589"/>
      <c r="J118" s="593"/>
      <c r="K118" s="624"/>
      <c r="L118" s="684"/>
      <c r="M118" s="684"/>
      <c r="N118" s="513"/>
      <c r="O118" s="513"/>
      <c r="P118" s="513"/>
      <c r="Q118" s="513"/>
      <c r="R118" s="513"/>
      <c r="S118" s="513"/>
      <c r="T118" s="513"/>
      <c r="U118" s="513"/>
      <c r="V118" s="513"/>
      <c r="W118" s="513"/>
      <c r="X118" s="513"/>
      <c r="Y118" s="513"/>
      <c r="Z118" s="513"/>
      <c r="AA118" s="513"/>
      <c r="AB118" s="513"/>
      <c r="AC118" s="513"/>
      <c r="AD118" s="513"/>
      <c r="AE118" s="513"/>
      <c r="AF118" s="513"/>
      <c r="AG118" s="513"/>
      <c r="AH118" s="513"/>
      <c r="AI118" s="513"/>
      <c r="AJ118" s="513"/>
      <c r="AK118" s="513"/>
      <c r="AL118" s="513"/>
      <c r="AM118" s="513"/>
    </row>
    <row r="119" spans="1:39" ht="15.5" thickBot="1" x14ac:dyDescent="0.4">
      <c r="A119" s="689" t="s">
        <v>1209</v>
      </c>
      <c r="B119" s="661"/>
      <c r="C119" s="662"/>
      <c r="D119" s="661"/>
      <c r="E119" s="661"/>
      <c r="F119" s="663"/>
      <c r="G119" s="661"/>
      <c r="H119" s="664">
        <f>H116</f>
        <v>569994.27</v>
      </c>
      <c r="I119" s="664">
        <f>+I116</f>
        <v>0</v>
      </c>
      <c r="J119" s="664">
        <f>J116+J117</f>
        <v>618443.78295000002</v>
      </c>
      <c r="K119" s="624"/>
      <c r="L119" s="684"/>
      <c r="M119" s="684"/>
      <c r="N119" s="513"/>
      <c r="O119" s="513"/>
      <c r="P119" s="513"/>
      <c r="Q119" s="513"/>
      <c r="R119" s="513"/>
      <c r="S119" s="513"/>
      <c r="T119" s="513"/>
      <c r="U119" s="513"/>
      <c r="V119" s="513"/>
      <c r="W119" s="513"/>
      <c r="X119" s="513"/>
      <c r="Y119" s="513"/>
      <c r="Z119" s="513"/>
      <c r="AA119" s="513"/>
      <c r="AB119" s="513"/>
      <c r="AC119" s="513"/>
      <c r="AD119" s="513"/>
      <c r="AE119" s="513"/>
      <c r="AF119" s="513"/>
      <c r="AG119" s="513"/>
      <c r="AH119" s="513"/>
      <c r="AI119" s="513"/>
      <c r="AJ119" s="513"/>
      <c r="AK119" s="513"/>
      <c r="AL119" s="513"/>
      <c r="AM119" s="513"/>
    </row>
    <row r="120" spans="1:39" x14ac:dyDescent="0.35">
      <c r="A120" s="690"/>
      <c r="B120" s="589"/>
      <c r="C120" s="590"/>
      <c r="D120" s="589"/>
      <c r="E120" s="589"/>
      <c r="F120" s="591"/>
      <c r="G120" s="592"/>
      <c r="H120" s="589"/>
      <c r="I120" s="589"/>
      <c r="J120" s="589"/>
      <c r="K120" s="624"/>
      <c r="L120" s="684"/>
      <c r="M120" s="684"/>
      <c r="N120" s="513"/>
      <c r="O120" s="513"/>
      <c r="P120" s="513"/>
      <c r="Q120" s="513"/>
      <c r="R120" s="513"/>
      <c r="S120" s="513"/>
      <c r="T120" s="513"/>
      <c r="U120" s="513"/>
      <c r="V120" s="513"/>
      <c r="W120" s="513"/>
      <c r="X120" s="513"/>
      <c r="Y120" s="513"/>
      <c r="Z120" s="513"/>
      <c r="AA120" s="513"/>
      <c r="AB120" s="513"/>
      <c r="AC120" s="513"/>
      <c r="AD120" s="513"/>
      <c r="AE120" s="513"/>
      <c r="AF120" s="513"/>
      <c r="AG120" s="513"/>
      <c r="AH120" s="513"/>
      <c r="AI120" s="513"/>
      <c r="AJ120" s="513"/>
      <c r="AK120" s="513"/>
      <c r="AL120" s="513"/>
      <c r="AM120" s="513"/>
    </row>
  </sheetData>
  <mergeCells count="14">
    <mergeCell ref="L9:O9"/>
    <mergeCell ref="A11:J11"/>
    <mergeCell ref="A1:J1"/>
    <mergeCell ref="A3:J3"/>
    <mergeCell ref="A4:J4"/>
    <mergeCell ref="A5:J5"/>
    <mergeCell ref="A6:J6"/>
    <mergeCell ref="A7:J7"/>
    <mergeCell ref="AJ9:AM9"/>
    <mergeCell ref="P9:S9"/>
    <mergeCell ref="T9:W9"/>
    <mergeCell ref="X9:AA9"/>
    <mergeCell ref="AB9:AE9"/>
    <mergeCell ref="AF9:AI9"/>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G54"/>
  <sheetViews>
    <sheetView topLeftCell="A10" workbookViewId="0">
      <selection activeCell="A8" sqref="A8:J8"/>
    </sheetView>
  </sheetViews>
  <sheetFormatPr defaultRowHeight="14.5" x14ac:dyDescent="0.35"/>
  <cols>
    <col min="1" max="1" width="37.7265625" style="380" customWidth="1"/>
    <col min="2" max="2" width="19.453125" style="380" customWidth="1"/>
    <col min="3" max="3" width="21.1796875" style="380" customWidth="1"/>
    <col min="4" max="4" width="24.453125" style="380" customWidth="1"/>
    <col min="5" max="5" width="10.26953125" style="380" customWidth="1"/>
    <col min="6" max="6" width="11.1796875" style="380" customWidth="1"/>
    <col min="7" max="7" width="14.26953125" style="380" customWidth="1"/>
    <col min="8" max="8" width="9.453125" style="380" customWidth="1"/>
    <col min="9" max="9" width="14" style="380" customWidth="1"/>
    <col min="10" max="10" width="36.81640625" style="380" customWidth="1"/>
  </cols>
  <sheetData>
    <row r="1" spans="1:59" ht="17.5" x14ac:dyDescent="0.35">
      <c r="A1" s="1930" t="s">
        <v>1118</v>
      </c>
      <c r="B1" s="1931"/>
      <c r="C1" s="1931"/>
      <c r="D1" s="1931"/>
      <c r="E1" s="1931"/>
      <c r="F1" s="1931"/>
      <c r="G1" s="1931"/>
      <c r="H1" s="1931"/>
      <c r="I1" s="1931"/>
      <c r="J1" s="1931"/>
      <c r="K1" s="691"/>
      <c r="L1" s="692"/>
      <c r="M1" s="692"/>
      <c r="N1" s="692"/>
      <c r="O1" s="692"/>
      <c r="P1" s="692"/>
      <c r="Q1" s="692"/>
      <c r="R1" s="692"/>
      <c r="S1" s="692"/>
      <c r="T1" s="692"/>
      <c r="U1" s="692"/>
      <c r="V1" s="692"/>
      <c r="W1" s="692"/>
      <c r="X1" s="692"/>
      <c r="Y1" s="692"/>
      <c r="Z1" s="692"/>
      <c r="AA1" s="692"/>
      <c r="AB1" s="692"/>
      <c r="AC1" s="692"/>
      <c r="AD1" s="692"/>
      <c r="AE1" s="692"/>
      <c r="AF1" s="692"/>
      <c r="AG1" s="692"/>
      <c r="AH1" s="692"/>
      <c r="AI1" s="692"/>
      <c r="AJ1" s="692"/>
      <c r="AK1" s="692"/>
      <c r="AL1" s="692"/>
      <c r="AM1" s="692"/>
      <c r="AN1" s="692"/>
      <c r="AO1" s="692"/>
      <c r="AP1" s="692"/>
      <c r="AQ1" s="692"/>
      <c r="AR1" s="692"/>
      <c r="AS1" s="692"/>
      <c r="AT1" s="692"/>
      <c r="AU1" s="692"/>
      <c r="AV1" s="692"/>
      <c r="AW1" s="692"/>
      <c r="AX1" s="692"/>
      <c r="AY1" s="692"/>
      <c r="AZ1" s="692"/>
      <c r="BA1" s="692"/>
      <c r="BB1" s="692"/>
      <c r="BC1" s="692"/>
      <c r="BD1" s="692"/>
      <c r="BE1" s="692"/>
      <c r="BF1" s="692"/>
      <c r="BG1" s="692"/>
    </row>
    <row r="2" spans="1:59" ht="17.5" x14ac:dyDescent="0.35">
      <c r="A2" s="693"/>
      <c r="B2" s="694"/>
      <c r="C2" s="694"/>
      <c r="D2" s="694"/>
      <c r="E2" s="694"/>
      <c r="F2" s="694"/>
      <c r="G2" s="694"/>
      <c r="H2" s="694"/>
      <c r="I2" s="694"/>
      <c r="J2" s="694"/>
      <c r="K2" s="691"/>
      <c r="L2" s="692"/>
      <c r="M2" s="692"/>
      <c r="N2" s="692"/>
      <c r="O2" s="692"/>
      <c r="P2" s="692"/>
      <c r="Q2" s="692"/>
      <c r="R2" s="692"/>
      <c r="S2" s="692"/>
      <c r="T2" s="692"/>
      <c r="U2" s="692"/>
      <c r="V2" s="692"/>
      <c r="W2" s="692"/>
      <c r="X2" s="692"/>
      <c r="Y2" s="692"/>
      <c r="Z2" s="692"/>
      <c r="AA2" s="692"/>
      <c r="AB2" s="692"/>
      <c r="AC2" s="692"/>
      <c r="AD2" s="692"/>
      <c r="AE2" s="692"/>
      <c r="AF2" s="692"/>
      <c r="AG2" s="692"/>
      <c r="AH2" s="692"/>
      <c r="AI2" s="692"/>
      <c r="AJ2" s="692"/>
      <c r="AK2" s="692"/>
      <c r="AL2" s="692"/>
      <c r="AM2" s="692"/>
      <c r="AN2" s="692"/>
      <c r="AO2" s="692"/>
      <c r="AP2" s="692"/>
      <c r="AQ2" s="692"/>
      <c r="AR2" s="692"/>
      <c r="AS2" s="692"/>
      <c r="AT2" s="692"/>
      <c r="AU2" s="692"/>
      <c r="AV2" s="692"/>
      <c r="AW2" s="692"/>
      <c r="AX2" s="692"/>
      <c r="AY2" s="692"/>
      <c r="AZ2" s="692"/>
      <c r="BA2" s="692"/>
      <c r="BB2" s="692"/>
      <c r="BC2" s="692"/>
      <c r="BD2" s="692"/>
      <c r="BE2" s="692"/>
      <c r="BF2" s="692"/>
      <c r="BG2" s="692"/>
    </row>
    <row r="3" spans="1:59" ht="15" x14ac:dyDescent="0.35">
      <c r="A3" s="1928" t="s">
        <v>1119</v>
      </c>
      <c r="B3" s="1929"/>
      <c r="C3" s="1929"/>
      <c r="D3" s="1929"/>
      <c r="E3" s="1929"/>
      <c r="F3" s="1929"/>
      <c r="G3" s="1929"/>
      <c r="H3" s="1929"/>
      <c r="I3" s="1929"/>
      <c r="J3" s="1929"/>
      <c r="K3" s="695"/>
      <c r="L3" s="692"/>
      <c r="M3" s="692"/>
      <c r="N3" s="692"/>
      <c r="O3" s="692"/>
      <c r="P3" s="692"/>
      <c r="Q3" s="692"/>
      <c r="R3" s="692"/>
      <c r="S3" s="692"/>
      <c r="T3" s="692"/>
      <c r="U3" s="692"/>
      <c r="V3" s="692"/>
      <c r="W3" s="692"/>
      <c r="X3" s="692"/>
      <c r="Y3" s="692"/>
      <c r="Z3" s="692"/>
      <c r="AA3" s="692"/>
      <c r="AB3" s="692"/>
      <c r="AC3" s="692"/>
      <c r="AD3" s="692"/>
      <c r="AE3" s="692"/>
      <c r="AF3" s="692"/>
      <c r="AG3" s="692"/>
      <c r="AH3" s="692"/>
      <c r="AI3" s="692"/>
      <c r="AJ3" s="692"/>
      <c r="AK3" s="692"/>
      <c r="AL3" s="692"/>
      <c r="AM3" s="692"/>
      <c r="AN3" s="692"/>
      <c r="AO3" s="692"/>
      <c r="AP3" s="692"/>
      <c r="AQ3" s="692"/>
      <c r="AR3" s="692"/>
      <c r="AS3" s="692"/>
      <c r="AT3" s="692"/>
      <c r="AU3" s="692"/>
      <c r="AV3" s="692"/>
      <c r="AW3" s="692"/>
      <c r="AX3" s="692"/>
      <c r="AY3" s="692"/>
      <c r="AZ3" s="692"/>
      <c r="BA3" s="692"/>
      <c r="BB3" s="692"/>
      <c r="BC3" s="692"/>
      <c r="BD3" s="692"/>
      <c r="BE3" s="692"/>
      <c r="BF3" s="692"/>
      <c r="BG3" s="692"/>
    </row>
    <row r="4" spans="1:59" ht="15" x14ac:dyDescent="0.35">
      <c r="A4" s="1928" t="s">
        <v>1120</v>
      </c>
      <c r="B4" s="1929"/>
      <c r="C4" s="1929"/>
      <c r="D4" s="1929"/>
      <c r="E4" s="1929"/>
      <c r="F4" s="1929"/>
      <c r="G4" s="1929"/>
      <c r="H4" s="1929"/>
      <c r="I4" s="1929"/>
      <c r="J4" s="1929"/>
      <c r="K4" s="695"/>
      <c r="L4" s="692"/>
      <c r="M4" s="692"/>
      <c r="N4" s="692"/>
      <c r="O4" s="692"/>
      <c r="P4" s="692"/>
      <c r="Q4" s="692"/>
      <c r="R4" s="692"/>
      <c r="S4" s="692"/>
      <c r="T4" s="692"/>
      <c r="U4" s="692"/>
      <c r="V4" s="692"/>
      <c r="W4" s="692"/>
      <c r="X4" s="692"/>
      <c r="Y4" s="692"/>
      <c r="Z4" s="692"/>
      <c r="AA4" s="692"/>
      <c r="AB4" s="692"/>
      <c r="AC4" s="692"/>
      <c r="AD4" s="692"/>
      <c r="AE4" s="692"/>
      <c r="AF4" s="692"/>
      <c r="AG4" s="692"/>
      <c r="AH4" s="692"/>
      <c r="AI4" s="692"/>
      <c r="AJ4" s="692"/>
      <c r="AK4" s="692"/>
      <c r="AL4" s="692"/>
      <c r="AM4" s="692"/>
      <c r="AN4" s="692"/>
      <c r="AO4" s="692"/>
      <c r="AP4" s="692"/>
      <c r="AQ4" s="692"/>
      <c r="AR4" s="692"/>
      <c r="AS4" s="692"/>
      <c r="AT4" s="692"/>
      <c r="AU4" s="692"/>
      <c r="AV4" s="692"/>
      <c r="AW4" s="692"/>
      <c r="AX4" s="692"/>
      <c r="AY4" s="692"/>
      <c r="AZ4" s="692"/>
      <c r="BA4" s="692"/>
      <c r="BB4" s="692"/>
      <c r="BC4" s="692"/>
      <c r="BD4" s="692"/>
      <c r="BE4" s="692"/>
      <c r="BF4" s="692"/>
      <c r="BG4" s="692"/>
    </row>
    <row r="5" spans="1:59" ht="15" x14ac:dyDescent="0.35">
      <c r="A5" s="1928" t="s">
        <v>1277</v>
      </c>
      <c r="B5" s="1929"/>
      <c r="C5" s="1929"/>
      <c r="D5" s="1929"/>
      <c r="E5" s="1929"/>
      <c r="F5" s="1929"/>
      <c r="G5" s="1929"/>
      <c r="H5" s="1929"/>
      <c r="I5" s="1929"/>
      <c r="J5" s="1929"/>
      <c r="K5" s="695"/>
      <c r="L5" s="692"/>
      <c r="M5" s="692"/>
      <c r="N5" s="692"/>
      <c r="O5" s="692"/>
      <c r="P5" s="692"/>
      <c r="Q5" s="692"/>
      <c r="R5" s="692"/>
      <c r="S5" s="692"/>
      <c r="T5" s="692"/>
      <c r="U5" s="692"/>
      <c r="V5" s="692"/>
      <c r="W5" s="692"/>
      <c r="X5" s="692"/>
      <c r="Y5" s="692"/>
      <c r="Z5" s="692"/>
      <c r="AA5" s="692"/>
      <c r="AB5" s="692"/>
      <c r="AC5" s="692"/>
      <c r="AD5" s="692"/>
      <c r="AE5" s="692"/>
      <c r="AF5" s="692"/>
      <c r="AG5" s="692"/>
      <c r="AH5" s="692"/>
      <c r="AI5" s="692"/>
      <c r="AJ5" s="692"/>
      <c r="AK5" s="692"/>
      <c r="AL5" s="692"/>
      <c r="AM5" s="692"/>
      <c r="AN5" s="692"/>
      <c r="AO5" s="692"/>
      <c r="AP5" s="692"/>
      <c r="AQ5" s="692"/>
      <c r="AR5" s="692"/>
      <c r="AS5" s="692"/>
      <c r="AT5" s="692"/>
      <c r="AU5" s="692"/>
      <c r="AV5" s="692"/>
      <c r="AW5" s="692"/>
      <c r="AX5" s="692"/>
      <c r="AY5" s="692"/>
      <c r="AZ5" s="692"/>
      <c r="BA5" s="692"/>
      <c r="BB5" s="692"/>
      <c r="BC5" s="692"/>
      <c r="BD5" s="692"/>
      <c r="BE5" s="692"/>
      <c r="BF5" s="692"/>
      <c r="BG5" s="692"/>
    </row>
    <row r="6" spans="1:59" ht="15" x14ac:dyDescent="0.35">
      <c r="A6" s="1928" t="s">
        <v>1278</v>
      </c>
      <c r="B6" s="1929"/>
      <c r="C6" s="1929"/>
      <c r="D6" s="1929"/>
      <c r="E6" s="1929"/>
      <c r="F6" s="1929"/>
      <c r="G6" s="1929"/>
      <c r="H6" s="1929"/>
      <c r="I6" s="1929"/>
      <c r="J6" s="1929"/>
      <c r="K6" s="695"/>
      <c r="L6" s="692"/>
      <c r="M6" s="692"/>
      <c r="N6" s="692"/>
      <c r="O6" s="692"/>
      <c r="P6" s="692"/>
      <c r="Q6" s="692"/>
      <c r="R6" s="692"/>
      <c r="S6" s="692"/>
      <c r="T6" s="692"/>
      <c r="U6" s="692"/>
      <c r="V6" s="692"/>
      <c r="W6" s="692"/>
      <c r="X6" s="692"/>
      <c r="Y6" s="692"/>
      <c r="Z6" s="692"/>
      <c r="AA6" s="692"/>
      <c r="AB6" s="692"/>
      <c r="AC6" s="692"/>
      <c r="AD6" s="692"/>
      <c r="AE6" s="692"/>
      <c r="AF6" s="692"/>
      <c r="AG6" s="692"/>
      <c r="AH6" s="692"/>
      <c r="AI6" s="692"/>
      <c r="AJ6" s="692"/>
      <c r="AK6" s="692"/>
      <c r="AL6" s="692"/>
      <c r="AM6" s="692"/>
      <c r="AN6" s="692"/>
      <c r="AO6" s="692"/>
      <c r="AP6" s="692"/>
      <c r="AQ6" s="692"/>
      <c r="AR6" s="692"/>
      <c r="AS6" s="692"/>
      <c r="AT6" s="692"/>
      <c r="AU6" s="692"/>
      <c r="AV6" s="692"/>
      <c r="AW6" s="692"/>
      <c r="AX6" s="692"/>
      <c r="AY6" s="692"/>
      <c r="AZ6" s="692"/>
      <c r="BA6" s="692"/>
      <c r="BB6" s="692"/>
      <c r="BC6" s="692"/>
      <c r="BD6" s="692"/>
      <c r="BE6" s="692"/>
      <c r="BF6" s="692"/>
      <c r="BG6" s="692"/>
    </row>
    <row r="7" spans="1:59" ht="15" x14ac:dyDescent="0.35">
      <c r="A7" s="1928" t="s">
        <v>1279</v>
      </c>
      <c r="B7" s="1929"/>
      <c r="C7" s="1929"/>
      <c r="D7" s="1929"/>
      <c r="E7" s="1929"/>
      <c r="F7" s="1929"/>
      <c r="G7" s="1929"/>
      <c r="H7" s="1929"/>
      <c r="I7" s="1929"/>
      <c r="J7" s="1929"/>
      <c r="K7" s="695"/>
      <c r="L7" s="692"/>
      <c r="M7" s="692"/>
      <c r="N7" s="692"/>
      <c r="O7" s="692"/>
      <c r="P7" s="692"/>
      <c r="Q7" s="692"/>
      <c r="R7" s="692"/>
      <c r="S7" s="692"/>
      <c r="T7" s="692"/>
      <c r="U7" s="692"/>
      <c r="V7" s="692"/>
      <c r="W7" s="692"/>
      <c r="X7" s="692"/>
      <c r="Y7" s="692"/>
      <c r="Z7" s="692"/>
      <c r="AA7" s="692"/>
      <c r="AB7" s="692"/>
      <c r="AC7" s="692"/>
      <c r="AD7" s="692"/>
      <c r="AE7" s="692"/>
      <c r="AF7" s="692"/>
      <c r="AG7" s="692"/>
      <c r="AH7" s="692"/>
      <c r="AI7" s="692"/>
      <c r="AJ7" s="692"/>
      <c r="AK7" s="692"/>
      <c r="AL7" s="692"/>
      <c r="AM7" s="692"/>
      <c r="AN7" s="692"/>
      <c r="AO7" s="692"/>
      <c r="AP7" s="692"/>
      <c r="AQ7" s="692"/>
      <c r="AR7" s="692"/>
      <c r="AS7" s="692"/>
      <c r="AT7" s="692"/>
      <c r="AU7" s="692"/>
      <c r="AV7" s="692"/>
      <c r="AW7" s="692"/>
      <c r="AX7" s="692"/>
      <c r="AY7" s="692"/>
      <c r="AZ7" s="692"/>
      <c r="BA7" s="692"/>
      <c r="BB7" s="692"/>
      <c r="BC7" s="692"/>
      <c r="BD7" s="692"/>
      <c r="BE7" s="692"/>
      <c r="BF7" s="692"/>
      <c r="BG7" s="692"/>
    </row>
    <row r="8" spans="1:59" ht="29.25" customHeight="1" x14ac:dyDescent="0.35">
      <c r="A8" s="1914" t="s">
        <v>1124</v>
      </c>
      <c r="B8" s="1915"/>
      <c r="C8" s="1915"/>
      <c r="D8" s="1915"/>
      <c r="E8" s="1915"/>
      <c r="F8" s="1915"/>
      <c r="G8" s="1915"/>
      <c r="H8" s="1915"/>
      <c r="I8" s="1915"/>
      <c r="J8" s="1916"/>
      <c r="K8" s="696"/>
      <c r="L8" s="1927"/>
      <c r="M8" s="1926"/>
      <c r="N8" s="1926"/>
      <c r="O8" s="1926"/>
      <c r="P8" s="1925"/>
      <c r="Q8" s="1926"/>
      <c r="R8" s="1926"/>
      <c r="S8" s="1926"/>
      <c r="T8" s="1925"/>
      <c r="U8" s="1926"/>
      <c r="V8" s="1926"/>
      <c r="W8" s="1926"/>
      <c r="X8" s="1925"/>
      <c r="Y8" s="1926"/>
      <c r="Z8" s="1926"/>
      <c r="AA8" s="1926"/>
      <c r="AB8" s="1925"/>
      <c r="AC8" s="1926"/>
      <c r="AD8" s="1926"/>
      <c r="AE8" s="1926"/>
      <c r="AF8" s="1925"/>
      <c r="AG8" s="1926"/>
      <c r="AH8" s="1926"/>
      <c r="AI8" s="1926"/>
      <c r="AJ8" s="1925"/>
      <c r="AK8" s="1926"/>
      <c r="AL8" s="1926"/>
      <c r="AM8" s="1926"/>
      <c r="AN8" s="1925"/>
      <c r="AO8" s="1926"/>
      <c r="AP8" s="1926"/>
      <c r="AQ8" s="1926"/>
      <c r="AR8" s="1925"/>
      <c r="AS8" s="1926"/>
      <c r="AT8" s="1926"/>
      <c r="AU8" s="1926"/>
      <c r="AV8" s="1925"/>
      <c r="AW8" s="1926"/>
      <c r="AX8" s="1926"/>
      <c r="AY8" s="1926"/>
      <c r="AZ8" s="1925"/>
      <c r="BA8" s="1926"/>
      <c r="BB8" s="1926"/>
      <c r="BC8" s="1926"/>
      <c r="BD8" s="1925"/>
      <c r="BE8" s="1926"/>
      <c r="BF8" s="1926"/>
      <c r="BG8" s="1926"/>
    </row>
    <row r="9" spans="1:59" ht="45" customHeight="1" x14ac:dyDescent="0.35">
      <c r="A9" s="697" t="s">
        <v>1125</v>
      </c>
      <c r="B9" s="698" t="s">
        <v>1214</v>
      </c>
      <c r="C9" s="699" t="s">
        <v>1215</v>
      </c>
      <c r="D9" s="698" t="s">
        <v>1216</v>
      </c>
      <c r="E9" s="698" t="s">
        <v>1217</v>
      </c>
      <c r="F9" s="700" t="s">
        <v>1218</v>
      </c>
      <c r="G9" s="700" t="s">
        <v>1219</v>
      </c>
      <c r="H9" s="698" t="s">
        <v>1220</v>
      </c>
      <c r="I9" s="698" t="s">
        <v>1221</v>
      </c>
      <c r="J9" s="698" t="s">
        <v>1222</v>
      </c>
      <c r="K9" s="701"/>
      <c r="L9" s="702"/>
      <c r="M9" s="702"/>
      <c r="N9" s="702"/>
      <c r="O9" s="702"/>
      <c r="P9" s="702"/>
      <c r="Q9" s="702"/>
      <c r="R9" s="702"/>
      <c r="S9" s="702"/>
      <c r="T9" s="702"/>
      <c r="U9" s="702"/>
      <c r="V9" s="702"/>
      <c r="W9" s="702"/>
      <c r="X9" s="702"/>
      <c r="Y9" s="702"/>
      <c r="Z9" s="702"/>
      <c r="AA9" s="702"/>
      <c r="AB9" s="702"/>
      <c r="AC9" s="702"/>
      <c r="AD9" s="702"/>
      <c r="AE9" s="702"/>
      <c r="AF9" s="702"/>
      <c r="AG9" s="702"/>
      <c r="AH9" s="702"/>
      <c r="AI9" s="702"/>
      <c r="AJ9" s="702"/>
      <c r="AK9" s="702"/>
      <c r="AL9" s="702"/>
      <c r="AM9" s="702"/>
      <c r="AN9" s="702"/>
      <c r="AO9" s="702"/>
      <c r="AP9" s="702"/>
      <c r="AQ9" s="702"/>
      <c r="AR9" s="702"/>
      <c r="AS9" s="702"/>
      <c r="AT9" s="702"/>
      <c r="AU9" s="702"/>
      <c r="AV9" s="702"/>
      <c r="AW9" s="702"/>
      <c r="AX9" s="702"/>
      <c r="AY9" s="702"/>
      <c r="AZ9" s="702"/>
      <c r="BA9" s="702"/>
      <c r="BB9" s="702"/>
      <c r="BC9" s="702"/>
      <c r="BD9" s="702"/>
      <c r="BE9" s="702"/>
      <c r="BF9" s="702"/>
      <c r="BG9" s="702"/>
    </row>
    <row r="10" spans="1:59" ht="18" x14ac:dyDescent="0.35">
      <c r="A10" s="703"/>
      <c r="B10" s="704"/>
      <c r="C10" s="705"/>
      <c r="D10" s="704"/>
      <c r="E10" s="704"/>
      <c r="F10" s="706"/>
      <c r="G10" s="706"/>
      <c r="H10" s="704"/>
      <c r="I10" s="704"/>
      <c r="J10" s="704"/>
      <c r="K10" s="707"/>
      <c r="L10" s="1923">
        <v>43483</v>
      </c>
      <c r="M10" s="1924"/>
      <c r="N10" s="1924"/>
      <c r="O10" s="1924"/>
      <c r="P10" s="1921">
        <v>43497</v>
      </c>
      <c r="Q10" s="1922"/>
      <c r="R10" s="1922"/>
      <c r="S10" s="1922"/>
      <c r="T10" s="1923">
        <v>43525</v>
      </c>
      <c r="U10" s="1924"/>
      <c r="V10" s="1924"/>
      <c r="W10" s="1924"/>
      <c r="X10" s="1921">
        <v>43556</v>
      </c>
      <c r="Y10" s="1922"/>
      <c r="Z10" s="1922"/>
      <c r="AA10" s="1922"/>
      <c r="AB10" s="1923">
        <v>43586</v>
      </c>
      <c r="AC10" s="1924"/>
      <c r="AD10" s="1924"/>
      <c r="AE10" s="1924"/>
      <c r="AF10" s="1921">
        <v>43617</v>
      </c>
      <c r="AG10" s="1922"/>
      <c r="AH10" s="1922"/>
      <c r="AI10" s="1922"/>
      <c r="AJ10" s="1923">
        <v>43647</v>
      </c>
      <c r="AK10" s="1924"/>
      <c r="AL10" s="1924"/>
      <c r="AM10" s="1924"/>
      <c r="AN10" s="1921">
        <v>43678</v>
      </c>
      <c r="AO10" s="1922"/>
      <c r="AP10" s="1922"/>
      <c r="AQ10" s="1922"/>
      <c r="AR10" s="1923">
        <v>43709</v>
      </c>
      <c r="AS10" s="1924"/>
      <c r="AT10" s="1924"/>
      <c r="AU10" s="1924"/>
      <c r="AV10" s="1921">
        <v>43739</v>
      </c>
      <c r="AW10" s="1922"/>
      <c r="AX10" s="1922"/>
      <c r="AY10" s="1922"/>
      <c r="AZ10" s="1923">
        <v>43770</v>
      </c>
      <c r="BA10" s="1924"/>
      <c r="BB10" s="1924"/>
      <c r="BC10" s="1924"/>
      <c r="BD10" s="1921">
        <v>43800</v>
      </c>
      <c r="BE10" s="1922"/>
      <c r="BF10" s="1922"/>
      <c r="BG10" s="1922"/>
    </row>
    <row r="11" spans="1:59" ht="15" thickBot="1" x14ac:dyDescent="0.4">
      <c r="A11" s="703"/>
      <c r="B11" s="704"/>
      <c r="C11" s="705"/>
      <c r="D11" s="704"/>
      <c r="E11" s="704"/>
      <c r="F11" s="706"/>
      <c r="G11" s="706"/>
      <c r="H11" s="704"/>
      <c r="I11" s="704"/>
      <c r="J11" s="704"/>
      <c r="K11" s="707"/>
      <c r="L11" s="708" t="s">
        <v>1128</v>
      </c>
      <c r="M11" s="708" t="s">
        <v>1129</v>
      </c>
      <c r="N11" s="708" t="s">
        <v>1130</v>
      </c>
      <c r="O11" s="708" t="s">
        <v>1131</v>
      </c>
      <c r="P11" s="708" t="s">
        <v>1132</v>
      </c>
      <c r="Q11" s="708" t="s">
        <v>1133</v>
      </c>
      <c r="R11" s="709" t="s">
        <v>1130</v>
      </c>
      <c r="S11" s="709" t="s">
        <v>1131</v>
      </c>
      <c r="T11" s="709" t="s">
        <v>1128</v>
      </c>
      <c r="U11" s="709" t="s">
        <v>1133</v>
      </c>
      <c r="V11" s="709" t="s">
        <v>1130</v>
      </c>
      <c r="W11" s="709" t="s">
        <v>1131</v>
      </c>
      <c r="X11" s="709" t="s">
        <v>1128</v>
      </c>
      <c r="Y11" s="709" t="s">
        <v>1133</v>
      </c>
      <c r="Z11" s="709" t="s">
        <v>1130</v>
      </c>
      <c r="AA11" s="709" t="s">
        <v>1131</v>
      </c>
      <c r="AB11" s="709" t="s">
        <v>1128</v>
      </c>
      <c r="AC11" s="709" t="s">
        <v>1129</v>
      </c>
      <c r="AD11" s="709" t="s">
        <v>1130</v>
      </c>
      <c r="AE11" s="709" t="s">
        <v>1131</v>
      </c>
      <c r="AF11" s="709" t="s">
        <v>1132</v>
      </c>
      <c r="AG11" s="709" t="s">
        <v>1133</v>
      </c>
      <c r="AH11" s="709" t="s">
        <v>1130</v>
      </c>
      <c r="AI11" s="709" t="s">
        <v>1131</v>
      </c>
      <c r="AJ11" s="709" t="s">
        <v>1128</v>
      </c>
      <c r="AK11" s="709" t="s">
        <v>1133</v>
      </c>
      <c r="AL11" s="709" t="s">
        <v>1130</v>
      </c>
      <c r="AM11" s="709" t="s">
        <v>1131</v>
      </c>
      <c r="AN11" s="709" t="s">
        <v>1128</v>
      </c>
      <c r="AO11" s="709" t="s">
        <v>1133</v>
      </c>
      <c r="AP11" s="709" t="s">
        <v>1130</v>
      </c>
      <c r="AQ11" s="709" t="s">
        <v>1131</v>
      </c>
      <c r="AR11" s="709" t="s">
        <v>1128</v>
      </c>
      <c r="AS11" s="709" t="s">
        <v>1129</v>
      </c>
      <c r="AT11" s="709" t="s">
        <v>1130</v>
      </c>
      <c r="AU11" s="709" t="s">
        <v>1131</v>
      </c>
      <c r="AV11" s="709" t="s">
        <v>1132</v>
      </c>
      <c r="AW11" s="709" t="s">
        <v>1133</v>
      </c>
      <c r="AX11" s="709" t="s">
        <v>1130</v>
      </c>
      <c r="AY11" s="709" t="s">
        <v>1131</v>
      </c>
      <c r="AZ11" s="709" t="s">
        <v>1128</v>
      </c>
      <c r="BA11" s="709" t="s">
        <v>1133</v>
      </c>
      <c r="BB11" s="709" t="s">
        <v>1130</v>
      </c>
      <c r="BC11" s="709" t="s">
        <v>1131</v>
      </c>
      <c r="BD11" s="709" t="s">
        <v>1128</v>
      </c>
      <c r="BE11" s="709" t="s">
        <v>1133</v>
      </c>
      <c r="BF11" s="709" t="s">
        <v>1130</v>
      </c>
      <c r="BG11" s="709" t="s">
        <v>1131</v>
      </c>
    </row>
    <row r="12" spans="1:59" ht="25.5" thickBot="1" x14ac:dyDescent="0.4">
      <c r="A12" s="755" t="s">
        <v>1127</v>
      </c>
      <c r="B12" s="756"/>
      <c r="C12" s="756"/>
      <c r="D12" s="756"/>
      <c r="E12" s="756"/>
      <c r="F12" s="757"/>
      <c r="G12" s="756"/>
      <c r="H12" s="756"/>
      <c r="I12" s="756"/>
      <c r="J12" s="758"/>
      <c r="K12" s="710"/>
      <c r="L12" s="711"/>
      <c r="M12" s="711"/>
      <c r="N12" s="711"/>
      <c r="O12" s="711"/>
      <c r="P12" s="711"/>
      <c r="Q12" s="712"/>
      <c r="R12" s="711"/>
      <c r="S12" s="711"/>
      <c r="T12" s="711"/>
      <c r="U12" s="711"/>
      <c r="V12" s="711"/>
      <c r="W12" s="711"/>
      <c r="X12" s="711"/>
      <c r="Y12" s="711"/>
      <c r="Z12" s="711"/>
      <c r="AA12" s="711"/>
      <c r="AB12" s="711"/>
      <c r="AC12" s="711"/>
      <c r="AD12" s="711"/>
      <c r="AE12" s="711"/>
      <c r="AF12" s="711"/>
      <c r="AG12" s="711"/>
      <c r="AH12" s="711"/>
      <c r="AI12" s="711"/>
      <c r="AJ12" s="711"/>
      <c r="AK12" s="711"/>
      <c r="AL12" s="711"/>
      <c r="AM12" s="711"/>
      <c r="AN12" s="711"/>
      <c r="AO12" s="711"/>
      <c r="AP12" s="711"/>
      <c r="AQ12" s="711"/>
      <c r="AR12" s="711"/>
      <c r="AS12" s="711"/>
      <c r="AT12" s="711"/>
      <c r="AU12" s="711"/>
      <c r="AV12" s="711"/>
      <c r="AW12" s="711"/>
      <c r="AX12" s="711"/>
      <c r="AY12" s="711"/>
      <c r="AZ12" s="711"/>
      <c r="BA12" s="711"/>
      <c r="BB12" s="711"/>
      <c r="BC12" s="711"/>
      <c r="BD12" s="711"/>
      <c r="BE12" s="711"/>
      <c r="BF12" s="711"/>
      <c r="BG12" s="711"/>
    </row>
    <row r="13" spans="1:59" ht="15" thickBot="1" x14ac:dyDescent="0.4">
      <c r="A13" s="1917"/>
      <c r="B13" s="1917"/>
      <c r="C13" s="1917"/>
      <c r="D13" s="1917"/>
      <c r="E13" s="1917"/>
      <c r="F13" s="1917"/>
      <c r="G13" s="1917"/>
      <c r="H13" s="1917"/>
      <c r="I13" s="1917"/>
      <c r="J13" s="1917"/>
      <c r="K13" s="713"/>
      <c r="L13" s="714"/>
      <c r="M13" s="714"/>
      <c r="N13" s="714"/>
      <c r="O13" s="714"/>
      <c r="P13" s="714"/>
      <c r="Q13" s="714"/>
      <c r="R13" s="714"/>
      <c r="S13" s="714"/>
      <c r="T13" s="714"/>
      <c r="U13" s="714"/>
      <c r="V13" s="714"/>
      <c r="W13" s="714"/>
      <c r="X13" s="714"/>
      <c r="Y13" s="714"/>
      <c r="Z13" s="714"/>
      <c r="AA13" s="714"/>
      <c r="AB13" s="714"/>
      <c r="AC13" s="714"/>
      <c r="AD13" s="714"/>
      <c r="AE13" s="714"/>
      <c r="AF13" s="714"/>
      <c r="AG13" s="714"/>
      <c r="AH13" s="714"/>
      <c r="AI13" s="714"/>
      <c r="AJ13" s="714"/>
      <c r="AK13" s="714"/>
      <c r="AL13" s="714"/>
      <c r="AM13" s="714"/>
      <c r="AN13" s="714"/>
      <c r="AO13" s="714"/>
      <c r="AP13" s="714"/>
      <c r="AQ13" s="714"/>
      <c r="AR13" s="714"/>
      <c r="AS13" s="714"/>
      <c r="AT13" s="714"/>
      <c r="AU13" s="714"/>
      <c r="AV13" s="714"/>
      <c r="AW13" s="714"/>
      <c r="AX13" s="714"/>
      <c r="AY13" s="714"/>
      <c r="AZ13" s="714"/>
      <c r="BA13" s="714"/>
      <c r="BB13" s="714"/>
      <c r="BC13" s="714"/>
      <c r="BD13" s="714"/>
      <c r="BE13" s="714"/>
      <c r="BF13" s="714"/>
      <c r="BG13" s="714"/>
    </row>
    <row r="14" spans="1:59" ht="38" thickBot="1" x14ac:dyDescent="0.4">
      <c r="A14" s="755" t="s">
        <v>1134</v>
      </c>
      <c r="B14" s="756"/>
      <c r="C14" s="756"/>
      <c r="D14" s="756"/>
      <c r="E14" s="756"/>
      <c r="F14" s="757"/>
      <c r="G14" s="756"/>
      <c r="H14" s="756"/>
      <c r="I14" s="756"/>
      <c r="J14" s="758"/>
      <c r="K14" s="710"/>
      <c r="L14" s="711"/>
      <c r="M14" s="711"/>
      <c r="N14" s="711"/>
      <c r="O14" s="711"/>
      <c r="P14" s="711"/>
      <c r="Q14" s="712"/>
      <c r="R14" s="711"/>
      <c r="S14" s="711"/>
      <c r="T14" s="711"/>
      <c r="U14" s="711"/>
      <c r="V14" s="711"/>
      <c r="W14" s="711"/>
      <c r="X14" s="711"/>
      <c r="Y14" s="711"/>
      <c r="Z14" s="711"/>
      <c r="AA14" s="711"/>
      <c r="AB14" s="711"/>
      <c r="AC14" s="711"/>
      <c r="AD14" s="711"/>
      <c r="AE14" s="711"/>
      <c r="AF14" s="711"/>
      <c r="AG14" s="711"/>
      <c r="AH14" s="711"/>
      <c r="AI14" s="711"/>
      <c r="AJ14" s="711"/>
      <c r="AK14" s="711"/>
      <c r="AL14" s="711"/>
      <c r="AM14" s="711"/>
      <c r="AN14" s="711"/>
      <c r="AO14" s="711"/>
      <c r="AP14" s="711"/>
      <c r="AQ14" s="711"/>
      <c r="AR14" s="711"/>
      <c r="AS14" s="711"/>
      <c r="AT14" s="711"/>
      <c r="AU14" s="711"/>
      <c r="AV14" s="711"/>
      <c r="AW14" s="711"/>
      <c r="AX14" s="711"/>
      <c r="AY14" s="711"/>
      <c r="AZ14" s="711"/>
      <c r="BA14" s="711"/>
      <c r="BB14" s="711"/>
      <c r="BC14" s="711"/>
      <c r="BD14" s="711"/>
      <c r="BE14" s="711"/>
      <c r="BF14" s="711"/>
      <c r="BG14" s="711"/>
    </row>
    <row r="15" spans="1:59" x14ac:dyDescent="0.35">
      <c r="A15" s="1908" t="s">
        <v>1280</v>
      </c>
      <c r="B15" s="1909"/>
      <c r="C15" s="1909"/>
      <c r="D15" s="1909"/>
      <c r="E15" s="1909"/>
      <c r="F15" s="1909"/>
      <c r="G15" s="1909"/>
      <c r="H15" s="1909"/>
      <c r="I15" s="1909"/>
      <c r="J15" s="1910"/>
      <c r="K15" s="715"/>
      <c r="L15" s="716"/>
      <c r="M15" s="716"/>
      <c r="N15" s="716"/>
      <c r="O15" s="716"/>
      <c r="P15" s="716"/>
      <c r="Q15" s="717"/>
      <c r="R15" s="716"/>
      <c r="S15" s="716"/>
      <c r="T15" s="716"/>
      <c r="U15" s="716"/>
      <c r="V15" s="716"/>
      <c r="W15" s="716"/>
      <c r="X15" s="716"/>
      <c r="Y15" s="716"/>
      <c r="Z15" s="716"/>
      <c r="AA15" s="716"/>
      <c r="AB15" s="716"/>
      <c r="AC15" s="716"/>
      <c r="AD15" s="716"/>
      <c r="AE15" s="716"/>
      <c r="AF15" s="716"/>
      <c r="AG15" s="716"/>
      <c r="AH15" s="716"/>
      <c r="AI15" s="716"/>
      <c r="AJ15" s="716"/>
      <c r="AK15" s="716"/>
      <c r="AL15" s="716"/>
      <c r="AM15" s="716"/>
      <c r="AN15" s="716"/>
      <c r="AO15" s="716"/>
      <c r="AP15" s="716"/>
      <c r="AQ15" s="716"/>
      <c r="AR15" s="716"/>
      <c r="AS15" s="716"/>
      <c r="AT15" s="716"/>
      <c r="AU15" s="716"/>
      <c r="AV15" s="716"/>
      <c r="AW15" s="716"/>
      <c r="AX15" s="716"/>
      <c r="AY15" s="716"/>
      <c r="AZ15" s="716"/>
      <c r="BA15" s="716"/>
      <c r="BB15" s="716"/>
      <c r="BC15" s="716"/>
      <c r="BD15" s="716"/>
      <c r="BE15" s="716"/>
      <c r="BF15" s="716"/>
      <c r="BG15" s="716"/>
    </row>
    <row r="16" spans="1:59" x14ac:dyDescent="0.35">
      <c r="A16" s="1918" t="s">
        <v>1281</v>
      </c>
      <c r="B16" s="1919"/>
      <c r="C16" s="1919"/>
      <c r="D16" s="1919"/>
      <c r="E16" s="1919"/>
      <c r="F16" s="1919"/>
      <c r="G16" s="1919"/>
      <c r="H16" s="1919"/>
      <c r="I16" s="1919"/>
      <c r="J16" s="1920"/>
      <c r="K16" s="715"/>
      <c r="L16" s="716"/>
      <c r="M16" s="716"/>
      <c r="N16" s="716"/>
      <c r="O16" s="716"/>
      <c r="P16" s="716"/>
      <c r="Q16" s="717"/>
      <c r="R16" s="716"/>
      <c r="S16" s="716"/>
      <c r="T16" s="716"/>
      <c r="U16" s="716"/>
      <c r="V16" s="716"/>
      <c r="W16" s="716"/>
      <c r="X16" s="716"/>
      <c r="Y16" s="716"/>
      <c r="Z16" s="716"/>
      <c r="AA16" s="716"/>
      <c r="AB16" s="716"/>
      <c r="AC16" s="716"/>
      <c r="AD16" s="716"/>
      <c r="AE16" s="716"/>
      <c r="AF16" s="716"/>
      <c r="AG16" s="716"/>
      <c r="AH16" s="716"/>
      <c r="AI16" s="716"/>
      <c r="AJ16" s="716"/>
      <c r="AK16" s="716"/>
      <c r="AL16" s="716"/>
      <c r="AM16" s="716"/>
      <c r="AN16" s="716"/>
      <c r="AO16" s="716"/>
      <c r="AP16" s="716"/>
      <c r="AQ16" s="716"/>
      <c r="AR16" s="716"/>
      <c r="AS16" s="716"/>
      <c r="AT16" s="716"/>
      <c r="AU16" s="716"/>
      <c r="AV16" s="716"/>
      <c r="AW16" s="716"/>
      <c r="AX16" s="716"/>
      <c r="AY16" s="716"/>
      <c r="AZ16" s="716"/>
      <c r="BA16" s="716"/>
      <c r="BB16" s="716"/>
      <c r="BC16" s="716"/>
      <c r="BD16" s="716"/>
      <c r="BE16" s="716"/>
      <c r="BF16" s="716"/>
      <c r="BG16" s="716"/>
    </row>
    <row r="17" spans="1:59" ht="37.5" x14ac:dyDescent="0.35">
      <c r="A17" s="718" t="s">
        <v>1145</v>
      </c>
      <c r="B17" s="759"/>
      <c r="C17" s="760"/>
      <c r="D17" s="759"/>
      <c r="E17" s="759"/>
      <c r="F17" s="761"/>
      <c r="G17" s="762"/>
      <c r="H17" s="759"/>
      <c r="I17" s="759"/>
      <c r="J17" s="763">
        <v>44035.824999999997</v>
      </c>
      <c r="K17" s="715"/>
      <c r="L17" s="720"/>
      <c r="M17" s="720"/>
      <c r="N17" s="720"/>
      <c r="O17" s="720"/>
      <c r="P17" s="720"/>
      <c r="Q17" s="721"/>
      <c r="R17" s="720"/>
      <c r="S17" s="720"/>
      <c r="T17" s="722"/>
      <c r="U17" s="722"/>
      <c r="V17" s="711"/>
      <c r="W17" s="711"/>
      <c r="X17" s="711"/>
      <c r="Y17" s="711"/>
      <c r="Z17" s="722"/>
      <c r="AA17" s="722"/>
      <c r="AB17" s="722"/>
      <c r="AC17" s="722"/>
      <c r="AD17" s="722"/>
      <c r="AE17" s="722"/>
      <c r="AF17" s="722"/>
      <c r="AG17" s="722"/>
      <c r="AH17" s="722"/>
      <c r="AI17" s="722"/>
      <c r="AJ17" s="711"/>
      <c r="AK17" s="711"/>
      <c r="AL17" s="711"/>
      <c r="AM17" s="711"/>
      <c r="AN17" s="711"/>
      <c r="AO17" s="711"/>
      <c r="AP17" s="711"/>
      <c r="AQ17" s="711"/>
      <c r="AR17" s="711"/>
      <c r="AS17" s="711"/>
      <c r="AT17" s="711"/>
      <c r="AU17" s="711"/>
      <c r="AV17" s="711"/>
      <c r="AW17" s="711"/>
      <c r="AX17" s="711"/>
      <c r="AY17" s="711"/>
      <c r="AZ17" s="711"/>
      <c r="BA17" s="711"/>
      <c r="BB17" s="711"/>
      <c r="BC17" s="711"/>
      <c r="BD17" s="711"/>
      <c r="BE17" s="711"/>
      <c r="BF17" s="711"/>
      <c r="BG17" s="711"/>
    </row>
    <row r="18" spans="1:59" ht="25" x14ac:dyDescent="0.35">
      <c r="A18" s="718" t="s">
        <v>1146</v>
      </c>
      <c r="B18" s="759"/>
      <c r="C18" s="760"/>
      <c r="D18" s="759"/>
      <c r="E18" s="759"/>
      <c r="F18" s="761"/>
      <c r="G18" s="762"/>
      <c r="H18" s="759"/>
      <c r="I18" s="759"/>
      <c r="J18" s="763">
        <v>0</v>
      </c>
      <c r="K18" s="715"/>
      <c r="L18" s="722"/>
      <c r="M18" s="722"/>
      <c r="N18" s="711"/>
      <c r="O18" s="711"/>
      <c r="P18" s="722"/>
      <c r="Q18" s="722"/>
      <c r="R18" s="722"/>
      <c r="S18" s="723"/>
      <c r="T18" s="720"/>
      <c r="U18" s="720"/>
      <c r="V18" s="720"/>
      <c r="W18" s="722"/>
      <c r="X18" s="722"/>
      <c r="Y18" s="722"/>
      <c r="Z18" s="722"/>
      <c r="AA18" s="724"/>
      <c r="AB18" s="724"/>
      <c r="AC18" s="722"/>
      <c r="AD18" s="722"/>
      <c r="AE18" s="724"/>
      <c r="AF18" s="724"/>
      <c r="AG18" s="722"/>
      <c r="AH18" s="724"/>
      <c r="AI18" s="724"/>
      <c r="AJ18" s="711"/>
      <c r="AK18" s="711"/>
      <c r="AL18" s="711"/>
      <c r="AM18" s="711"/>
      <c r="AN18" s="711"/>
      <c r="AO18" s="711"/>
      <c r="AP18" s="711"/>
      <c r="AQ18" s="711"/>
      <c r="AR18" s="711"/>
      <c r="AS18" s="711"/>
      <c r="AT18" s="711"/>
      <c r="AU18" s="711"/>
      <c r="AV18" s="711"/>
      <c r="AW18" s="711"/>
      <c r="AX18" s="711"/>
      <c r="AY18" s="711"/>
      <c r="AZ18" s="711"/>
      <c r="BA18" s="711"/>
      <c r="BB18" s="711"/>
      <c r="BC18" s="711"/>
      <c r="BD18" s="711"/>
      <c r="BE18" s="711"/>
      <c r="BF18" s="711"/>
      <c r="BG18" s="711"/>
    </row>
    <row r="19" spans="1:59" ht="37.5" x14ac:dyDescent="0.35">
      <c r="A19" s="725" t="s">
        <v>1147</v>
      </c>
      <c r="B19" s="759"/>
      <c r="C19" s="760"/>
      <c r="D19" s="759"/>
      <c r="E19" s="759"/>
      <c r="F19" s="761"/>
      <c r="G19" s="762"/>
      <c r="H19" s="759"/>
      <c r="I19" s="759"/>
      <c r="J19" s="763">
        <v>0</v>
      </c>
      <c r="K19" s="715"/>
      <c r="L19" s="722"/>
      <c r="M19" s="722"/>
      <c r="N19" s="711"/>
      <c r="O19" s="711"/>
      <c r="P19" s="722"/>
      <c r="Q19" s="722"/>
      <c r="R19" s="722"/>
      <c r="S19" s="723"/>
      <c r="T19" s="722"/>
      <c r="U19" s="722"/>
      <c r="V19" s="722"/>
      <c r="W19" s="720"/>
      <c r="X19" s="711"/>
      <c r="Y19" s="711"/>
      <c r="Z19" s="722"/>
      <c r="AA19" s="722"/>
      <c r="AB19" s="722"/>
      <c r="AC19" s="722"/>
      <c r="AD19" s="722"/>
      <c r="AE19" s="722"/>
      <c r="AF19" s="722"/>
      <c r="AG19" s="722"/>
      <c r="AH19" s="722"/>
      <c r="AI19" s="722"/>
      <c r="AJ19" s="711"/>
      <c r="AK19" s="711"/>
      <c r="AL19" s="711"/>
      <c r="AM19" s="711"/>
      <c r="AN19" s="711"/>
      <c r="AO19" s="711"/>
      <c r="AP19" s="711"/>
      <c r="AQ19" s="711"/>
      <c r="AR19" s="711"/>
      <c r="AS19" s="711"/>
      <c r="AT19" s="711"/>
      <c r="AU19" s="711"/>
      <c r="AV19" s="711"/>
      <c r="AW19" s="711"/>
      <c r="AX19" s="711"/>
      <c r="AY19" s="711"/>
      <c r="AZ19" s="711"/>
      <c r="BA19" s="711"/>
      <c r="BB19" s="711"/>
      <c r="BC19" s="711"/>
      <c r="BD19" s="711"/>
      <c r="BE19" s="711"/>
      <c r="BF19" s="711"/>
      <c r="BG19" s="711"/>
    </row>
    <row r="20" spans="1:59" ht="15" thickBot="1" x14ac:dyDescent="0.4">
      <c r="A20" s="726" t="s">
        <v>1282</v>
      </c>
      <c r="B20" s="727"/>
      <c r="C20" s="727"/>
      <c r="D20" s="727"/>
      <c r="E20" s="727"/>
      <c r="F20" s="727"/>
      <c r="G20" s="727"/>
      <c r="H20" s="728"/>
      <c r="I20" s="728"/>
      <c r="J20" s="729">
        <f>SUM(J17:J19)</f>
        <v>44035.824999999997</v>
      </c>
      <c r="K20" s="730"/>
      <c r="L20" s="711"/>
      <c r="M20" s="711"/>
      <c r="N20" s="711"/>
      <c r="O20" s="711"/>
      <c r="P20" s="711"/>
      <c r="Q20" s="711"/>
      <c r="R20" s="711"/>
      <c r="S20" s="712"/>
      <c r="T20" s="711"/>
      <c r="U20" s="711"/>
      <c r="V20" s="711"/>
      <c r="W20" s="711"/>
      <c r="X20" s="711"/>
      <c r="Y20" s="711"/>
      <c r="Z20" s="722"/>
      <c r="AA20" s="722"/>
      <c r="AB20" s="722"/>
      <c r="AC20" s="722"/>
      <c r="AD20" s="722"/>
      <c r="AE20" s="722"/>
      <c r="AF20" s="722"/>
      <c r="AG20" s="722"/>
      <c r="AH20" s="722"/>
      <c r="AI20" s="722"/>
      <c r="AJ20" s="711"/>
      <c r="AK20" s="711"/>
      <c r="AL20" s="711"/>
      <c r="AM20" s="711"/>
      <c r="AN20" s="711"/>
      <c r="AO20" s="711"/>
      <c r="AP20" s="711"/>
      <c r="AQ20" s="711"/>
      <c r="AR20" s="711"/>
      <c r="AS20" s="711"/>
      <c r="AT20" s="711"/>
      <c r="AU20" s="711"/>
      <c r="AV20" s="711"/>
      <c r="AW20" s="711"/>
      <c r="AX20" s="711"/>
      <c r="AY20" s="711"/>
      <c r="AZ20" s="711"/>
      <c r="BA20" s="711"/>
      <c r="BB20" s="711"/>
      <c r="BC20" s="711"/>
      <c r="BD20" s="711"/>
      <c r="BE20" s="711"/>
      <c r="BF20" s="711"/>
      <c r="BG20" s="711"/>
    </row>
    <row r="21" spans="1:59" x14ac:dyDescent="0.35">
      <c r="A21" s="1908" t="s">
        <v>1283</v>
      </c>
      <c r="B21" s="1909"/>
      <c r="C21" s="1909"/>
      <c r="D21" s="1909"/>
      <c r="E21" s="1909"/>
      <c r="F21" s="1909"/>
      <c r="G21" s="1909"/>
      <c r="H21" s="1909"/>
      <c r="I21" s="1909"/>
      <c r="J21" s="1910"/>
      <c r="K21" s="731"/>
      <c r="L21" s="732"/>
      <c r="M21" s="732"/>
      <c r="N21" s="732"/>
      <c r="O21" s="732"/>
      <c r="P21" s="732"/>
      <c r="Q21" s="732"/>
      <c r="R21" s="732"/>
      <c r="S21" s="733"/>
      <c r="T21" s="732"/>
      <c r="U21" s="732"/>
      <c r="V21" s="732"/>
      <c r="W21" s="732"/>
      <c r="X21" s="732"/>
      <c r="Y21" s="732"/>
      <c r="Z21" s="732"/>
      <c r="AA21" s="732"/>
      <c r="AB21" s="732"/>
      <c r="AC21" s="732"/>
      <c r="AD21" s="732"/>
      <c r="AE21" s="732"/>
      <c r="AF21" s="732"/>
      <c r="AG21" s="732"/>
      <c r="AH21" s="732"/>
      <c r="AI21" s="732"/>
      <c r="AJ21" s="732"/>
      <c r="AK21" s="732"/>
      <c r="AL21" s="732"/>
      <c r="AM21" s="732"/>
      <c r="AN21" s="732"/>
      <c r="AO21" s="732"/>
      <c r="AP21" s="732"/>
      <c r="AQ21" s="732"/>
      <c r="AR21" s="732"/>
      <c r="AS21" s="732"/>
      <c r="AT21" s="732"/>
      <c r="AU21" s="732"/>
      <c r="AV21" s="732"/>
      <c r="AW21" s="732"/>
      <c r="AX21" s="732"/>
      <c r="AY21" s="732"/>
      <c r="AZ21" s="732"/>
      <c r="BA21" s="732"/>
      <c r="BB21" s="732"/>
      <c r="BC21" s="732"/>
      <c r="BD21" s="732"/>
      <c r="BE21" s="732"/>
      <c r="BF21" s="732"/>
      <c r="BG21" s="732"/>
    </row>
    <row r="22" spans="1:59" x14ac:dyDescent="0.35">
      <c r="A22" s="1918" t="s">
        <v>1284</v>
      </c>
      <c r="B22" s="1919"/>
      <c r="C22" s="1919"/>
      <c r="D22" s="1919"/>
      <c r="E22" s="1919"/>
      <c r="F22" s="1919"/>
      <c r="G22" s="1919"/>
      <c r="H22" s="1919"/>
      <c r="I22" s="1919"/>
      <c r="J22" s="1920"/>
      <c r="K22" s="715"/>
      <c r="L22" s="716"/>
      <c r="M22" s="716"/>
      <c r="N22" s="716"/>
      <c r="O22" s="716"/>
      <c r="P22" s="716"/>
      <c r="Q22" s="717"/>
      <c r="R22" s="716"/>
      <c r="S22" s="716"/>
      <c r="T22" s="716"/>
      <c r="U22" s="716"/>
      <c r="V22" s="716"/>
      <c r="W22" s="716"/>
      <c r="X22" s="716"/>
      <c r="Y22" s="716"/>
      <c r="Z22" s="716"/>
      <c r="AA22" s="716"/>
      <c r="AB22" s="716"/>
      <c r="AC22" s="716"/>
      <c r="AD22" s="716"/>
      <c r="AE22" s="716"/>
      <c r="AF22" s="716"/>
      <c r="AG22" s="716"/>
      <c r="AH22" s="716"/>
      <c r="AI22" s="716"/>
      <c r="AJ22" s="716"/>
      <c r="AK22" s="716"/>
      <c r="AL22" s="716"/>
      <c r="AM22" s="716"/>
      <c r="AN22" s="716"/>
      <c r="AO22" s="716"/>
      <c r="AP22" s="716"/>
      <c r="AQ22" s="716"/>
      <c r="AR22" s="716"/>
      <c r="AS22" s="716"/>
      <c r="AT22" s="716"/>
      <c r="AU22" s="716"/>
      <c r="AV22" s="716"/>
      <c r="AW22" s="716"/>
      <c r="AX22" s="716"/>
      <c r="AY22" s="716"/>
      <c r="AZ22" s="716"/>
      <c r="BA22" s="716"/>
      <c r="BB22" s="716"/>
      <c r="BC22" s="716"/>
      <c r="BD22" s="716"/>
      <c r="BE22" s="716"/>
      <c r="BF22" s="716"/>
      <c r="BG22" s="716"/>
    </row>
    <row r="23" spans="1:59" ht="75" x14ac:dyDescent="0.35">
      <c r="A23" s="718" t="s">
        <v>1285</v>
      </c>
      <c r="B23" s="759"/>
      <c r="C23" s="760"/>
      <c r="D23" s="759"/>
      <c r="E23" s="759"/>
      <c r="F23" s="761"/>
      <c r="G23" s="762"/>
      <c r="H23" s="759"/>
      <c r="I23" s="759"/>
      <c r="J23" s="764">
        <v>413383.07</v>
      </c>
      <c r="K23" s="715"/>
      <c r="L23" s="711"/>
      <c r="M23" s="711"/>
      <c r="N23" s="711"/>
      <c r="O23" s="711"/>
      <c r="P23" s="711"/>
      <c r="Q23" s="711"/>
      <c r="R23" s="711"/>
      <c r="S23" s="712"/>
      <c r="T23" s="711"/>
      <c r="U23" s="711"/>
      <c r="V23" s="711"/>
      <c r="W23" s="720"/>
      <c r="X23" s="711"/>
      <c r="Y23" s="711"/>
      <c r="Z23" s="711"/>
      <c r="AA23" s="711"/>
      <c r="AB23" s="711"/>
      <c r="AC23" s="711"/>
      <c r="AD23" s="711"/>
      <c r="AE23" s="711"/>
      <c r="AF23" s="711"/>
      <c r="AG23" s="711"/>
      <c r="AH23" s="711"/>
      <c r="AI23" s="711"/>
      <c r="AJ23" s="722"/>
      <c r="AK23" s="722"/>
      <c r="AL23" s="722"/>
      <c r="AM23" s="722"/>
      <c r="AN23" s="722"/>
      <c r="AO23" s="722"/>
      <c r="AP23" s="722"/>
      <c r="AQ23" s="722"/>
      <c r="AR23" s="722"/>
      <c r="AS23" s="722"/>
      <c r="AT23" s="722"/>
      <c r="AU23" s="722"/>
      <c r="AV23" s="722"/>
      <c r="AW23" s="722"/>
      <c r="AX23" s="722"/>
      <c r="AY23" s="722"/>
      <c r="AZ23" s="722"/>
      <c r="BA23" s="722"/>
      <c r="BB23" s="722"/>
      <c r="BC23" s="722"/>
      <c r="BD23" s="722"/>
      <c r="BE23" s="722"/>
      <c r="BF23" s="722"/>
      <c r="BG23" s="722"/>
    </row>
    <row r="24" spans="1:59" ht="37.5" x14ac:dyDescent="0.35">
      <c r="A24" s="718" t="s">
        <v>1143</v>
      </c>
      <c r="B24" s="759"/>
      <c r="C24" s="760"/>
      <c r="D24" s="759"/>
      <c r="E24" s="759"/>
      <c r="F24" s="761"/>
      <c r="G24" s="762"/>
      <c r="H24" s="759"/>
      <c r="I24" s="759"/>
      <c r="J24" s="764">
        <v>0</v>
      </c>
      <c r="K24" s="715"/>
      <c r="L24" s="711"/>
      <c r="M24" s="711"/>
      <c r="N24" s="711"/>
      <c r="O24" s="711"/>
      <c r="P24" s="711"/>
      <c r="Q24" s="711"/>
      <c r="R24" s="711"/>
      <c r="S24" s="712"/>
      <c r="T24" s="711"/>
      <c r="U24" s="711"/>
      <c r="V24" s="711"/>
      <c r="W24" s="711"/>
      <c r="X24" s="720"/>
      <c r="Y24" s="720"/>
      <c r="Z24" s="720"/>
      <c r="AA24" s="720"/>
      <c r="AB24" s="720"/>
      <c r="AC24" s="720"/>
      <c r="AD24" s="720"/>
      <c r="AE24" s="720"/>
      <c r="AF24" s="720"/>
      <c r="AG24" s="711"/>
      <c r="AH24" s="711"/>
      <c r="AI24" s="711"/>
      <c r="AJ24" s="722"/>
      <c r="AK24" s="722"/>
      <c r="AL24" s="722"/>
      <c r="AM24" s="722"/>
      <c r="AN24" s="722"/>
      <c r="AO24" s="722"/>
      <c r="AP24" s="722"/>
      <c r="AQ24" s="722"/>
      <c r="AR24" s="722"/>
      <c r="AS24" s="722"/>
      <c r="AT24" s="722"/>
      <c r="AU24" s="722"/>
      <c r="AV24" s="722"/>
      <c r="AW24" s="722"/>
      <c r="AX24" s="722"/>
      <c r="AY24" s="722"/>
      <c r="AZ24" s="722"/>
      <c r="BA24" s="722"/>
      <c r="BB24" s="722"/>
      <c r="BC24" s="722"/>
      <c r="BD24" s="722"/>
      <c r="BE24" s="722"/>
      <c r="BF24" s="722"/>
      <c r="BG24" s="722"/>
    </row>
    <row r="25" spans="1:59" ht="25" x14ac:dyDescent="0.35">
      <c r="A25" s="718" t="s">
        <v>1144</v>
      </c>
      <c r="B25" s="765"/>
      <c r="C25" s="766"/>
      <c r="D25" s="765"/>
      <c r="E25" s="765"/>
      <c r="F25" s="767"/>
      <c r="G25" s="768"/>
      <c r="H25" s="759"/>
      <c r="I25" s="759"/>
      <c r="J25" s="764">
        <v>0</v>
      </c>
      <c r="K25" s="715"/>
      <c r="L25" s="711"/>
      <c r="M25" s="711"/>
      <c r="N25" s="711"/>
      <c r="O25" s="711"/>
      <c r="P25" s="711"/>
      <c r="Q25" s="711"/>
      <c r="R25" s="711"/>
      <c r="S25" s="712"/>
      <c r="T25" s="711"/>
      <c r="U25" s="711"/>
      <c r="V25" s="711"/>
      <c r="W25" s="711"/>
      <c r="X25" s="711"/>
      <c r="Y25" s="711"/>
      <c r="Z25" s="711"/>
      <c r="AA25" s="711"/>
      <c r="AB25" s="711"/>
      <c r="AC25" s="711"/>
      <c r="AD25" s="711"/>
      <c r="AE25" s="711"/>
      <c r="AF25" s="711"/>
      <c r="AG25" s="720"/>
      <c r="AH25" s="720"/>
      <c r="AI25" s="711"/>
      <c r="AJ25" s="722"/>
      <c r="AK25" s="722"/>
      <c r="AL25" s="722"/>
      <c r="AM25" s="722"/>
      <c r="AN25" s="723"/>
      <c r="AO25" s="722"/>
      <c r="AP25" s="722"/>
      <c r="AQ25" s="722"/>
      <c r="AR25" s="722"/>
      <c r="AS25" s="722"/>
      <c r="AT25" s="722"/>
      <c r="AU25" s="722"/>
      <c r="AV25" s="722"/>
      <c r="AW25" s="722"/>
      <c r="AX25" s="722"/>
      <c r="AY25" s="722"/>
      <c r="AZ25" s="722"/>
      <c r="BA25" s="722"/>
      <c r="BB25" s="722"/>
      <c r="BC25" s="722"/>
      <c r="BD25" s="722"/>
      <c r="BE25" s="722"/>
      <c r="BF25" s="722"/>
      <c r="BG25" s="722"/>
    </row>
    <row r="26" spans="1:59" ht="37.5" x14ac:dyDescent="0.35">
      <c r="A26" s="718" t="s">
        <v>1145</v>
      </c>
      <c r="B26" s="759"/>
      <c r="C26" s="760"/>
      <c r="D26" s="759"/>
      <c r="E26" s="759"/>
      <c r="F26" s="761"/>
      <c r="G26" s="762"/>
      <c r="H26" s="769"/>
      <c r="I26" s="759"/>
      <c r="J26" s="770">
        <v>0</v>
      </c>
      <c r="K26" s="715"/>
      <c r="L26" s="711"/>
      <c r="M26" s="711"/>
      <c r="N26" s="711"/>
      <c r="O26" s="711"/>
      <c r="P26" s="711"/>
      <c r="Q26" s="711"/>
      <c r="R26" s="711"/>
      <c r="S26" s="712"/>
      <c r="T26" s="711"/>
      <c r="U26" s="711"/>
      <c r="V26" s="711"/>
      <c r="W26" s="711"/>
      <c r="X26" s="711"/>
      <c r="Y26" s="711"/>
      <c r="Z26" s="711"/>
      <c r="AA26" s="711"/>
      <c r="AB26" s="711"/>
      <c r="AC26" s="711"/>
      <c r="AD26" s="711"/>
      <c r="AE26" s="711"/>
      <c r="AF26" s="711"/>
      <c r="AG26" s="711"/>
      <c r="AH26" s="720"/>
      <c r="AI26" s="720"/>
      <c r="AJ26" s="720"/>
      <c r="AK26" s="720"/>
      <c r="AL26" s="720"/>
      <c r="AM26" s="720"/>
      <c r="AN26" s="720"/>
      <c r="AO26" s="720"/>
      <c r="AP26" s="720"/>
      <c r="AQ26" s="720"/>
      <c r="AR26" s="720"/>
      <c r="AS26" s="720"/>
      <c r="AT26" s="720"/>
      <c r="AU26" s="720"/>
      <c r="AV26" s="720"/>
      <c r="AW26" s="720"/>
      <c r="AX26" s="720"/>
      <c r="AY26" s="720"/>
      <c r="AZ26" s="720"/>
      <c r="BA26" s="720"/>
      <c r="BB26" s="720"/>
      <c r="BC26" s="720"/>
      <c r="BD26" s="720"/>
      <c r="BE26" s="720"/>
      <c r="BF26" s="720"/>
      <c r="BG26" s="720"/>
    </row>
    <row r="27" spans="1:59" ht="25" x14ac:dyDescent="0.35">
      <c r="A27" s="718" t="s">
        <v>1146</v>
      </c>
      <c r="B27" s="759"/>
      <c r="C27" s="760"/>
      <c r="D27" s="759"/>
      <c r="E27" s="759"/>
      <c r="F27" s="761"/>
      <c r="G27" s="762"/>
      <c r="H27" s="759"/>
      <c r="I27" s="759"/>
      <c r="J27" s="764">
        <v>0</v>
      </c>
      <c r="K27" s="715"/>
      <c r="L27" s="722"/>
      <c r="M27" s="722"/>
      <c r="N27" s="711"/>
      <c r="O27" s="711"/>
      <c r="P27" s="722"/>
      <c r="Q27" s="722"/>
      <c r="R27" s="722"/>
      <c r="S27" s="723"/>
      <c r="T27" s="722"/>
      <c r="U27" s="722"/>
      <c r="V27" s="722"/>
      <c r="W27" s="711"/>
      <c r="X27" s="711"/>
      <c r="Y27" s="711"/>
      <c r="Z27" s="711"/>
      <c r="AA27" s="711"/>
      <c r="AB27" s="711"/>
      <c r="AC27" s="711"/>
      <c r="AD27" s="711"/>
      <c r="AE27" s="711"/>
      <c r="AF27" s="711"/>
      <c r="AG27" s="711"/>
      <c r="AH27" s="711"/>
      <c r="AI27" s="711"/>
      <c r="AJ27" s="722"/>
      <c r="AK27" s="722"/>
      <c r="AL27" s="722"/>
      <c r="AM27" s="722"/>
      <c r="AN27" s="722"/>
      <c r="AO27" s="722"/>
      <c r="AP27" s="722"/>
      <c r="AQ27" s="722"/>
      <c r="AR27" s="722"/>
      <c r="AS27" s="722"/>
      <c r="AT27" s="722"/>
      <c r="AU27" s="722"/>
      <c r="AV27" s="722"/>
      <c r="AW27" s="722"/>
      <c r="AX27" s="722"/>
      <c r="AY27" s="722"/>
      <c r="AZ27" s="722"/>
      <c r="BA27" s="722"/>
      <c r="BB27" s="722"/>
      <c r="BC27" s="722"/>
      <c r="BD27" s="722"/>
      <c r="BE27" s="722"/>
      <c r="BF27" s="722"/>
      <c r="BG27" s="722"/>
    </row>
    <row r="28" spans="1:59" ht="37.5" x14ac:dyDescent="0.35">
      <c r="A28" s="725" t="s">
        <v>1147</v>
      </c>
      <c r="B28" s="759"/>
      <c r="C28" s="760"/>
      <c r="D28" s="759"/>
      <c r="E28" s="759"/>
      <c r="F28" s="761"/>
      <c r="G28" s="762"/>
      <c r="H28" s="759"/>
      <c r="I28" s="759"/>
      <c r="J28" s="764">
        <v>0</v>
      </c>
      <c r="K28" s="715"/>
      <c r="L28" s="722"/>
      <c r="M28" s="722"/>
      <c r="N28" s="711"/>
      <c r="O28" s="711"/>
      <c r="P28" s="722"/>
      <c r="Q28" s="722"/>
      <c r="R28" s="722"/>
      <c r="S28" s="723"/>
      <c r="T28" s="722"/>
      <c r="U28" s="722"/>
      <c r="V28" s="722"/>
      <c r="W28" s="711"/>
      <c r="X28" s="711"/>
      <c r="Y28" s="711"/>
      <c r="Z28" s="711"/>
      <c r="AA28" s="545"/>
      <c r="AB28" s="545"/>
      <c r="AC28" s="545"/>
      <c r="AD28" s="545"/>
      <c r="AE28" s="545"/>
      <c r="AF28" s="545"/>
      <c r="AG28" s="711"/>
      <c r="AH28" s="711"/>
      <c r="AI28" s="711"/>
      <c r="AJ28" s="722"/>
      <c r="AK28" s="722"/>
      <c r="AL28" s="722"/>
      <c r="AM28" s="722"/>
      <c r="AN28" s="722"/>
      <c r="AO28" s="722"/>
      <c r="AP28" s="722"/>
      <c r="AQ28" s="722"/>
      <c r="AR28" s="722"/>
      <c r="AS28" s="722"/>
      <c r="AT28" s="722"/>
      <c r="AU28" s="722"/>
      <c r="AV28" s="722"/>
      <c r="AW28" s="722"/>
      <c r="AX28" s="722"/>
      <c r="AY28" s="722"/>
      <c r="AZ28" s="722"/>
      <c r="BA28" s="722"/>
      <c r="BB28" s="722"/>
      <c r="BC28" s="722"/>
      <c r="BD28" s="722"/>
      <c r="BE28" s="722"/>
      <c r="BF28" s="722"/>
      <c r="BG28" s="722"/>
    </row>
    <row r="29" spans="1:59" ht="15" thickBot="1" x14ac:dyDescent="0.4">
      <c r="A29" s="726" t="s">
        <v>1286</v>
      </c>
      <c r="B29" s="727"/>
      <c r="C29" s="727"/>
      <c r="D29" s="727"/>
      <c r="E29" s="727"/>
      <c r="F29" s="727"/>
      <c r="G29" s="727"/>
      <c r="H29" s="728"/>
      <c r="I29" s="728"/>
      <c r="J29" s="729">
        <f>SUM(J23:J28)</f>
        <v>413383.07</v>
      </c>
      <c r="K29" s="715"/>
      <c r="L29" s="722"/>
      <c r="M29" s="722"/>
      <c r="N29" s="711"/>
      <c r="O29" s="711"/>
      <c r="P29" s="722"/>
      <c r="Q29" s="722"/>
      <c r="R29" s="722"/>
      <c r="S29" s="723"/>
      <c r="T29" s="722"/>
      <c r="U29" s="722"/>
      <c r="V29" s="722"/>
      <c r="W29" s="711"/>
      <c r="X29" s="711"/>
      <c r="Y29" s="711"/>
      <c r="Z29" s="711"/>
      <c r="AA29" s="711"/>
      <c r="AB29" s="711"/>
      <c r="AC29" s="711"/>
      <c r="AD29" s="711"/>
      <c r="AE29" s="711"/>
      <c r="AF29" s="711"/>
      <c r="AG29" s="711"/>
      <c r="AH29" s="711"/>
      <c r="AI29" s="711"/>
      <c r="AJ29" s="711"/>
      <c r="AK29" s="711"/>
      <c r="AL29" s="711"/>
      <c r="AM29" s="711"/>
      <c r="AN29" s="711"/>
      <c r="AO29" s="711"/>
      <c r="AP29" s="711"/>
      <c r="AQ29" s="711"/>
      <c r="AR29" s="711"/>
      <c r="AS29" s="711"/>
      <c r="AT29" s="711"/>
      <c r="AU29" s="711"/>
      <c r="AV29" s="711"/>
      <c r="AW29" s="711"/>
      <c r="AX29" s="711"/>
      <c r="AY29" s="711"/>
      <c r="AZ29" s="711"/>
      <c r="BA29" s="711"/>
      <c r="BB29" s="711"/>
      <c r="BC29" s="711"/>
      <c r="BD29" s="711"/>
      <c r="BE29" s="711"/>
      <c r="BF29" s="711"/>
      <c r="BG29" s="711"/>
    </row>
    <row r="30" spans="1:59" x14ac:dyDescent="0.35">
      <c r="A30" s="1908" t="s">
        <v>1287</v>
      </c>
      <c r="B30" s="1909"/>
      <c r="C30" s="1909"/>
      <c r="D30" s="1909"/>
      <c r="E30" s="1909"/>
      <c r="F30" s="1909"/>
      <c r="G30" s="1909"/>
      <c r="H30" s="1909"/>
      <c r="I30" s="1909"/>
      <c r="J30" s="1910"/>
      <c r="K30" s="715"/>
      <c r="L30" s="734"/>
      <c r="M30" s="734"/>
      <c r="N30" s="734"/>
      <c r="O30" s="734"/>
      <c r="P30" s="734"/>
      <c r="Q30" s="734"/>
      <c r="R30" s="734"/>
      <c r="S30" s="735"/>
      <c r="T30" s="734"/>
      <c r="U30" s="734"/>
      <c r="V30" s="734"/>
      <c r="W30" s="734"/>
      <c r="X30" s="734"/>
      <c r="Y30" s="734"/>
      <c r="Z30" s="734"/>
      <c r="AA30" s="734"/>
      <c r="AB30" s="734"/>
      <c r="AC30" s="734"/>
      <c r="AD30" s="734"/>
      <c r="AE30" s="734"/>
      <c r="AF30" s="734"/>
      <c r="AG30" s="734"/>
      <c r="AH30" s="734"/>
      <c r="AI30" s="734"/>
      <c r="AJ30" s="734"/>
      <c r="AK30" s="734"/>
      <c r="AL30" s="734"/>
      <c r="AM30" s="734"/>
      <c r="AN30" s="734"/>
      <c r="AO30" s="734"/>
      <c r="AP30" s="734"/>
      <c r="AQ30" s="734"/>
      <c r="AR30" s="734"/>
      <c r="AS30" s="734"/>
      <c r="AT30" s="734"/>
      <c r="AU30" s="734"/>
      <c r="AV30" s="734"/>
      <c r="AW30" s="734"/>
      <c r="AX30" s="734"/>
      <c r="AY30" s="734"/>
      <c r="AZ30" s="734"/>
      <c r="BA30" s="734"/>
      <c r="BB30" s="734"/>
      <c r="BC30" s="734"/>
      <c r="BD30" s="734"/>
      <c r="BE30" s="734"/>
      <c r="BF30" s="734"/>
      <c r="BG30" s="734"/>
    </row>
    <row r="31" spans="1:59" x14ac:dyDescent="0.35">
      <c r="A31" s="736" t="s">
        <v>1288</v>
      </c>
      <c r="B31" s="771"/>
      <c r="C31" s="772"/>
      <c r="D31" s="773"/>
      <c r="E31" s="774"/>
      <c r="F31" s="775"/>
      <c r="G31" s="775"/>
      <c r="H31" s="774"/>
      <c r="I31" s="771"/>
      <c r="J31" s="776">
        <v>0</v>
      </c>
      <c r="K31" s="737"/>
      <c r="L31" s="738"/>
      <c r="M31" s="739"/>
      <c r="N31" s="739"/>
      <c r="O31" s="739"/>
      <c r="P31" s="739"/>
      <c r="Q31" s="739"/>
      <c r="R31" s="738"/>
      <c r="S31" s="740"/>
      <c r="T31" s="738"/>
      <c r="U31" s="738"/>
      <c r="V31" s="738"/>
      <c r="W31" s="738"/>
      <c r="X31" s="738"/>
      <c r="Y31" s="738"/>
      <c r="Z31" s="738"/>
      <c r="AA31" s="738"/>
      <c r="AB31" s="738"/>
      <c r="AC31" s="738"/>
      <c r="AD31" s="738"/>
      <c r="AE31" s="738"/>
      <c r="AF31" s="738"/>
      <c r="AG31" s="738"/>
      <c r="AH31" s="738"/>
      <c r="AI31" s="738"/>
      <c r="AJ31" s="738"/>
      <c r="AK31" s="738"/>
      <c r="AL31" s="738"/>
      <c r="AM31" s="738"/>
      <c r="AN31" s="738"/>
      <c r="AO31" s="738"/>
      <c r="AP31" s="738"/>
      <c r="AQ31" s="738"/>
      <c r="AR31" s="738"/>
      <c r="AS31" s="738"/>
      <c r="AT31" s="738"/>
      <c r="AU31" s="738"/>
      <c r="AV31" s="738"/>
      <c r="AW31" s="738"/>
      <c r="AX31" s="738"/>
      <c r="AY31" s="738"/>
      <c r="AZ31" s="738"/>
      <c r="BA31" s="738"/>
      <c r="BB31" s="738"/>
      <c r="BC31" s="738"/>
      <c r="BD31" s="738"/>
      <c r="BE31" s="738"/>
      <c r="BF31" s="738"/>
      <c r="BG31" s="738"/>
    </row>
    <row r="32" spans="1:59" ht="25" x14ac:dyDescent="0.35">
      <c r="A32" s="718" t="s">
        <v>1289</v>
      </c>
      <c r="B32" s="759"/>
      <c r="C32" s="760"/>
      <c r="D32" s="777"/>
      <c r="E32" s="778"/>
      <c r="F32" s="761"/>
      <c r="G32" s="762"/>
      <c r="H32" s="778"/>
      <c r="I32" s="759"/>
      <c r="J32" s="776">
        <v>0</v>
      </c>
      <c r="K32" s="715"/>
      <c r="L32" s="711"/>
      <c r="M32" s="711"/>
      <c r="N32" s="711"/>
      <c r="O32" s="711"/>
      <c r="P32" s="711"/>
      <c r="Q32" s="711"/>
      <c r="R32" s="720"/>
      <c r="S32" s="720"/>
      <c r="T32" s="720"/>
      <c r="U32" s="711"/>
      <c r="V32" s="711"/>
      <c r="W32" s="711"/>
      <c r="X32" s="711"/>
      <c r="Y32" s="711"/>
      <c r="Z32" s="711"/>
      <c r="AA32" s="711"/>
      <c r="AB32" s="711"/>
      <c r="AC32" s="711"/>
      <c r="AD32" s="711"/>
      <c r="AE32" s="711"/>
      <c r="AF32" s="711"/>
      <c r="AG32" s="711"/>
      <c r="AH32" s="711"/>
      <c r="AI32" s="711"/>
      <c r="AJ32" s="711"/>
      <c r="AK32" s="711"/>
      <c r="AL32" s="711"/>
      <c r="AM32" s="711"/>
      <c r="AN32" s="711"/>
      <c r="AO32" s="711"/>
      <c r="AP32" s="711"/>
      <c r="AQ32" s="711"/>
      <c r="AR32" s="711"/>
      <c r="AS32" s="711"/>
      <c r="AT32" s="711"/>
      <c r="AU32" s="711"/>
      <c r="AV32" s="711"/>
      <c r="AW32" s="711"/>
      <c r="AX32" s="711"/>
      <c r="AY32" s="711"/>
      <c r="AZ32" s="711"/>
      <c r="BA32" s="711"/>
      <c r="BB32" s="711"/>
      <c r="BC32" s="711"/>
      <c r="BD32" s="711"/>
      <c r="BE32" s="711"/>
      <c r="BF32" s="711"/>
      <c r="BG32" s="711"/>
    </row>
    <row r="33" spans="1:59" ht="25" x14ac:dyDescent="0.35">
      <c r="A33" s="718" t="s">
        <v>1290</v>
      </c>
      <c r="B33" s="759"/>
      <c r="C33" s="760"/>
      <c r="D33" s="777"/>
      <c r="E33" s="778"/>
      <c r="F33" s="761"/>
      <c r="G33" s="762"/>
      <c r="H33" s="778"/>
      <c r="I33" s="759"/>
      <c r="J33" s="776">
        <v>80000</v>
      </c>
      <c r="K33" s="715"/>
      <c r="L33" s="711"/>
      <c r="M33" s="711"/>
      <c r="N33" s="711"/>
      <c r="O33" s="711"/>
      <c r="P33" s="711"/>
      <c r="Q33" s="711"/>
      <c r="R33" s="711"/>
      <c r="S33" s="722"/>
      <c r="T33" s="722"/>
      <c r="U33" s="711"/>
      <c r="V33" s="712"/>
      <c r="W33" s="711"/>
      <c r="X33" s="711"/>
      <c r="Y33" s="711"/>
      <c r="Z33" s="711"/>
      <c r="AA33" s="711"/>
      <c r="AB33" s="711"/>
      <c r="AC33" s="711"/>
      <c r="AD33" s="711"/>
      <c r="AE33" s="711"/>
      <c r="AF33" s="711"/>
      <c r="AG33" s="711"/>
      <c r="AH33" s="711"/>
      <c r="AI33" s="711"/>
      <c r="AJ33" s="711"/>
      <c r="AK33" s="711"/>
      <c r="AL33" s="711"/>
      <c r="AM33" s="711"/>
      <c r="AN33" s="711"/>
      <c r="AO33" s="711"/>
      <c r="AP33" s="711"/>
      <c r="AQ33" s="711"/>
      <c r="AR33" s="711"/>
      <c r="AS33" s="711"/>
      <c r="AT33" s="711"/>
      <c r="AU33" s="711"/>
      <c r="AV33" s="711"/>
      <c r="AW33" s="711"/>
      <c r="AX33" s="711"/>
      <c r="AY33" s="711"/>
      <c r="AZ33" s="711"/>
      <c r="BA33" s="711"/>
      <c r="BB33" s="711"/>
      <c r="BC33" s="711"/>
      <c r="BD33" s="711"/>
      <c r="BE33" s="711"/>
      <c r="BF33" s="711"/>
      <c r="BG33" s="711"/>
    </row>
    <row r="34" spans="1:59" ht="37.5" x14ac:dyDescent="0.35">
      <c r="A34" s="718" t="s">
        <v>1145</v>
      </c>
      <c r="B34" s="765"/>
      <c r="C34" s="766"/>
      <c r="D34" s="779"/>
      <c r="E34" s="780"/>
      <c r="F34" s="767"/>
      <c r="G34" s="768"/>
      <c r="H34" s="778"/>
      <c r="I34" s="759"/>
      <c r="J34" s="776">
        <v>0</v>
      </c>
      <c r="K34" s="730"/>
      <c r="L34" s="711"/>
      <c r="M34" s="711"/>
      <c r="N34" s="711"/>
      <c r="O34" s="711"/>
      <c r="P34" s="711"/>
      <c r="Q34" s="711"/>
      <c r="R34" s="711"/>
      <c r="S34" s="712"/>
      <c r="T34" s="711"/>
      <c r="U34" s="711"/>
      <c r="V34" s="711"/>
      <c r="W34" s="711"/>
      <c r="X34" s="711"/>
      <c r="Y34" s="711"/>
      <c r="Z34" s="711"/>
      <c r="AA34" s="711"/>
      <c r="AB34" s="711"/>
      <c r="AC34" s="711"/>
      <c r="AD34" s="711"/>
      <c r="AE34" s="711"/>
      <c r="AF34" s="711"/>
      <c r="AG34" s="711"/>
      <c r="AH34" s="711"/>
      <c r="AI34" s="711"/>
      <c r="AJ34" s="711"/>
      <c r="AK34" s="711"/>
      <c r="AL34" s="711"/>
      <c r="AM34" s="711"/>
      <c r="AN34" s="711"/>
      <c r="AO34" s="711"/>
      <c r="AP34" s="711"/>
      <c r="AQ34" s="711"/>
      <c r="AR34" s="711"/>
      <c r="AS34" s="711"/>
      <c r="AT34" s="711"/>
      <c r="AU34" s="711"/>
      <c r="AV34" s="711"/>
      <c r="AW34" s="711"/>
      <c r="AX34" s="711"/>
      <c r="AY34" s="711"/>
      <c r="AZ34" s="711"/>
      <c r="BA34" s="711"/>
      <c r="BB34" s="711"/>
      <c r="BC34" s="711"/>
      <c r="BD34" s="711"/>
      <c r="BE34" s="711"/>
      <c r="BF34" s="711"/>
      <c r="BG34" s="711"/>
    </row>
    <row r="35" spans="1:59" ht="25" x14ac:dyDescent="0.35">
      <c r="A35" s="718" t="s">
        <v>1146</v>
      </c>
      <c r="B35" s="759"/>
      <c r="C35" s="760"/>
      <c r="D35" s="777"/>
      <c r="E35" s="778"/>
      <c r="F35" s="761"/>
      <c r="G35" s="762"/>
      <c r="H35" s="781"/>
      <c r="I35" s="759"/>
      <c r="J35" s="782">
        <v>0</v>
      </c>
      <c r="K35" s="730"/>
      <c r="L35" s="711"/>
      <c r="M35" s="711"/>
      <c r="N35" s="711"/>
      <c r="O35" s="711"/>
      <c r="P35" s="711"/>
      <c r="Q35" s="711"/>
      <c r="R35" s="711"/>
      <c r="S35" s="712"/>
      <c r="T35" s="711"/>
      <c r="U35" s="711"/>
      <c r="V35" s="711"/>
      <c r="W35" s="711"/>
      <c r="X35" s="711"/>
      <c r="Y35" s="711"/>
      <c r="Z35" s="711"/>
      <c r="AA35" s="711"/>
      <c r="AB35" s="711"/>
      <c r="AC35" s="711"/>
      <c r="AD35" s="711"/>
      <c r="AE35" s="711"/>
      <c r="AF35" s="711"/>
      <c r="AG35" s="711"/>
      <c r="AH35" s="711"/>
      <c r="AI35" s="711"/>
      <c r="AJ35" s="711"/>
      <c r="AK35" s="711"/>
      <c r="AL35" s="711"/>
      <c r="AM35" s="711"/>
      <c r="AN35" s="711"/>
      <c r="AO35" s="711"/>
      <c r="AP35" s="711"/>
      <c r="AQ35" s="711"/>
      <c r="AR35" s="711"/>
      <c r="AS35" s="711"/>
      <c r="AT35" s="711"/>
      <c r="AU35" s="711"/>
      <c r="AV35" s="711"/>
      <c r="AW35" s="711"/>
      <c r="AX35" s="711"/>
      <c r="AY35" s="711"/>
      <c r="AZ35" s="711"/>
      <c r="BA35" s="711"/>
      <c r="BB35" s="711"/>
      <c r="BC35" s="711"/>
      <c r="BD35" s="711"/>
      <c r="BE35" s="711"/>
      <c r="BF35" s="711"/>
      <c r="BG35" s="711"/>
    </row>
    <row r="36" spans="1:59" ht="37.5" x14ac:dyDescent="0.35">
      <c r="A36" s="741" t="s">
        <v>1147</v>
      </c>
      <c r="B36" s="765"/>
      <c r="C36" s="766"/>
      <c r="D36" s="779"/>
      <c r="E36" s="780"/>
      <c r="F36" s="767"/>
      <c r="G36" s="768"/>
      <c r="H36" s="780"/>
      <c r="I36" s="765"/>
      <c r="J36" s="783">
        <v>0</v>
      </c>
      <c r="K36" s="715"/>
      <c r="L36" s="742"/>
      <c r="M36" s="742"/>
      <c r="N36" s="711"/>
      <c r="O36" s="711"/>
      <c r="P36" s="722"/>
      <c r="Q36" s="711"/>
      <c r="R36" s="743"/>
      <c r="S36" s="744"/>
      <c r="T36" s="743"/>
      <c r="U36" s="711"/>
      <c r="V36" s="711"/>
      <c r="W36" s="711"/>
      <c r="X36" s="711"/>
      <c r="Y36" s="711"/>
      <c r="Z36" s="711"/>
      <c r="AA36" s="711"/>
      <c r="AB36" s="711"/>
      <c r="AC36" s="711"/>
      <c r="AD36" s="711"/>
      <c r="AE36" s="545"/>
      <c r="AF36" s="545"/>
      <c r="AG36" s="711"/>
      <c r="AH36" s="711"/>
      <c r="AI36" s="711"/>
      <c r="AJ36" s="711"/>
      <c r="AK36" s="711"/>
      <c r="AL36" s="711"/>
      <c r="AM36" s="711"/>
      <c r="AN36" s="711"/>
      <c r="AO36" s="711"/>
      <c r="AP36" s="711"/>
      <c r="AQ36" s="711"/>
      <c r="AR36" s="711"/>
      <c r="AS36" s="711"/>
      <c r="AT36" s="711"/>
      <c r="AU36" s="711"/>
      <c r="AV36" s="711"/>
      <c r="AW36" s="711"/>
      <c r="AX36" s="711"/>
      <c r="AY36" s="711"/>
      <c r="AZ36" s="711"/>
      <c r="BA36" s="711"/>
      <c r="BB36" s="711"/>
      <c r="BC36" s="711"/>
      <c r="BD36" s="711"/>
      <c r="BE36" s="711"/>
      <c r="BF36" s="711"/>
      <c r="BG36" s="711"/>
    </row>
    <row r="37" spans="1:59" ht="15" thickBot="1" x14ac:dyDescent="0.4">
      <c r="A37" s="726" t="s">
        <v>1291</v>
      </c>
      <c r="B37" s="727"/>
      <c r="C37" s="727"/>
      <c r="D37" s="727"/>
      <c r="E37" s="727"/>
      <c r="F37" s="727"/>
      <c r="G37" s="727"/>
      <c r="H37" s="728"/>
      <c r="I37" s="728"/>
      <c r="J37" s="729">
        <f>SUM(J31:J36)</f>
        <v>80000</v>
      </c>
      <c r="K37" s="715"/>
      <c r="L37" s="742"/>
      <c r="M37" s="742"/>
      <c r="N37" s="711"/>
      <c r="O37" s="711"/>
      <c r="P37" s="722"/>
      <c r="Q37" s="711"/>
      <c r="R37" s="743"/>
      <c r="S37" s="744"/>
      <c r="T37" s="743"/>
      <c r="U37" s="711"/>
      <c r="V37" s="711"/>
      <c r="W37" s="711"/>
      <c r="X37" s="711"/>
      <c r="Y37" s="711"/>
      <c r="Z37" s="711"/>
      <c r="AA37" s="711"/>
      <c r="AB37" s="711"/>
      <c r="AC37" s="711"/>
      <c r="AD37" s="711"/>
      <c r="AE37" s="545"/>
      <c r="AF37" s="545"/>
      <c r="AG37" s="711"/>
      <c r="AH37" s="711"/>
      <c r="AI37" s="711"/>
      <c r="AJ37" s="711"/>
      <c r="AK37" s="711"/>
      <c r="AL37" s="711"/>
      <c r="AM37" s="711"/>
      <c r="AN37" s="711"/>
      <c r="AO37" s="711"/>
      <c r="AP37" s="711"/>
      <c r="AQ37" s="711"/>
      <c r="AR37" s="711"/>
      <c r="AS37" s="711"/>
      <c r="AT37" s="711"/>
      <c r="AU37" s="711"/>
      <c r="AV37" s="711"/>
      <c r="AW37" s="711"/>
      <c r="AX37" s="711"/>
      <c r="AY37" s="711"/>
      <c r="AZ37" s="711"/>
      <c r="BA37" s="711"/>
      <c r="BB37" s="711"/>
      <c r="BC37" s="711"/>
      <c r="BD37" s="711"/>
      <c r="BE37" s="711"/>
      <c r="BF37" s="711"/>
      <c r="BG37" s="711"/>
    </row>
    <row r="38" spans="1:59" ht="62.5" customHeight="1" x14ac:dyDescent="0.35">
      <c r="A38" s="1908" t="s">
        <v>1292</v>
      </c>
      <c r="B38" s="1909"/>
      <c r="C38" s="1909"/>
      <c r="D38" s="1909"/>
      <c r="E38" s="1909"/>
      <c r="F38" s="1909"/>
      <c r="G38" s="1909"/>
      <c r="H38" s="1909"/>
      <c r="I38" s="1909"/>
      <c r="J38" s="1910"/>
      <c r="K38" s="745"/>
      <c r="L38" s="734"/>
      <c r="M38" s="734"/>
      <c r="N38" s="734"/>
      <c r="O38" s="734"/>
      <c r="P38" s="734"/>
      <c r="Q38" s="734"/>
      <c r="R38" s="734"/>
      <c r="S38" s="734"/>
      <c r="T38" s="734"/>
      <c r="U38" s="734"/>
      <c r="V38" s="734"/>
      <c r="W38" s="734"/>
      <c r="X38" s="734"/>
      <c r="Y38" s="734"/>
      <c r="Z38" s="734"/>
      <c r="AA38" s="734"/>
      <c r="AB38" s="734"/>
      <c r="AC38" s="734"/>
      <c r="AD38" s="734"/>
      <c r="AE38" s="746"/>
      <c r="AF38" s="746"/>
      <c r="AG38" s="734"/>
      <c r="AH38" s="734"/>
      <c r="AI38" s="734"/>
      <c r="AJ38" s="734"/>
      <c r="AK38" s="734"/>
      <c r="AL38" s="734"/>
      <c r="AM38" s="734"/>
      <c r="AN38" s="734"/>
      <c r="AO38" s="734"/>
      <c r="AP38" s="734"/>
      <c r="AQ38" s="734"/>
      <c r="AR38" s="734"/>
      <c r="AS38" s="734"/>
      <c r="AT38" s="734"/>
      <c r="AU38" s="734"/>
      <c r="AV38" s="734"/>
      <c r="AW38" s="734"/>
      <c r="AX38" s="734"/>
      <c r="AY38" s="734"/>
      <c r="AZ38" s="734"/>
      <c r="BA38" s="734"/>
      <c r="BB38" s="734"/>
      <c r="BC38" s="734"/>
      <c r="BD38" s="734"/>
      <c r="BE38" s="734"/>
      <c r="BF38" s="734"/>
      <c r="BG38" s="734"/>
    </row>
    <row r="39" spans="1:59" ht="25" x14ac:dyDescent="0.35">
      <c r="A39" s="718" t="s">
        <v>1144</v>
      </c>
      <c r="B39" s="759"/>
      <c r="C39" s="760"/>
      <c r="D39" s="777"/>
      <c r="E39" s="778"/>
      <c r="F39" s="761"/>
      <c r="G39" s="762"/>
      <c r="H39" s="778"/>
      <c r="I39" s="759"/>
      <c r="J39" s="784">
        <v>632581.1</v>
      </c>
      <c r="K39" s="745"/>
      <c r="L39" s="722"/>
      <c r="M39" s="720"/>
      <c r="N39" s="720"/>
      <c r="O39" s="711"/>
      <c r="P39" s="722"/>
      <c r="Q39" s="711"/>
      <c r="R39" s="711"/>
      <c r="S39" s="711"/>
      <c r="T39" s="711"/>
      <c r="U39" s="711"/>
      <c r="V39" s="711"/>
      <c r="W39" s="711"/>
      <c r="X39" s="711"/>
      <c r="Y39" s="711"/>
      <c r="Z39" s="711"/>
      <c r="AA39" s="711"/>
      <c r="AB39" s="711"/>
      <c r="AC39" s="711"/>
      <c r="AD39" s="711"/>
      <c r="AE39" s="545"/>
      <c r="AF39" s="545"/>
      <c r="AG39" s="711"/>
      <c r="AH39" s="711"/>
      <c r="AI39" s="711"/>
      <c r="AJ39" s="711"/>
      <c r="AK39" s="711"/>
      <c r="AL39" s="711"/>
      <c r="AM39" s="711"/>
      <c r="AN39" s="711"/>
      <c r="AO39" s="711"/>
      <c r="AP39" s="711"/>
      <c r="AQ39" s="711"/>
      <c r="AR39" s="711"/>
      <c r="AS39" s="711"/>
      <c r="AT39" s="711"/>
      <c r="AU39" s="711"/>
      <c r="AV39" s="711"/>
      <c r="AW39" s="711"/>
      <c r="AX39" s="711"/>
      <c r="AY39" s="711"/>
      <c r="AZ39" s="711"/>
      <c r="BA39" s="711"/>
      <c r="BB39" s="711"/>
      <c r="BC39" s="711"/>
      <c r="BD39" s="711"/>
      <c r="BE39" s="711"/>
      <c r="BF39" s="711"/>
      <c r="BG39" s="711"/>
    </row>
    <row r="40" spans="1:59" ht="37.5" x14ac:dyDescent="0.35">
      <c r="A40" s="718" t="s">
        <v>1293</v>
      </c>
      <c r="B40" s="759"/>
      <c r="C40" s="760"/>
      <c r="D40" s="777"/>
      <c r="E40" s="778"/>
      <c r="F40" s="761"/>
      <c r="G40" s="762"/>
      <c r="H40" s="778"/>
      <c r="I40" s="759"/>
      <c r="J40" s="784">
        <v>0</v>
      </c>
      <c r="K40" s="745"/>
      <c r="L40" s="722"/>
      <c r="M40" s="722"/>
      <c r="N40" s="720"/>
      <c r="O40" s="720"/>
      <c r="P40" s="720"/>
      <c r="Q40" s="720"/>
      <c r="R40" s="720"/>
      <c r="S40" s="720"/>
      <c r="T40" s="720"/>
      <c r="U40" s="720"/>
      <c r="V40" s="720"/>
      <c r="W40" s="720"/>
      <c r="X40" s="720"/>
      <c r="Y40" s="720"/>
      <c r="Z40" s="720"/>
      <c r="AA40" s="720"/>
      <c r="AB40" s="720"/>
      <c r="AC40" s="720"/>
      <c r="AD40" s="720"/>
      <c r="AE40" s="747"/>
      <c r="AF40" s="747"/>
      <c r="AG40" s="720"/>
      <c r="AH40" s="720"/>
      <c r="AI40" s="720"/>
      <c r="AJ40" s="720"/>
      <c r="AK40" s="720"/>
      <c r="AL40" s="720"/>
      <c r="AM40" s="720"/>
      <c r="AN40" s="720"/>
      <c r="AO40" s="720"/>
      <c r="AP40" s="720"/>
      <c r="AQ40" s="720"/>
      <c r="AR40" s="720"/>
      <c r="AS40" s="720"/>
      <c r="AT40" s="720"/>
      <c r="AU40" s="720"/>
      <c r="AV40" s="720"/>
      <c r="AW40" s="720"/>
      <c r="AX40" s="720"/>
      <c r="AY40" s="720"/>
      <c r="AZ40" s="720"/>
      <c r="BA40" s="720"/>
      <c r="BB40" s="720"/>
      <c r="BC40" s="720"/>
      <c r="BD40" s="720"/>
      <c r="BE40" s="720"/>
      <c r="BF40" s="720"/>
      <c r="BG40" s="720"/>
    </row>
    <row r="41" spans="1:59" ht="25" x14ac:dyDescent="0.35">
      <c r="A41" s="718" t="s">
        <v>1146</v>
      </c>
      <c r="B41" s="759"/>
      <c r="C41" s="760"/>
      <c r="D41" s="777"/>
      <c r="E41" s="778"/>
      <c r="F41" s="761"/>
      <c r="G41" s="762"/>
      <c r="H41" s="778"/>
      <c r="I41" s="759"/>
      <c r="J41" s="784">
        <v>0</v>
      </c>
      <c r="K41" s="745"/>
      <c r="L41" s="722"/>
      <c r="M41" s="722"/>
      <c r="N41" s="711"/>
      <c r="O41" s="711"/>
      <c r="P41" s="722"/>
      <c r="Q41" s="711"/>
      <c r="R41" s="711"/>
      <c r="S41" s="711"/>
      <c r="T41" s="711"/>
      <c r="U41" s="711"/>
      <c r="V41" s="711"/>
      <c r="W41" s="711"/>
      <c r="X41" s="711"/>
      <c r="Y41" s="711"/>
      <c r="Z41" s="711"/>
      <c r="AA41" s="711"/>
      <c r="AB41" s="711"/>
      <c r="AC41" s="711"/>
      <c r="AD41" s="711"/>
      <c r="AE41" s="545"/>
      <c r="AF41" s="545"/>
      <c r="AG41" s="711"/>
      <c r="AH41" s="711"/>
      <c r="AI41" s="711"/>
      <c r="AJ41" s="711"/>
      <c r="AK41" s="711"/>
      <c r="AL41" s="711"/>
      <c r="AM41" s="711"/>
      <c r="AN41" s="711"/>
      <c r="AO41" s="711"/>
      <c r="AP41" s="711"/>
      <c r="AQ41" s="711"/>
      <c r="AR41" s="711"/>
      <c r="AS41" s="711"/>
      <c r="AT41" s="711"/>
      <c r="AU41" s="711"/>
      <c r="AV41" s="711"/>
      <c r="AW41" s="711"/>
      <c r="AX41" s="711"/>
      <c r="AY41" s="711"/>
      <c r="AZ41" s="711"/>
      <c r="BA41" s="711"/>
      <c r="BB41" s="711"/>
      <c r="BC41" s="711"/>
      <c r="BD41" s="711"/>
      <c r="BE41" s="711"/>
      <c r="BF41" s="711"/>
      <c r="BG41" s="711"/>
    </row>
    <row r="42" spans="1:59" ht="37.5" x14ac:dyDescent="0.35">
      <c r="A42" s="741" t="s">
        <v>1147</v>
      </c>
      <c r="B42" s="759"/>
      <c r="C42" s="760"/>
      <c r="D42" s="777"/>
      <c r="E42" s="778"/>
      <c r="F42" s="761"/>
      <c r="G42" s="762"/>
      <c r="H42" s="778"/>
      <c r="I42" s="759"/>
      <c r="J42" s="784">
        <v>0</v>
      </c>
      <c r="K42" s="745"/>
      <c r="L42" s="722"/>
      <c r="M42" s="722"/>
      <c r="N42" s="711"/>
      <c r="O42" s="711"/>
      <c r="P42" s="722"/>
      <c r="Q42" s="711"/>
      <c r="R42" s="711"/>
      <c r="S42" s="711"/>
      <c r="T42" s="711"/>
      <c r="U42" s="711"/>
      <c r="V42" s="711"/>
      <c r="W42" s="711"/>
      <c r="X42" s="711"/>
      <c r="Y42" s="711"/>
      <c r="Z42" s="711"/>
      <c r="AA42" s="711"/>
      <c r="AB42" s="711"/>
      <c r="AC42" s="711"/>
      <c r="AD42" s="711"/>
      <c r="AE42" s="545"/>
      <c r="AF42" s="545"/>
      <c r="AG42" s="711"/>
      <c r="AH42" s="711"/>
      <c r="AI42" s="711"/>
      <c r="AJ42" s="711"/>
      <c r="AK42" s="711"/>
      <c r="AL42" s="711"/>
      <c r="AM42" s="711"/>
      <c r="AN42" s="711"/>
      <c r="AO42" s="711"/>
      <c r="AP42" s="711"/>
      <c r="AQ42" s="711"/>
      <c r="AR42" s="711"/>
      <c r="AS42" s="711"/>
      <c r="AT42" s="711"/>
      <c r="AU42" s="711"/>
      <c r="AV42" s="711"/>
      <c r="AW42" s="711"/>
      <c r="AX42" s="711"/>
      <c r="AY42" s="711"/>
      <c r="AZ42" s="711"/>
      <c r="BA42" s="711"/>
      <c r="BB42" s="711"/>
      <c r="BC42" s="711"/>
      <c r="BD42" s="711"/>
      <c r="BE42" s="711"/>
      <c r="BF42" s="711"/>
      <c r="BG42" s="711"/>
    </row>
    <row r="43" spans="1:59" ht="50" x14ac:dyDescent="0.35">
      <c r="A43" s="718" t="s">
        <v>1294</v>
      </c>
      <c r="B43" s="759"/>
      <c r="C43" s="760"/>
      <c r="D43" s="777"/>
      <c r="E43" s="778"/>
      <c r="F43" s="761"/>
      <c r="G43" s="762"/>
      <c r="H43" s="778"/>
      <c r="I43" s="759"/>
      <c r="J43" s="784">
        <v>0</v>
      </c>
      <c r="K43" s="745"/>
      <c r="L43" s="722"/>
      <c r="M43" s="722"/>
      <c r="N43" s="711"/>
      <c r="O43" s="711"/>
      <c r="P43" s="722"/>
      <c r="Q43" s="711"/>
      <c r="R43" s="711"/>
      <c r="S43" s="711"/>
      <c r="T43" s="711"/>
      <c r="U43" s="711"/>
      <c r="V43" s="711"/>
      <c r="W43" s="711"/>
      <c r="X43" s="711"/>
      <c r="Y43" s="711"/>
      <c r="Z43" s="711"/>
      <c r="AA43" s="711"/>
      <c r="AB43" s="711"/>
      <c r="AC43" s="711"/>
      <c r="AD43" s="711"/>
      <c r="AE43" s="545"/>
      <c r="AF43" s="545"/>
      <c r="AG43" s="711"/>
      <c r="AH43" s="711"/>
      <c r="AI43" s="711"/>
      <c r="AJ43" s="711"/>
      <c r="AK43" s="711"/>
      <c r="AL43" s="711"/>
      <c r="AM43" s="711"/>
      <c r="AN43" s="711"/>
      <c r="AO43" s="711"/>
      <c r="AP43" s="711"/>
      <c r="AQ43" s="711"/>
      <c r="AR43" s="711"/>
      <c r="AS43" s="711"/>
      <c r="AT43" s="711"/>
      <c r="AU43" s="711"/>
      <c r="AV43" s="711"/>
      <c r="AW43" s="711"/>
      <c r="AX43" s="711"/>
      <c r="AY43" s="711"/>
      <c r="AZ43" s="711"/>
      <c r="BA43" s="711"/>
      <c r="BB43" s="711"/>
      <c r="BC43" s="711"/>
      <c r="BD43" s="711"/>
      <c r="BE43" s="711"/>
      <c r="BF43" s="711"/>
      <c r="BG43" s="711"/>
    </row>
    <row r="44" spans="1:59" ht="25" x14ac:dyDescent="0.35">
      <c r="A44" s="718" t="s">
        <v>1295</v>
      </c>
      <c r="B44" s="759"/>
      <c r="C44" s="760"/>
      <c r="D44" s="777"/>
      <c r="E44" s="778"/>
      <c r="F44" s="761"/>
      <c r="G44" s="762"/>
      <c r="H44" s="778"/>
      <c r="I44" s="759"/>
      <c r="J44" s="784">
        <v>0</v>
      </c>
      <c r="K44" s="745"/>
      <c r="L44" s="722"/>
      <c r="M44" s="722"/>
      <c r="N44" s="711"/>
      <c r="O44" s="711"/>
      <c r="P44" s="722"/>
      <c r="Q44" s="711"/>
      <c r="R44" s="711"/>
      <c r="S44" s="711"/>
      <c r="T44" s="711"/>
      <c r="U44" s="711"/>
      <c r="V44" s="711"/>
      <c r="W44" s="711"/>
      <c r="X44" s="711"/>
      <c r="Y44" s="711"/>
      <c r="Z44" s="711"/>
      <c r="AA44" s="711"/>
      <c r="AB44" s="711"/>
      <c r="AC44" s="711"/>
      <c r="AD44" s="711"/>
      <c r="AE44" s="545"/>
      <c r="AF44" s="545"/>
      <c r="AG44" s="711"/>
      <c r="AH44" s="711"/>
      <c r="AI44" s="711"/>
      <c r="AJ44" s="711"/>
      <c r="AK44" s="711"/>
      <c r="AL44" s="711"/>
      <c r="AM44" s="711"/>
      <c r="AN44" s="711"/>
      <c r="AO44" s="711"/>
      <c r="AP44" s="711"/>
      <c r="AQ44" s="711"/>
      <c r="AR44" s="711"/>
      <c r="AS44" s="711"/>
      <c r="AT44" s="711"/>
      <c r="AU44" s="711"/>
      <c r="AV44" s="711"/>
      <c r="AW44" s="711"/>
      <c r="AX44" s="711"/>
      <c r="AY44" s="711"/>
      <c r="AZ44" s="711"/>
      <c r="BA44" s="711"/>
      <c r="BB44" s="711"/>
      <c r="BC44" s="711"/>
      <c r="BD44" s="711"/>
      <c r="BE44" s="711"/>
      <c r="BF44" s="711"/>
      <c r="BG44" s="711"/>
    </row>
    <row r="45" spans="1:59" ht="37.5" x14ac:dyDescent="0.35">
      <c r="A45" s="741" t="s">
        <v>1147</v>
      </c>
      <c r="B45" s="759"/>
      <c r="C45" s="760"/>
      <c r="D45" s="777"/>
      <c r="E45" s="778"/>
      <c r="F45" s="761"/>
      <c r="G45" s="762"/>
      <c r="H45" s="778"/>
      <c r="I45" s="759"/>
      <c r="J45" s="784">
        <v>0</v>
      </c>
      <c r="K45" s="745"/>
      <c r="L45" s="722"/>
      <c r="M45" s="722"/>
      <c r="N45" s="711"/>
      <c r="O45" s="711"/>
      <c r="P45" s="722"/>
      <c r="Q45" s="711"/>
      <c r="R45" s="711"/>
      <c r="S45" s="711"/>
      <c r="T45" s="711"/>
      <c r="U45" s="711"/>
      <c r="V45" s="711"/>
      <c r="W45" s="711"/>
      <c r="X45" s="711"/>
      <c r="Y45" s="711"/>
      <c r="Z45" s="711"/>
      <c r="AA45" s="711"/>
      <c r="AB45" s="711"/>
      <c r="AC45" s="711"/>
      <c r="AD45" s="711"/>
      <c r="AE45" s="545"/>
      <c r="AF45" s="545"/>
      <c r="AG45" s="711"/>
      <c r="AH45" s="711"/>
      <c r="AI45" s="711"/>
      <c r="AJ45" s="711"/>
      <c r="AK45" s="711"/>
      <c r="AL45" s="711"/>
      <c r="AM45" s="711"/>
      <c r="AN45" s="711"/>
      <c r="AO45" s="711"/>
      <c r="AP45" s="711"/>
      <c r="AQ45" s="711"/>
      <c r="AR45" s="711"/>
      <c r="AS45" s="711"/>
      <c r="AT45" s="711"/>
      <c r="AU45" s="711"/>
      <c r="AV45" s="711"/>
      <c r="AW45" s="711"/>
      <c r="AX45" s="711"/>
      <c r="AY45" s="711"/>
      <c r="AZ45" s="711"/>
      <c r="BA45" s="711"/>
      <c r="BB45" s="711"/>
      <c r="BC45" s="711"/>
      <c r="BD45" s="711"/>
      <c r="BE45" s="711"/>
      <c r="BF45" s="711"/>
      <c r="BG45" s="711"/>
    </row>
    <row r="46" spans="1:59" x14ac:dyDescent="0.35">
      <c r="A46" s="726" t="s">
        <v>1296</v>
      </c>
      <c r="B46" s="727"/>
      <c r="C46" s="727"/>
      <c r="D46" s="727"/>
      <c r="E46" s="727"/>
      <c r="F46" s="727"/>
      <c r="G46" s="727"/>
      <c r="H46" s="728"/>
      <c r="I46" s="728"/>
      <c r="J46" s="729">
        <f>SUM(J39:J45)</f>
        <v>632581.1</v>
      </c>
      <c r="K46" s="745"/>
      <c r="L46" s="722"/>
      <c r="M46" s="722"/>
      <c r="N46" s="711"/>
      <c r="O46" s="711"/>
      <c r="P46" s="722"/>
      <c r="Q46" s="711"/>
      <c r="R46" s="711"/>
      <c r="S46" s="711"/>
      <c r="T46" s="711"/>
      <c r="U46" s="711"/>
      <c r="V46" s="711"/>
      <c r="W46" s="711"/>
      <c r="X46" s="711"/>
      <c r="Y46" s="711"/>
      <c r="Z46" s="711"/>
      <c r="AA46" s="711"/>
      <c r="AB46" s="711"/>
      <c r="AC46" s="711"/>
      <c r="AD46" s="711"/>
      <c r="AE46" s="545"/>
      <c r="AF46" s="545"/>
      <c r="AG46" s="711"/>
      <c r="AH46" s="711"/>
      <c r="AI46" s="711"/>
      <c r="AJ46" s="711"/>
      <c r="AK46" s="711"/>
      <c r="AL46" s="711"/>
      <c r="AM46" s="711"/>
      <c r="AN46" s="711"/>
      <c r="AO46" s="711"/>
      <c r="AP46" s="711"/>
      <c r="AQ46" s="711"/>
      <c r="AR46" s="711"/>
      <c r="AS46" s="711"/>
      <c r="AT46" s="711"/>
      <c r="AU46" s="711"/>
      <c r="AV46" s="711"/>
      <c r="AW46" s="711"/>
      <c r="AX46" s="711"/>
      <c r="AY46" s="711"/>
      <c r="AZ46" s="711"/>
      <c r="BA46" s="711"/>
      <c r="BB46" s="711"/>
      <c r="BC46" s="711"/>
      <c r="BD46" s="711"/>
      <c r="BE46" s="711"/>
      <c r="BF46" s="711"/>
      <c r="BG46" s="711"/>
    </row>
    <row r="47" spans="1:59" ht="25" x14ac:dyDescent="0.35">
      <c r="A47" s="748" t="s">
        <v>1207</v>
      </c>
      <c r="B47" s="785"/>
      <c r="C47" s="786"/>
      <c r="D47" s="785"/>
      <c r="E47" s="785"/>
      <c r="F47" s="787"/>
      <c r="G47" s="788"/>
      <c r="H47" s="785"/>
      <c r="I47" s="785"/>
      <c r="J47" s="785">
        <f>J20+J29+J37+J46</f>
        <v>1169999.9950000001</v>
      </c>
      <c r="K47" s="719"/>
      <c r="L47" s="711"/>
      <c r="M47" s="711"/>
      <c r="N47" s="711"/>
      <c r="O47" s="711"/>
      <c r="P47" s="711"/>
      <c r="Q47" s="711"/>
      <c r="R47" s="711"/>
      <c r="S47" s="711"/>
      <c r="T47" s="711"/>
      <c r="U47" s="711"/>
      <c r="V47" s="711"/>
      <c r="W47" s="711"/>
      <c r="X47" s="711"/>
      <c r="Y47" s="711"/>
      <c r="Z47" s="711"/>
      <c r="AA47" s="711"/>
      <c r="AB47" s="711"/>
      <c r="AC47" s="711"/>
      <c r="AD47" s="711"/>
      <c r="AE47" s="711"/>
      <c r="AF47" s="711"/>
      <c r="AG47" s="711"/>
      <c r="AH47" s="711"/>
      <c r="AI47" s="711"/>
      <c r="AJ47" s="711"/>
      <c r="AK47" s="711"/>
      <c r="AL47" s="711"/>
      <c r="AM47" s="711"/>
      <c r="AN47" s="711"/>
      <c r="AO47" s="711"/>
      <c r="AP47" s="711"/>
      <c r="AQ47" s="711"/>
      <c r="AR47" s="711"/>
      <c r="AS47" s="711"/>
      <c r="AT47" s="711"/>
      <c r="AU47" s="711"/>
      <c r="AV47" s="711"/>
      <c r="AW47" s="711"/>
      <c r="AX47" s="711"/>
      <c r="AY47" s="711"/>
      <c r="AZ47" s="711"/>
      <c r="BA47" s="711"/>
      <c r="BB47" s="711"/>
      <c r="BC47" s="711"/>
      <c r="BD47" s="711"/>
      <c r="BE47" s="711"/>
      <c r="BF47" s="711"/>
      <c r="BG47" s="711"/>
    </row>
    <row r="48" spans="1:59" ht="25" x14ac:dyDescent="0.35">
      <c r="A48" s="749" t="s">
        <v>1208</v>
      </c>
      <c r="B48" s="789"/>
      <c r="C48" s="790"/>
      <c r="D48" s="789"/>
      <c r="E48" s="789"/>
      <c r="F48" s="791"/>
      <c r="G48" s="792"/>
      <c r="H48" s="789"/>
      <c r="I48" s="789"/>
      <c r="J48" s="793">
        <f>0.085*J47</f>
        <v>99449.999575000023</v>
      </c>
      <c r="K48" s="730"/>
      <c r="L48" s="692"/>
      <c r="M48" s="692"/>
      <c r="N48" s="692"/>
      <c r="O48" s="692"/>
      <c r="P48" s="692"/>
      <c r="Q48" s="692"/>
      <c r="R48" s="692"/>
      <c r="S48" s="692"/>
      <c r="T48" s="692"/>
      <c r="U48" s="692"/>
      <c r="V48" s="692"/>
      <c r="W48" s="692"/>
      <c r="X48" s="730"/>
      <c r="Y48" s="730"/>
      <c r="Z48" s="730"/>
      <c r="AA48" s="730"/>
      <c r="AB48" s="730"/>
      <c r="AC48" s="730"/>
      <c r="AD48" s="730"/>
      <c r="AE48" s="730"/>
      <c r="AF48" s="730"/>
      <c r="AG48" s="730"/>
      <c r="AH48" s="730"/>
      <c r="AI48" s="730"/>
      <c r="AJ48" s="730"/>
      <c r="AK48" s="730"/>
      <c r="AL48" s="730"/>
      <c r="AM48" s="730"/>
      <c r="AN48" s="730"/>
      <c r="AO48" s="730"/>
      <c r="AP48" s="730"/>
      <c r="AQ48" s="730"/>
      <c r="AR48" s="730"/>
      <c r="AS48" s="730"/>
      <c r="AT48" s="730"/>
      <c r="AU48" s="730"/>
      <c r="AV48" s="730"/>
      <c r="AW48" s="730"/>
      <c r="AX48" s="730"/>
      <c r="AY48" s="730"/>
      <c r="AZ48" s="730"/>
      <c r="BA48" s="730"/>
      <c r="BB48" s="730"/>
      <c r="BC48" s="730"/>
      <c r="BD48" s="730"/>
      <c r="BE48" s="730"/>
      <c r="BF48" s="730"/>
      <c r="BG48" s="730"/>
    </row>
    <row r="49" spans="1:59" ht="25.5" thickBot="1" x14ac:dyDescent="0.4">
      <c r="A49" s="750" t="s">
        <v>1297</v>
      </c>
      <c r="B49" s="794"/>
      <c r="C49" s="795"/>
      <c r="D49" s="794"/>
      <c r="E49" s="794"/>
      <c r="F49" s="796"/>
      <c r="G49" s="797"/>
      <c r="H49" s="794"/>
      <c r="I49" s="794"/>
      <c r="J49" s="798">
        <f>'[2]2-Year Project Work Plan&amp;Budget'!K17</f>
        <v>65719.999575000023</v>
      </c>
      <c r="K49" s="751"/>
      <c r="L49" s="752"/>
      <c r="M49" s="752"/>
      <c r="N49" s="752"/>
      <c r="O49" s="752"/>
      <c r="P49" s="752"/>
      <c r="Q49" s="752"/>
      <c r="R49" s="752"/>
      <c r="S49" s="752"/>
      <c r="T49" s="752"/>
      <c r="U49" s="752"/>
      <c r="V49" s="752"/>
      <c r="W49" s="752"/>
      <c r="X49" s="751"/>
      <c r="Y49" s="751"/>
      <c r="Z49" s="751"/>
      <c r="AA49" s="751"/>
      <c r="AB49" s="751"/>
      <c r="AC49" s="751"/>
      <c r="AD49" s="751"/>
      <c r="AE49" s="751"/>
      <c r="AF49" s="751"/>
      <c r="AG49" s="751"/>
      <c r="AH49" s="751"/>
      <c r="AI49" s="751"/>
      <c r="AJ49" s="751"/>
      <c r="AK49" s="751"/>
      <c r="AL49" s="751"/>
      <c r="AM49" s="751"/>
      <c r="AN49" s="751"/>
      <c r="AO49" s="751"/>
      <c r="AP49" s="751"/>
      <c r="AQ49" s="751"/>
      <c r="AR49" s="751"/>
      <c r="AS49" s="751"/>
      <c r="AT49" s="751"/>
      <c r="AU49" s="751"/>
      <c r="AV49" s="751"/>
      <c r="AW49" s="751"/>
      <c r="AX49" s="751"/>
      <c r="AY49" s="751"/>
      <c r="AZ49" s="751"/>
      <c r="BA49" s="751"/>
      <c r="BB49" s="751"/>
      <c r="BC49" s="751"/>
      <c r="BD49" s="751"/>
      <c r="BE49" s="751"/>
      <c r="BF49" s="751"/>
      <c r="BG49" s="751"/>
    </row>
    <row r="50" spans="1:59" ht="15.5" thickBot="1" x14ac:dyDescent="0.4">
      <c r="A50" s="753" t="s">
        <v>1209</v>
      </c>
      <c r="B50" s="799"/>
      <c r="C50" s="800"/>
      <c r="D50" s="799"/>
      <c r="E50" s="799"/>
      <c r="F50" s="801"/>
      <c r="G50" s="799"/>
      <c r="H50" s="799"/>
      <c r="I50" s="799"/>
      <c r="J50" s="802">
        <f>J47+J49</f>
        <v>1235719.9945750001</v>
      </c>
      <c r="K50" s="730"/>
      <c r="L50" s="692"/>
      <c r="M50" s="692"/>
      <c r="N50" s="692"/>
      <c r="O50" s="692"/>
      <c r="P50" s="692"/>
      <c r="Q50" s="692"/>
      <c r="R50" s="692"/>
      <c r="S50" s="692"/>
      <c r="T50" s="692"/>
      <c r="U50" s="692"/>
      <c r="V50" s="692"/>
      <c r="W50" s="692"/>
      <c r="X50" s="730"/>
      <c r="Y50" s="730"/>
      <c r="Z50" s="730"/>
      <c r="AA50" s="730"/>
      <c r="AB50" s="730"/>
      <c r="AC50" s="730"/>
      <c r="AD50" s="730"/>
      <c r="AE50" s="730"/>
      <c r="AF50" s="730"/>
      <c r="AG50" s="730"/>
      <c r="AH50" s="730"/>
      <c r="AI50" s="730"/>
      <c r="AJ50" s="730"/>
      <c r="AK50" s="730"/>
      <c r="AL50" s="730"/>
      <c r="AM50" s="730"/>
      <c r="AN50" s="730"/>
      <c r="AO50" s="730"/>
      <c r="AP50" s="730"/>
      <c r="AQ50" s="730"/>
      <c r="AR50" s="730"/>
      <c r="AS50" s="730"/>
      <c r="AT50" s="730"/>
      <c r="AU50" s="730"/>
      <c r="AV50" s="730"/>
      <c r="AW50" s="730"/>
      <c r="AX50" s="730"/>
      <c r="AY50" s="730"/>
      <c r="AZ50" s="730"/>
      <c r="BA50" s="730"/>
      <c r="BB50" s="730"/>
      <c r="BC50" s="730"/>
      <c r="BD50" s="730"/>
      <c r="BE50" s="730"/>
      <c r="BF50" s="730"/>
      <c r="BG50" s="730"/>
    </row>
    <row r="51" spans="1:59" ht="15" thickBot="1" x14ac:dyDescent="0.4">
      <c r="A51" s="754"/>
      <c r="B51" s="789"/>
      <c r="C51" s="790"/>
      <c r="D51" s="789"/>
      <c r="E51" s="789"/>
      <c r="F51" s="791"/>
      <c r="G51" s="792"/>
      <c r="H51" s="789"/>
      <c r="I51" s="789"/>
      <c r="J51" s="789"/>
      <c r="K51" s="730"/>
      <c r="L51" s="692"/>
      <c r="M51" s="692"/>
      <c r="N51" s="692"/>
      <c r="O51" s="692"/>
      <c r="P51" s="692"/>
      <c r="Q51" s="692"/>
      <c r="R51" s="692"/>
      <c r="S51" s="692"/>
      <c r="T51" s="692"/>
      <c r="U51" s="692"/>
      <c r="V51" s="692"/>
      <c r="W51" s="692"/>
      <c r="X51" s="730"/>
      <c r="Y51" s="730"/>
      <c r="Z51" s="730"/>
      <c r="AA51" s="730"/>
      <c r="AB51" s="730"/>
      <c r="AC51" s="730"/>
      <c r="AD51" s="730"/>
      <c r="AE51" s="730"/>
      <c r="AF51" s="730"/>
      <c r="AG51" s="730"/>
      <c r="AH51" s="730"/>
      <c r="AI51" s="730"/>
      <c r="AJ51" s="730"/>
      <c r="AK51" s="730"/>
      <c r="AL51" s="730"/>
      <c r="AM51" s="730"/>
      <c r="AN51" s="730"/>
      <c r="AO51" s="730"/>
      <c r="AP51" s="730"/>
      <c r="AQ51" s="730"/>
      <c r="AR51" s="730"/>
      <c r="AS51" s="730"/>
      <c r="AT51" s="730"/>
      <c r="AU51" s="730"/>
      <c r="AV51" s="730"/>
      <c r="AW51" s="730"/>
      <c r="AX51" s="730"/>
      <c r="AY51" s="730"/>
      <c r="AZ51" s="730"/>
      <c r="BA51" s="730"/>
      <c r="BB51" s="730"/>
      <c r="BC51" s="730"/>
      <c r="BD51" s="730"/>
      <c r="BE51" s="730"/>
      <c r="BF51" s="730"/>
      <c r="BG51" s="730"/>
    </row>
    <row r="52" spans="1:59" ht="15.5" thickBot="1" x14ac:dyDescent="0.4">
      <c r="A52" s="1911" t="s">
        <v>1210</v>
      </c>
      <c r="B52" s="1912"/>
      <c r="C52" s="1912"/>
      <c r="D52" s="1912"/>
      <c r="E52" s="1912"/>
      <c r="F52" s="1912"/>
      <c r="G52" s="1912"/>
      <c r="H52" s="1913">
        <f>I50/J50</f>
        <v>0</v>
      </c>
      <c r="I52" s="1913"/>
      <c r="J52" s="1913"/>
      <c r="K52" s="730"/>
      <c r="L52" s="692"/>
      <c r="M52" s="692"/>
      <c r="N52" s="692"/>
      <c r="O52" s="692"/>
      <c r="P52" s="692"/>
      <c r="Q52" s="692"/>
      <c r="R52" s="692"/>
      <c r="S52" s="692"/>
      <c r="T52" s="692"/>
      <c r="U52" s="692"/>
      <c r="V52" s="692"/>
      <c r="W52" s="692"/>
      <c r="X52" s="730"/>
      <c r="Y52" s="730"/>
      <c r="Z52" s="730"/>
      <c r="AA52" s="730"/>
      <c r="AB52" s="730"/>
      <c r="AC52" s="730"/>
      <c r="AD52" s="730"/>
      <c r="AE52" s="730"/>
      <c r="AF52" s="730"/>
      <c r="AG52" s="730"/>
      <c r="AH52" s="730"/>
      <c r="AI52" s="730"/>
      <c r="AJ52" s="730"/>
      <c r="AK52" s="730"/>
      <c r="AL52" s="730"/>
      <c r="AM52" s="730"/>
      <c r="AN52" s="730"/>
      <c r="AO52" s="730"/>
      <c r="AP52" s="730"/>
      <c r="AQ52" s="730"/>
      <c r="AR52" s="730"/>
      <c r="AS52" s="730"/>
      <c r="AT52" s="730"/>
      <c r="AU52" s="730"/>
      <c r="AV52" s="730"/>
      <c r="AW52" s="730"/>
      <c r="AX52" s="730"/>
      <c r="AY52" s="730"/>
      <c r="AZ52" s="730"/>
      <c r="BA52" s="730"/>
      <c r="BB52" s="730"/>
      <c r="BC52" s="730"/>
      <c r="BD52" s="730"/>
      <c r="BE52" s="730"/>
      <c r="BF52" s="730"/>
      <c r="BG52" s="730"/>
    </row>
    <row r="53" spans="1:59" x14ac:dyDescent="0.35">
      <c r="A53" s="803"/>
      <c r="B53" s="803"/>
      <c r="C53" s="803"/>
      <c r="D53" s="803"/>
      <c r="E53" s="803"/>
      <c r="F53" s="804"/>
      <c r="G53" s="803"/>
      <c r="H53" s="805"/>
      <c r="I53" s="803"/>
      <c r="J53" s="803"/>
      <c r="K53" s="730"/>
      <c r="L53" s="692"/>
      <c r="M53" s="692"/>
      <c r="N53" s="692"/>
      <c r="O53" s="692"/>
      <c r="P53" s="692"/>
      <c r="Q53" s="692"/>
      <c r="R53" s="692"/>
      <c r="S53" s="692"/>
      <c r="T53" s="692"/>
      <c r="U53" s="692"/>
      <c r="V53" s="692"/>
      <c r="W53" s="692"/>
      <c r="X53" s="730"/>
      <c r="Y53" s="730"/>
      <c r="Z53" s="730"/>
      <c r="AA53" s="730"/>
      <c r="AB53" s="730"/>
      <c r="AC53" s="730"/>
      <c r="AD53" s="730"/>
      <c r="AE53" s="730"/>
      <c r="AF53" s="730"/>
      <c r="AG53" s="730"/>
      <c r="AH53" s="730"/>
      <c r="AI53" s="730"/>
      <c r="AJ53" s="730"/>
      <c r="AK53" s="730"/>
      <c r="AL53" s="730"/>
      <c r="AM53" s="730"/>
      <c r="AN53" s="730"/>
      <c r="AO53" s="730"/>
      <c r="AP53" s="730"/>
      <c r="AQ53" s="730"/>
      <c r="AR53" s="730"/>
      <c r="AS53" s="730"/>
      <c r="AT53" s="730"/>
      <c r="AU53" s="730"/>
      <c r="AV53" s="730"/>
      <c r="AW53" s="730"/>
      <c r="AX53" s="730"/>
      <c r="AY53" s="730"/>
      <c r="AZ53" s="730"/>
      <c r="BA53" s="730"/>
      <c r="BB53" s="730"/>
      <c r="BC53" s="730"/>
      <c r="BD53" s="730"/>
      <c r="BE53" s="730"/>
      <c r="BF53" s="730"/>
      <c r="BG53" s="730"/>
    </row>
    <row r="54" spans="1:59" x14ac:dyDescent="0.35">
      <c r="A54" s="803"/>
      <c r="B54" s="803"/>
      <c r="C54" s="803"/>
      <c r="D54" s="803"/>
      <c r="E54" s="803"/>
      <c r="F54" s="804"/>
      <c r="G54" s="803"/>
      <c r="H54" s="803"/>
      <c r="I54" s="803"/>
      <c r="J54" s="803"/>
      <c r="K54" s="730"/>
      <c r="L54" s="692"/>
      <c r="M54" s="692"/>
      <c r="N54" s="692"/>
      <c r="O54" s="692"/>
      <c r="P54" s="692"/>
      <c r="Q54" s="692"/>
      <c r="R54" s="692"/>
      <c r="S54" s="692"/>
      <c r="T54" s="692"/>
      <c r="U54" s="692"/>
      <c r="V54" s="692"/>
      <c r="W54" s="692"/>
      <c r="X54" s="730"/>
      <c r="Y54" s="730"/>
      <c r="Z54" s="730"/>
      <c r="AA54" s="730"/>
      <c r="AB54" s="730"/>
      <c r="AC54" s="730"/>
      <c r="AD54" s="730"/>
      <c r="AE54" s="730"/>
      <c r="AF54" s="730"/>
      <c r="AG54" s="730"/>
      <c r="AH54" s="730"/>
      <c r="AI54" s="730"/>
      <c r="AJ54" s="730"/>
      <c r="AK54" s="730"/>
      <c r="AL54" s="730"/>
      <c r="AM54" s="730"/>
      <c r="AN54" s="730"/>
      <c r="AO54" s="730"/>
      <c r="AP54" s="730"/>
      <c r="AQ54" s="730"/>
      <c r="AR54" s="730"/>
      <c r="AS54" s="730"/>
      <c r="AT54" s="730"/>
      <c r="AU54" s="730"/>
      <c r="AV54" s="730"/>
      <c r="AW54" s="730"/>
      <c r="AX54" s="730"/>
      <c r="AY54" s="730"/>
      <c r="AZ54" s="730"/>
      <c r="BA54" s="730"/>
      <c r="BB54" s="730"/>
      <c r="BC54" s="730"/>
      <c r="BD54" s="730"/>
      <c r="BE54" s="730"/>
      <c r="BF54" s="730"/>
      <c r="BG54" s="730"/>
    </row>
  </sheetData>
  <mergeCells count="40">
    <mergeCell ref="A7:J7"/>
    <mergeCell ref="A1:J1"/>
    <mergeCell ref="A3:J3"/>
    <mergeCell ref="A4:J4"/>
    <mergeCell ref="A5:J5"/>
    <mergeCell ref="A6:J6"/>
    <mergeCell ref="BD8:BG8"/>
    <mergeCell ref="L8:O8"/>
    <mergeCell ref="P8:S8"/>
    <mergeCell ref="T8:W8"/>
    <mergeCell ref="X8:AA8"/>
    <mergeCell ref="AB8:AE8"/>
    <mergeCell ref="AF8:AI8"/>
    <mergeCell ref="AJ8:AM8"/>
    <mergeCell ref="AN8:AQ8"/>
    <mergeCell ref="AR8:AU8"/>
    <mergeCell ref="AV8:AY8"/>
    <mergeCell ref="AZ8:BC8"/>
    <mergeCell ref="BD10:BG10"/>
    <mergeCell ref="L10:O10"/>
    <mergeCell ref="P10:S10"/>
    <mergeCell ref="T10:W10"/>
    <mergeCell ref="X10:AA10"/>
    <mergeCell ref="AB10:AE10"/>
    <mergeCell ref="AF10:AI10"/>
    <mergeCell ref="AJ10:AM10"/>
    <mergeCell ref="AN10:AQ10"/>
    <mergeCell ref="AR10:AU10"/>
    <mergeCell ref="AV10:AY10"/>
    <mergeCell ref="AZ10:BC10"/>
    <mergeCell ref="A38:J38"/>
    <mergeCell ref="A52:G52"/>
    <mergeCell ref="H52:J52"/>
    <mergeCell ref="A8:J8"/>
    <mergeCell ref="A13:J13"/>
    <mergeCell ref="A15:J15"/>
    <mergeCell ref="A16:J16"/>
    <mergeCell ref="A21:J21"/>
    <mergeCell ref="A22:J22"/>
    <mergeCell ref="A30:J30"/>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56"/>
  <sheetViews>
    <sheetView topLeftCell="A50" workbookViewId="0">
      <selection activeCell="A2" sqref="A2"/>
    </sheetView>
  </sheetViews>
  <sheetFormatPr defaultRowHeight="14.5" x14ac:dyDescent="0.35"/>
  <cols>
    <col min="1" max="10" width="23.26953125" style="81" customWidth="1"/>
  </cols>
  <sheetData>
    <row r="1" spans="1:10" ht="18" thickBot="1" x14ac:dyDescent="0.4">
      <c r="A1" s="1935" t="s">
        <v>1298</v>
      </c>
      <c r="B1" s="1935"/>
      <c r="C1" s="1935"/>
      <c r="D1" s="1935"/>
      <c r="E1" s="1935"/>
      <c r="F1" s="1935"/>
      <c r="G1" s="1935"/>
      <c r="H1" s="1935"/>
      <c r="I1" s="1935"/>
      <c r="J1" s="1935"/>
    </row>
    <row r="2" spans="1:10" ht="17.5" x14ac:dyDescent="0.35">
      <c r="A2" s="850" t="s">
        <v>1125</v>
      </c>
      <c r="B2" s="851" t="s">
        <v>1214</v>
      </c>
      <c r="C2" s="852" t="s">
        <v>1215</v>
      </c>
      <c r="D2" s="851" t="s">
        <v>1216</v>
      </c>
      <c r="E2" s="851" t="s">
        <v>1217</v>
      </c>
      <c r="F2" s="853" t="s">
        <v>1218</v>
      </c>
      <c r="G2" s="854" t="s">
        <v>1219</v>
      </c>
      <c r="H2" s="851" t="s">
        <v>1220</v>
      </c>
      <c r="I2" s="851" t="s">
        <v>1221</v>
      </c>
      <c r="J2" s="855" t="s">
        <v>1299</v>
      </c>
    </row>
    <row r="3" spans="1:10" ht="15" x14ac:dyDescent="0.35">
      <c r="A3" s="808" t="s">
        <v>1300</v>
      </c>
      <c r="B3" s="1936"/>
      <c r="C3" s="1937"/>
      <c r="D3" s="1937"/>
      <c r="E3" s="1937"/>
      <c r="F3" s="1937"/>
      <c r="G3" s="1937"/>
      <c r="H3" s="1937"/>
      <c r="I3" s="1937"/>
      <c r="J3" s="1938"/>
    </row>
    <row r="4" spans="1:10" ht="15" x14ac:dyDescent="0.35">
      <c r="A4" s="809" t="s">
        <v>1301</v>
      </c>
      <c r="B4" s="810"/>
      <c r="C4" s="810"/>
      <c r="D4" s="810"/>
      <c r="E4" s="810"/>
      <c r="F4" s="811"/>
      <c r="G4" s="810"/>
      <c r="H4" s="810"/>
      <c r="I4" s="810"/>
      <c r="J4" s="812"/>
    </row>
    <row r="5" spans="1:10" ht="15" x14ac:dyDescent="0.35">
      <c r="A5" s="856" t="s">
        <v>1302</v>
      </c>
      <c r="B5" s="813"/>
      <c r="C5" s="814" t="s">
        <v>1303</v>
      </c>
      <c r="D5" s="815">
        <v>145</v>
      </c>
      <c r="E5" s="813">
        <f>SUM(B5*D5)</f>
        <v>0</v>
      </c>
      <c r="F5" s="816" t="s">
        <v>1304</v>
      </c>
      <c r="G5" s="817">
        <v>12</v>
      </c>
      <c r="H5" s="813">
        <f>SUM(E5*G5)</f>
        <v>0</v>
      </c>
      <c r="I5" s="813">
        <v>0</v>
      </c>
      <c r="J5" s="818">
        <f>+G5*D5</f>
        <v>1740</v>
      </c>
    </row>
    <row r="6" spans="1:10" ht="15" x14ac:dyDescent="0.35">
      <c r="A6" s="856" t="s">
        <v>1305</v>
      </c>
      <c r="B6" s="813"/>
      <c r="C6" s="814" t="s">
        <v>1303</v>
      </c>
      <c r="D6" s="815">
        <v>145</v>
      </c>
      <c r="E6" s="813">
        <f>SUM(B6*D6)</f>
        <v>0</v>
      </c>
      <c r="F6" s="816" t="s">
        <v>1304</v>
      </c>
      <c r="G6" s="817">
        <v>12</v>
      </c>
      <c r="H6" s="813">
        <f>SUM(E6*G6)</f>
        <v>0</v>
      </c>
      <c r="I6" s="813">
        <v>0</v>
      </c>
      <c r="J6" s="818">
        <f>+G6*D6</f>
        <v>1740</v>
      </c>
    </row>
    <row r="7" spans="1:10" ht="15" x14ac:dyDescent="0.35">
      <c r="A7" s="856" t="s">
        <v>1306</v>
      </c>
      <c r="B7" s="813"/>
      <c r="C7" s="814" t="s">
        <v>1303</v>
      </c>
      <c r="D7" s="815">
        <v>95</v>
      </c>
      <c r="E7" s="813">
        <f>SUM(B7*D7)</f>
        <v>0</v>
      </c>
      <c r="F7" s="816" t="s">
        <v>1304</v>
      </c>
      <c r="G7" s="817">
        <v>12</v>
      </c>
      <c r="H7" s="813">
        <f>SUM(E7*G7)</f>
        <v>0</v>
      </c>
      <c r="I7" s="813">
        <v>0</v>
      </c>
      <c r="J7" s="818">
        <f>+G7*D7</f>
        <v>1140</v>
      </c>
    </row>
    <row r="8" spans="1:10" ht="15" x14ac:dyDescent="0.35">
      <c r="A8" s="856" t="s">
        <v>1307</v>
      </c>
      <c r="B8" s="813"/>
      <c r="C8" s="814" t="s">
        <v>1303</v>
      </c>
      <c r="D8" s="815">
        <v>95</v>
      </c>
      <c r="E8" s="813">
        <v>0</v>
      </c>
      <c r="F8" s="816" t="s">
        <v>1304</v>
      </c>
      <c r="G8" s="817">
        <v>12</v>
      </c>
      <c r="H8" s="813">
        <f>SUM(E8*G8)</f>
        <v>0</v>
      </c>
      <c r="I8" s="813">
        <v>1</v>
      </c>
      <c r="J8" s="818">
        <f>+G8*D8</f>
        <v>1140</v>
      </c>
    </row>
    <row r="9" spans="1:10" ht="15" x14ac:dyDescent="0.35">
      <c r="A9" s="856" t="s">
        <v>1308</v>
      </c>
      <c r="B9" s="813"/>
      <c r="C9" s="814" t="s">
        <v>1303</v>
      </c>
      <c r="D9" s="815">
        <v>145</v>
      </c>
      <c r="E9" s="813">
        <f>SUM(B9*D9)</f>
        <v>0</v>
      </c>
      <c r="F9" s="816" t="s">
        <v>1304</v>
      </c>
      <c r="G9" s="817">
        <v>12</v>
      </c>
      <c r="H9" s="813">
        <f>SUM(E9*G9)</f>
        <v>0</v>
      </c>
      <c r="I9" s="813">
        <v>0</v>
      </c>
      <c r="J9" s="818">
        <f>+G9*D9</f>
        <v>1740</v>
      </c>
    </row>
    <row r="10" spans="1:10" ht="15" x14ac:dyDescent="0.35">
      <c r="A10" s="857" t="s">
        <v>1309</v>
      </c>
      <c r="B10" s="819"/>
      <c r="C10" s="820"/>
      <c r="D10" s="819"/>
      <c r="E10" s="819"/>
      <c r="F10" s="821"/>
      <c r="G10" s="821"/>
      <c r="H10" s="819"/>
      <c r="I10" s="819"/>
      <c r="J10" s="822">
        <f>SUM(J5:J9)</f>
        <v>7500</v>
      </c>
    </row>
    <row r="11" spans="1:10" ht="15.5" thickBot="1" x14ac:dyDescent="0.4">
      <c r="A11" s="858" t="s">
        <v>1310</v>
      </c>
      <c r="B11" s="823"/>
      <c r="C11" s="824"/>
      <c r="D11" s="823"/>
      <c r="E11" s="823"/>
      <c r="F11" s="825"/>
      <c r="G11" s="825"/>
      <c r="H11" s="823">
        <v>0</v>
      </c>
      <c r="I11" s="823"/>
      <c r="J11" s="826">
        <f>+J10</f>
        <v>7500</v>
      </c>
    </row>
    <row r="12" spans="1:10" ht="15.5" thickBot="1" x14ac:dyDescent="0.4">
      <c r="A12" s="827"/>
      <c r="B12" s="827"/>
      <c r="C12" s="827"/>
      <c r="D12" s="827"/>
      <c r="E12" s="827"/>
      <c r="F12" s="828"/>
      <c r="G12" s="827"/>
      <c r="H12" s="827"/>
      <c r="I12" s="827"/>
      <c r="J12" s="827"/>
    </row>
    <row r="13" spans="1:10" ht="15" x14ac:dyDescent="0.35">
      <c r="A13" s="829" t="s">
        <v>1311</v>
      </c>
      <c r="B13" s="830"/>
      <c r="C13" s="830"/>
      <c r="D13" s="830"/>
      <c r="E13" s="830"/>
      <c r="F13" s="830"/>
      <c r="G13" s="830"/>
      <c r="H13" s="830"/>
      <c r="I13" s="830"/>
      <c r="J13" s="831"/>
    </row>
    <row r="14" spans="1:10" ht="15" x14ac:dyDescent="0.35">
      <c r="A14" s="1932" t="s">
        <v>1312</v>
      </c>
      <c r="B14" s="1933"/>
      <c r="C14" s="1933"/>
      <c r="D14" s="1933"/>
      <c r="E14" s="1933"/>
      <c r="F14" s="1933"/>
      <c r="G14" s="1933"/>
      <c r="H14" s="1933"/>
      <c r="I14" s="1933"/>
      <c r="J14" s="1934"/>
    </row>
    <row r="15" spans="1:10" ht="15" x14ac:dyDescent="0.35">
      <c r="A15" s="832" t="s">
        <v>1313</v>
      </c>
      <c r="B15" s="833"/>
      <c r="C15" s="834"/>
      <c r="D15" s="833"/>
      <c r="E15" s="833"/>
      <c r="F15" s="835"/>
      <c r="G15" s="836"/>
      <c r="H15" s="833"/>
      <c r="I15" s="833"/>
      <c r="J15" s="837"/>
    </row>
    <row r="16" spans="1:10" ht="15" x14ac:dyDescent="0.35">
      <c r="A16" s="856" t="s">
        <v>1314</v>
      </c>
      <c r="B16" s="813"/>
      <c r="C16" s="814"/>
      <c r="D16" s="813"/>
      <c r="E16" s="813"/>
      <c r="F16" s="816"/>
      <c r="G16" s="817"/>
      <c r="H16" s="813"/>
      <c r="I16" s="813"/>
      <c r="J16" s="1939" t="s">
        <v>1315</v>
      </c>
    </row>
    <row r="17" spans="1:10" ht="15" x14ac:dyDescent="0.35">
      <c r="A17" s="856" t="s">
        <v>1144</v>
      </c>
      <c r="B17" s="813"/>
      <c r="C17" s="814"/>
      <c r="D17" s="813"/>
      <c r="E17" s="813"/>
      <c r="F17" s="816"/>
      <c r="G17" s="817"/>
      <c r="H17" s="813"/>
      <c r="I17" s="813"/>
      <c r="J17" s="1940"/>
    </row>
    <row r="18" spans="1:10" ht="15" x14ac:dyDescent="0.35">
      <c r="A18" s="856" t="s">
        <v>1316</v>
      </c>
      <c r="B18" s="813"/>
      <c r="C18" s="814"/>
      <c r="D18" s="813"/>
      <c r="E18" s="813"/>
      <c r="F18" s="816"/>
      <c r="G18" s="817"/>
      <c r="H18" s="813"/>
      <c r="I18" s="813"/>
      <c r="J18" s="1940"/>
    </row>
    <row r="19" spans="1:10" ht="15" x14ac:dyDescent="0.35">
      <c r="A19" s="856" t="s">
        <v>1317</v>
      </c>
      <c r="B19" s="813"/>
      <c r="C19" s="814"/>
      <c r="D19" s="813"/>
      <c r="E19" s="813"/>
      <c r="F19" s="816"/>
      <c r="G19" s="817"/>
      <c r="H19" s="813"/>
      <c r="I19" s="813"/>
      <c r="J19" s="1940"/>
    </row>
    <row r="20" spans="1:10" ht="15" x14ac:dyDescent="0.35">
      <c r="A20" s="856" t="s">
        <v>1318</v>
      </c>
      <c r="B20" s="813"/>
      <c r="C20" s="814"/>
      <c r="D20" s="813"/>
      <c r="E20" s="813"/>
      <c r="F20" s="816"/>
      <c r="G20" s="817"/>
      <c r="H20" s="813"/>
      <c r="I20" s="813"/>
      <c r="J20" s="1941"/>
    </row>
    <row r="21" spans="1:10" ht="15" x14ac:dyDescent="0.35">
      <c r="A21" s="857" t="s">
        <v>1319</v>
      </c>
      <c r="B21" s="819"/>
      <c r="C21" s="820"/>
      <c r="D21" s="819"/>
      <c r="E21" s="819"/>
      <c r="F21" s="821"/>
      <c r="G21" s="821"/>
      <c r="H21" s="819">
        <f>SUM(H16:H16)</f>
        <v>0</v>
      </c>
      <c r="I21" s="819">
        <f>SUM(I16:I16)</f>
        <v>0</v>
      </c>
      <c r="J21" s="822">
        <v>0</v>
      </c>
    </row>
    <row r="22" spans="1:10" ht="15.5" thickBot="1" x14ac:dyDescent="0.4">
      <c r="A22" s="858" t="s">
        <v>1320</v>
      </c>
      <c r="B22" s="823"/>
      <c r="C22" s="824"/>
      <c r="D22" s="823"/>
      <c r="E22" s="823"/>
      <c r="F22" s="825"/>
      <c r="G22" s="825"/>
      <c r="H22" s="823">
        <f>H21</f>
        <v>0</v>
      </c>
      <c r="I22" s="823">
        <f>I21</f>
        <v>0</v>
      </c>
      <c r="J22" s="826">
        <f>+J21</f>
        <v>0</v>
      </c>
    </row>
    <row r="23" spans="1:10" ht="15.5" thickBot="1" x14ac:dyDescent="0.4">
      <c r="A23" s="859"/>
      <c r="B23" s="859"/>
      <c r="C23" s="859"/>
      <c r="D23" s="859"/>
      <c r="E23" s="859"/>
      <c r="F23" s="859"/>
      <c r="G23" s="859"/>
      <c r="H23" s="859"/>
      <c r="I23" s="859"/>
      <c r="J23" s="859"/>
    </row>
    <row r="24" spans="1:10" ht="15" x14ac:dyDescent="0.35">
      <c r="A24" s="1942" t="s">
        <v>1321</v>
      </c>
      <c r="B24" s="1943"/>
      <c r="C24" s="1943"/>
      <c r="D24" s="1943"/>
      <c r="E24" s="1943"/>
      <c r="F24" s="1943"/>
      <c r="G24" s="1943"/>
      <c r="H24" s="1943"/>
      <c r="I24" s="1943"/>
      <c r="J24" s="1944"/>
    </row>
    <row r="25" spans="1:10" ht="15" x14ac:dyDescent="0.35">
      <c r="A25" s="838" t="s">
        <v>1322</v>
      </c>
      <c r="B25" s="833"/>
      <c r="C25" s="834"/>
      <c r="D25" s="833"/>
      <c r="E25" s="833"/>
      <c r="F25" s="835"/>
      <c r="G25" s="836"/>
      <c r="H25" s="833"/>
      <c r="I25" s="833"/>
      <c r="J25" s="837"/>
    </row>
    <row r="26" spans="1:10" ht="15" x14ac:dyDescent="0.35">
      <c r="A26" s="856" t="s">
        <v>1323</v>
      </c>
      <c r="B26" s="833"/>
      <c r="C26" s="834"/>
      <c r="D26" s="833"/>
      <c r="E26" s="833"/>
      <c r="F26" s="835"/>
      <c r="G26" s="836"/>
      <c r="H26" s="833"/>
      <c r="I26" s="833"/>
      <c r="J26" s="833">
        <v>48500</v>
      </c>
    </row>
    <row r="27" spans="1:10" ht="15" x14ac:dyDescent="0.35">
      <c r="A27" s="856" t="s">
        <v>1324</v>
      </c>
      <c r="B27" s="833"/>
      <c r="C27" s="834"/>
      <c r="D27" s="833"/>
      <c r="E27" s="833"/>
      <c r="F27" s="835"/>
      <c r="G27" s="836"/>
      <c r="H27" s="833"/>
      <c r="I27" s="833"/>
      <c r="J27" s="833">
        <v>15500</v>
      </c>
    </row>
    <row r="28" spans="1:10" ht="15" x14ac:dyDescent="0.35">
      <c r="A28" s="857" t="s">
        <v>1325</v>
      </c>
      <c r="B28" s="819"/>
      <c r="C28" s="820"/>
      <c r="D28" s="819"/>
      <c r="E28" s="819"/>
      <c r="F28" s="821"/>
      <c r="G28" s="821"/>
      <c r="H28" s="819"/>
      <c r="I28" s="819"/>
      <c r="J28" s="822">
        <f>+J27+J26</f>
        <v>64000</v>
      </c>
    </row>
    <row r="29" spans="1:10" ht="15" x14ac:dyDescent="0.35">
      <c r="A29" s="1932" t="s">
        <v>1326</v>
      </c>
      <c r="B29" s="1933"/>
      <c r="C29" s="1933"/>
      <c r="D29" s="1933"/>
      <c r="E29" s="1933"/>
      <c r="F29" s="1933"/>
      <c r="G29" s="1933"/>
      <c r="H29" s="1933"/>
      <c r="I29" s="1933"/>
      <c r="J29" s="1934"/>
    </row>
    <row r="30" spans="1:10" ht="15" x14ac:dyDescent="0.35">
      <c r="A30" s="856" t="s">
        <v>1327</v>
      </c>
      <c r="B30" s="833"/>
      <c r="C30" s="834"/>
      <c r="D30" s="833"/>
      <c r="E30" s="833"/>
      <c r="F30" s="835"/>
      <c r="G30" s="836"/>
      <c r="H30" s="833"/>
      <c r="I30" s="833"/>
      <c r="J30" s="1945">
        <v>25000</v>
      </c>
    </row>
    <row r="31" spans="1:10" ht="15" x14ac:dyDescent="0.35">
      <c r="A31" s="856" t="s">
        <v>1143</v>
      </c>
      <c r="B31" s="833"/>
      <c r="C31" s="834"/>
      <c r="D31" s="833"/>
      <c r="E31" s="833"/>
      <c r="F31" s="835"/>
      <c r="G31" s="836"/>
      <c r="H31" s="833"/>
      <c r="I31" s="833"/>
      <c r="J31" s="1946"/>
    </row>
    <row r="32" spans="1:10" ht="15" x14ac:dyDescent="0.35">
      <c r="A32" s="856" t="s">
        <v>1144</v>
      </c>
      <c r="B32" s="833"/>
      <c r="C32" s="834"/>
      <c r="D32" s="833"/>
      <c r="E32" s="833"/>
      <c r="F32" s="835"/>
      <c r="G32" s="836"/>
      <c r="H32" s="833"/>
      <c r="I32" s="833"/>
      <c r="J32" s="1946"/>
    </row>
    <row r="33" spans="1:10" ht="15" x14ac:dyDescent="0.35">
      <c r="A33" s="856" t="s">
        <v>1145</v>
      </c>
      <c r="B33" s="833"/>
      <c r="C33" s="834"/>
      <c r="D33" s="833"/>
      <c r="E33" s="833"/>
      <c r="F33" s="835"/>
      <c r="G33" s="836"/>
      <c r="H33" s="833"/>
      <c r="I33" s="833"/>
      <c r="J33" s="1946"/>
    </row>
    <row r="34" spans="1:10" ht="15" x14ac:dyDescent="0.35">
      <c r="A34" s="856" t="s">
        <v>1146</v>
      </c>
      <c r="B34" s="833"/>
      <c r="C34" s="834"/>
      <c r="D34" s="833"/>
      <c r="E34" s="833"/>
      <c r="F34" s="835"/>
      <c r="G34" s="836"/>
      <c r="H34" s="833"/>
      <c r="I34" s="833"/>
      <c r="J34" s="1946"/>
    </row>
    <row r="35" spans="1:10" ht="15" x14ac:dyDescent="0.35">
      <c r="A35" s="856" t="s">
        <v>1147</v>
      </c>
      <c r="B35" s="833"/>
      <c r="C35" s="834"/>
      <c r="D35" s="833"/>
      <c r="E35" s="833"/>
      <c r="F35" s="835"/>
      <c r="G35" s="836"/>
      <c r="H35" s="833"/>
      <c r="I35" s="833"/>
      <c r="J35" s="1947"/>
    </row>
    <row r="36" spans="1:10" ht="15" x14ac:dyDescent="0.35">
      <c r="A36" s="857" t="s">
        <v>1328</v>
      </c>
      <c r="B36" s="819"/>
      <c r="C36" s="820"/>
      <c r="D36" s="819"/>
      <c r="E36" s="819"/>
      <c r="F36" s="821"/>
      <c r="G36" s="821"/>
      <c r="H36" s="819"/>
      <c r="I36" s="819"/>
      <c r="J36" s="822">
        <f>+J30</f>
        <v>25000</v>
      </c>
    </row>
    <row r="37" spans="1:10" ht="15" x14ac:dyDescent="0.35">
      <c r="A37" s="1932" t="s">
        <v>1329</v>
      </c>
      <c r="B37" s="1933"/>
      <c r="C37" s="1933"/>
      <c r="D37" s="1933"/>
      <c r="E37" s="1933"/>
      <c r="F37" s="1933"/>
      <c r="G37" s="1933"/>
      <c r="H37" s="1933"/>
      <c r="I37" s="1933"/>
      <c r="J37" s="1934"/>
    </row>
    <row r="38" spans="1:10" ht="15" x14ac:dyDescent="0.35">
      <c r="A38" s="856" t="s">
        <v>1143</v>
      </c>
      <c r="B38" s="833"/>
      <c r="C38" s="834"/>
      <c r="D38" s="833"/>
      <c r="E38" s="833"/>
      <c r="F38" s="835"/>
      <c r="G38" s="836"/>
      <c r="H38" s="833"/>
      <c r="I38" s="833"/>
      <c r="J38" s="1945">
        <v>141250</v>
      </c>
    </row>
    <row r="39" spans="1:10" ht="15" x14ac:dyDescent="0.35">
      <c r="A39" s="856" t="s">
        <v>1144</v>
      </c>
      <c r="B39" s="833"/>
      <c r="C39" s="834"/>
      <c r="D39" s="833"/>
      <c r="E39" s="833"/>
      <c r="F39" s="835"/>
      <c r="G39" s="836"/>
      <c r="H39" s="833"/>
      <c r="I39" s="833"/>
      <c r="J39" s="1946"/>
    </row>
    <row r="40" spans="1:10" ht="15" x14ac:dyDescent="0.35">
      <c r="A40" s="856" t="s">
        <v>1145</v>
      </c>
      <c r="B40" s="833"/>
      <c r="C40" s="834"/>
      <c r="D40" s="833"/>
      <c r="E40" s="833"/>
      <c r="F40" s="835"/>
      <c r="G40" s="836"/>
      <c r="H40" s="833"/>
      <c r="I40" s="833"/>
      <c r="J40" s="1946"/>
    </row>
    <row r="41" spans="1:10" ht="15" x14ac:dyDescent="0.35">
      <c r="A41" s="856" t="s">
        <v>1146</v>
      </c>
      <c r="B41" s="833"/>
      <c r="C41" s="834"/>
      <c r="D41" s="833"/>
      <c r="E41" s="833"/>
      <c r="F41" s="835"/>
      <c r="G41" s="836"/>
      <c r="H41" s="833"/>
      <c r="I41" s="833"/>
      <c r="J41" s="1946"/>
    </row>
    <row r="42" spans="1:10" ht="15" x14ac:dyDescent="0.35">
      <c r="A42" s="856" t="s">
        <v>1147</v>
      </c>
      <c r="B42" s="833"/>
      <c r="C42" s="834"/>
      <c r="D42" s="833"/>
      <c r="E42" s="833"/>
      <c r="F42" s="835"/>
      <c r="G42" s="836"/>
      <c r="H42" s="833"/>
      <c r="I42" s="833"/>
      <c r="J42" s="1947"/>
    </row>
    <row r="43" spans="1:10" ht="15" x14ac:dyDescent="0.35">
      <c r="A43" s="857" t="s">
        <v>1330</v>
      </c>
      <c r="B43" s="819"/>
      <c r="C43" s="820"/>
      <c r="D43" s="819"/>
      <c r="E43" s="819"/>
      <c r="F43" s="821"/>
      <c r="G43" s="821"/>
      <c r="H43" s="819"/>
      <c r="I43" s="819"/>
      <c r="J43" s="822">
        <f>+J38</f>
        <v>141250</v>
      </c>
    </row>
    <row r="44" spans="1:10" ht="15.5" thickBot="1" x14ac:dyDescent="0.4">
      <c r="A44" s="858" t="s">
        <v>1331</v>
      </c>
      <c r="B44" s="823"/>
      <c r="C44" s="824"/>
      <c r="D44" s="823"/>
      <c r="E44" s="823"/>
      <c r="F44" s="825"/>
      <c r="G44" s="825"/>
      <c r="H44" s="823">
        <f>H43</f>
        <v>0</v>
      </c>
      <c r="I44" s="823">
        <f>I43</f>
        <v>0</v>
      </c>
      <c r="J44" s="826">
        <f>+J43+J36+J28</f>
        <v>230250</v>
      </c>
    </row>
    <row r="45" spans="1:10" ht="15.5" thickBot="1" x14ac:dyDescent="0.4">
      <c r="A45" s="860"/>
      <c r="B45" s="839"/>
      <c r="C45" s="840"/>
      <c r="D45" s="839"/>
      <c r="E45" s="839"/>
      <c r="F45" s="841"/>
      <c r="G45" s="841"/>
      <c r="H45" s="839"/>
      <c r="I45" s="839"/>
      <c r="J45" s="839"/>
    </row>
    <row r="46" spans="1:10" ht="15" x14ac:dyDescent="0.35">
      <c r="A46" s="1948" t="s">
        <v>1332</v>
      </c>
      <c r="B46" s="1949"/>
      <c r="C46" s="1949"/>
      <c r="D46" s="1949"/>
      <c r="E46" s="1949"/>
      <c r="F46" s="1949"/>
      <c r="G46" s="1949"/>
      <c r="H46" s="1949"/>
      <c r="I46" s="1949"/>
      <c r="J46" s="1950"/>
    </row>
    <row r="47" spans="1:10" ht="15" x14ac:dyDescent="0.35">
      <c r="A47" s="838" t="s">
        <v>1333</v>
      </c>
      <c r="B47" s="861"/>
      <c r="C47" s="861"/>
      <c r="D47" s="861"/>
      <c r="E47" s="861"/>
      <c r="F47" s="861"/>
      <c r="G47" s="861"/>
      <c r="H47" s="861"/>
      <c r="I47" s="861"/>
      <c r="J47" s="862"/>
    </row>
    <row r="48" spans="1:10" ht="15" x14ac:dyDescent="0.35">
      <c r="A48" s="856" t="s">
        <v>1334</v>
      </c>
      <c r="B48" s="813"/>
      <c r="C48" s="814"/>
      <c r="D48" s="813"/>
      <c r="E48" s="813"/>
      <c r="F48" s="816"/>
      <c r="G48" s="817"/>
      <c r="H48" s="813"/>
      <c r="I48" s="813"/>
      <c r="J48" s="1945">
        <v>11272.38</v>
      </c>
    </row>
    <row r="49" spans="1:10" ht="15" x14ac:dyDescent="0.35">
      <c r="A49" s="856" t="s">
        <v>1335</v>
      </c>
      <c r="B49" s="813"/>
      <c r="C49" s="814"/>
      <c r="D49" s="813"/>
      <c r="E49" s="813"/>
      <c r="F49" s="816"/>
      <c r="G49" s="817"/>
      <c r="H49" s="813"/>
      <c r="I49" s="813"/>
      <c r="J49" s="1946"/>
    </row>
    <row r="50" spans="1:10" ht="15" x14ac:dyDescent="0.35">
      <c r="A50" s="856" t="s">
        <v>1336</v>
      </c>
      <c r="B50" s="813"/>
      <c r="C50" s="814"/>
      <c r="D50" s="813"/>
      <c r="E50" s="813"/>
      <c r="F50" s="816"/>
      <c r="G50" s="817"/>
      <c r="H50" s="813"/>
      <c r="I50" s="813"/>
      <c r="J50" s="1946"/>
    </row>
    <row r="51" spans="1:10" ht="15" x14ac:dyDescent="0.35">
      <c r="A51" s="856" t="s">
        <v>1337</v>
      </c>
      <c r="B51" s="813"/>
      <c r="C51" s="814"/>
      <c r="D51" s="813"/>
      <c r="E51" s="813"/>
      <c r="F51" s="816"/>
      <c r="G51" s="817"/>
      <c r="H51" s="813"/>
      <c r="I51" s="813"/>
      <c r="J51" s="1946"/>
    </row>
    <row r="52" spans="1:10" ht="15" x14ac:dyDescent="0.35">
      <c r="A52" s="856" t="s">
        <v>1338</v>
      </c>
      <c r="B52" s="813"/>
      <c r="C52" s="814"/>
      <c r="D52" s="813"/>
      <c r="E52" s="813"/>
      <c r="F52" s="816"/>
      <c r="G52" s="817"/>
      <c r="H52" s="813"/>
      <c r="I52" s="813"/>
      <c r="J52" s="1946"/>
    </row>
    <row r="53" spans="1:10" ht="15" x14ac:dyDescent="0.35">
      <c r="A53" s="856" t="s">
        <v>1147</v>
      </c>
      <c r="B53" s="813"/>
      <c r="C53" s="814"/>
      <c r="D53" s="813"/>
      <c r="E53" s="813"/>
      <c r="F53" s="816"/>
      <c r="G53" s="817"/>
      <c r="H53" s="813"/>
      <c r="I53" s="813"/>
      <c r="J53" s="1947"/>
    </row>
    <row r="54" spans="1:10" ht="15.5" thickBot="1" x14ac:dyDescent="0.4">
      <c r="A54" s="858" t="s">
        <v>1339</v>
      </c>
      <c r="B54" s="823"/>
      <c r="C54" s="824"/>
      <c r="D54" s="823"/>
      <c r="E54" s="823"/>
      <c r="F54" s="825"/>
      <c r="G54" s="825"/>
      <c r="H54" s="823">
        <f>SUM(H48:H52)</f>
        <v>0</v>
      </c>
      <c r="I54" s="823">
        <f>SUM(I48:I52)</f>
        <v>0</v>
      </c>
      <c r="J54" s="826">
        <f>+J48</f>
        <v>11272.38</v>
      </c>
    </row>
    <row r="55" spans="1:10" ht="15.5" thickBot="1" x14ac:dyDescent="0.4">
      <c r="A55" s="863"/>
      <c r="B55" s="842"/>
      <c r="C55" s="843"/>
      <c r="D55" s="842"/>
      <c r="E55" s="842"/>
      <c r="F55" s="844"/>
      <c r="G55" s="845"/>
      <c r="H55" s="842"/>
      <c r="I55" s="842"/>
      <c r="J55" s="842"/>
    </row>
    <row r="56" spans="1:10" ht="25.5" thickBot="1" x14ac:dyDescent="0.4">
      <c r="A56" s="864" t="s">
        <v>1340</v>
      </c>
      <c r="B56" s="846"/>
      <c r="C56" s="847"/>
      <c r="D56" s="846"/>
      <c r="E56" s="846"/>
      <c r="F56" s="848"/>
      <c r="G56" s="846"/>
      <c r="H56" s="846"/>
      <c r="I56" s="846"/>
      <c r="J56" s="849">
        <f>+J11+J22+J44+J54</f>
        <v>249022.38</v>
      </c>
    </row>
  </sheetData>
  <mergeCells count="11">
    <mergeCell ref="J30:J35"/>
    <mergeCell ref="A37:J37"/>
    <mergeCell ref="J38:J42"/>
    <mergeCell ref="A46:J46"/>
    <mergeCell ref="J48:J53"/>
    <mergeCell ref="A29:J29"/>
    <mergeCell ref="A1:J1"/>
    <mergeCell ref="B3:J3"/>
    <mergeCell ref="A14:J14"/>
    <mergeCell ref="J16:J20"/>
    <mergeCell ref="A24:J24"/>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G36"/>
  <sheetViews>
    <sheetView zoomScale="59" zoomScaleNormal="59" workbookViewId="0">
      <selection activeCell="E15" sqref="E15"/>
    </sheetView>
  </sheetViews>
  <sheetFormatPr defaultRowHeight="14.5" x14ac:dyDescent="0.35"/>
  <cols>
    <col min="1" max="1" width="58.453125" style="380" customWidth="1"/>
    <col min="2" max="2" width="17.1796875" style="380" customWidth="1"/>
    <col min="3" max="3" width="9.1796875" style="380"/>
    <col min="4" max="4" width="12" style="380" customWidth="1"/>
    <col min="5" max="24" width="9.1796875" style="380"/>
  </cols>
  <sheetData>
    <row r="1" spans="1:59" ht="81.75" customHeight="1" x14ac:dyDescent="0.35">
      <c r="A1" s="865" t="s">
        <v>1125</v>
      </c>
      <c r="B1" s="866" t="s">
        <v>1214</v>
      </c>
      <c r="C1" s="867" t="s">
        <v>1215</v>
      </c>
      <c r="D1" s="868" t="s">
        <v>1216</v>
      </c>
      <c r="E1" s="868" t="s">
        <v>1217</v>
      </c>
      <c r="F1" s="869" t="s">
        <v>1218</v>
      </c>
      <c r="G1" s="869" t="s">
        <v>1219</v>
      </c>
      <c r="H1" s="868" t="s">
        <v>1220</v>
      </c>
      <c r="I1" s="868" t="s">
        <v>1221</v>
      </c>
      <c r="J1" s="868" t="s">
        <v>1222</v>
      </c>
      <c r="K1" s="870"/>
      <c r="L1" s="871"/>
      <c r="M1" s="871"/>
      <c r="N1" s="871"/>
      <c r="O1" s="871"/>
      <c r="P1" s="871"/>
      <c r="Q1" s="871"/>
      <c r="R1" s="871"/>
      <c r="S1" s="871"/>
      <c r="T1" s="871"/>
      <c r="U1" s="871"/>
      <c r="V1" s="871"/>
      <c r="W1" s="871"/>
      <c r="X1" s="871"/>
      <c r="Y1" s="871"/>
      <c r="Z1" s="871"/>
      <c r="AA1" s="871"/>
      <c r="AB1" s="871"/>
      <c r="AC1" s="871"/>
      <c r="AD1" s="871"/>
      <c r="AE1" s="871"/>
      <c r="AF1" s="871"/>
      <c r="AG1" s="871"/>
      <c r="AH1" s="871"/>
      <c r="AI1" s="871"/>
      <c r="AJ1" s="871"/>
      <c r="AK1" s="871"/>
      <c r="AL1" s="871"/>
      <c r="AM1" s="871"/>
      <c r="AN1" s="871"/>
      <c r="AO1" s="871"/>
      <c r="AP1" s="871"/>
      <c r="AQ1" s="871"/>
      <c r="AR1" s="871"/>
      <c r="AS1" s="871"/>
      <c r="AT1" s="871"/>
      <c r="AU1" s="871"/>
      <c r="AV1" s="871"/>
      <c r="AW1" s="871"/>
      <c r="AX1" s="871"/>
      <c r="AY1" s="871"/>
      <c r="AZ1" s="871"/>
      <c r="BA1" s="871"/>
      <c r="BB1" s="871"/>
      <c r="BC1" s="871"/>
      <c r="BD1" s="871"/>
      <c r="BE1" s="871"/>
      <c r="BF1" s="871"/>
      <c r="BG1" s="871"/>
    </row>
    <row r="2" spans="1:59" ht="18" x14ac:dyDescent="0.35">
      <c r="A2" s="865"/>
      <c r="B2" s="866"/>
      <c r="C2" s="867"/>
      <c r="D2" s="868"/>
      <c r="E2" s="868"/>
      <c r="F2" s="869"/>
      <c r="G2" s="869"/>
      <c r="H2" s="868"/>
      <c r="I2" s="868"/>
      <c r="J2" s="868"/>
      <c r="K2" s="870"/>
      <c r="L2" s="1959">
        <v>43483</v>
      </c>
      <c r="M2" s="1960"/>
      <c r="N2" s="1960"/>
      <c r="O2" s="1960"/>
      <c r="P2" s="1961">
        <v>43497</v>
      </c>
      <c r="Q2" s="1962"/>
      <c r="R2" s="1962"/>
      <c r="S2" s="1962"/>
      <c r="T2" s="1959">
        <v>43525</v>
      </c>
      <c r="U2" s="1960"/>
      <c r="V2" s="1960"/>
      <c r="W2" s="1960"/>
      <c r="X2" s="1954">
        <v>43556</v>
      </c>
      <c r="Y2" s="1955"/>
      <c r="Z2" s="1955"/>
      <c r="AA2" s="1955"/>
      <c r="AB2" s="1952">
        <v>43586</v>
      </c>
      <c r="AC2" s="1953"/>
      <c r="AD2" s="1953"/>
      <c r="AE2" s="1953"/>
      <c r="AF2" s="1954">
        <v>43617</v>
      </c>
      <c r="AG2" s="1955"/>
      <c r="AH2" s="1955"/>
      <c r="AI2" s="1955"/>
      <c r="AJ2" s="1952">
        <v>43647</v>
      </c>
      <c r="AK2" s="1953"/>
      <c r="AL2" s="1953"/>
      <c r="AM2" s="1953"/>
      <c r="AN2" s="1954">
        <v>43678</v>
      </c>
      <c r="AO2" s="1955"/>
      <c r="AP2" s="1955"/>
      <c r="AQ2" s="1955"/>
      <c r="AR2" s="1952">
        <v>43709</v>
      </c>
      <c r="AS2" s="1953"/>
      <c r="AT2" s="1953"/>
      <c r="AU2" s="1953"/>
      <c r="AV2" s="1954">
        <v>43374</v>
      </c>
      <c r="AW2" s="1955"/>
      <c r="AX2" s="1955"/>
      <c r="AY2" s="1955"/>
      <c r="AZ2" s="1952">
        <v>43770</v>
      </c>
      <c r="BA2" s="1953"/>
      <c r="BB2" s="1953"/>
      <c r="BC2" s="1953"/>
      <c r="BD2" s="1954">
        <v>43800</v>
      </c>
      <c r="BE2" s="1955"/>
      <c r="BF2" s="1955"/>
      <c r="BG2" s="1955"/>
    </row>
    <row r="3" spans="1:59" ht="15" x14ac:dyDescent="0.35">
      <c r="A3" s="865"/>
      <c r="B3" s="866"/>
      <c r="C3" s="867"/>
      <c r="D3" s="868"/>
      <c r="E3" s="868"/>
      <c r="F3" s="869"/>
      <c r="G3" s="869"/>
      <c r="H3" s="868"/>
      <c r="I3" s="868"/>
      <c r="J3" s="868"/>
      <c r="K3" s="870"/>
      <c r="L3" s="603" t="s">
        <v>1128</v>
      </c>
      <c r="M3" s="603" t="s">
        <v>1129</v>
      </c>
      <c r="N3" s="603" t="s">
        <v>1130</v>
      </c>
      <c r="O3" s="603" t="s">
        <v>1131</v>
      </c>
      <c r="P3" s="603" t="s">
        <v>1132</v>
      </c>
      <c r="Q3" s="603" t="s">
        <v>1133</v>
      </c>
      <c r="R3" s="603" t="s">
        <v>1130</v>
      </c>
      <c r="S3" s="603" t="s">
        <v>1131</v>
      </c>
      <c r="T3" s="603" t="s">
        <v>1128</v>
      </c>
      <c r="U3" s="603" t="s">
        <v>1133</v>
      </c>
      <c r="V3" s="603" t="s">
        <v>1130</v>
      </c>
      <c r="W3" s="603" t="s">
        <v>1131</v>
      </c>
      <c r="X3" s="603" t="s">
        <v>1128</v>
      </c>
      <c r="Y3" s="603" t="s">
        <v>1133</v>
      </c>
      <c r="Z3" s="603" t="s">
        <v>1130</v>
      </c>
      <c r="AA3" s="603" t="s">
        <v>1131</v>
      </c>
      <c r="AB3" s="603" t="s">
        <v>1128</v>
      </c>
      <c r="AC3" s="603" t="s">
        <v>1129</v>
      </c>
      <c r="AD3" s="603" t="s">
        <v>1130</v>
      </c>
      <c r="AE3" s="603" t="s">
        <v>1131</v>
      </c>
      <c r="AF3" s="603" t="s">
        <v>1132</v>
      </c>
      <c r="AG3" s="603" t="s">
        <v>1133</v>
      </c>
      <c r="AH3" s="603" t="s">
        <v>1130</v>
      </c>
      <c r="AI3" s="603" t="s">
        <v>1131</v>
      </c>
      <c r="AJ3" s="603" t="s">
        <v>1128</v>
      </c>
      <c r="AK3" s="603" t="s">
        <v>1133</v>
      </c>
      <c r="AL3" s="603" t="s">
        <v>1130</v>
      </c>
      <c r="AM3" s="603" t="s">
        <v>1131</v>
      </c>
      <c r="AN3" s="603" t="s">
        <v>1128</v>
      </c>
      <c r="AO3" s="603" t="s">
        <v>1133</v>
      </c>
      <c r="AP3" s="603" t="s">
        <v>1130</v>
      </c>
      <c r="AQ3" s="603" t="s">
        <v>1131</v>
      </c>
      <c r="AR3" s="603" t="s">
        <v>1128</v>
      </c>
      <c r="AS3" s="603" t="s">
        <v>1129</v>
      </c>
      <c r="AT3" s="603" t="s">
        <v>1130</v>
      </c>
      <c r="AU3" s="603" t="s">
        <v>1131</v>
      </c>
      <c r="AV3" s="603" t="s">
        <v>1132</v>
      </c>
      <c r="AW3" s="603" t="s">
        <v>1133</v>
      </c>
      <c r="AX3" s="603" t="s">
        <v>1130</v>
      </c>
      <c r="AY3" s="603" t="s">
        <v>1131</v>
      </c>
      <c r="AZ3" s="603" t="s">
        <v>1128</v>
      </c>
      <c r="BA3" s="603" t="s">
        <v>1133</v>
      </c>
      <c r="BB3" s="603" t="s">
        <v>1130</v>
      </c>
      <c r="BC3" s="603" t="s">
        <v>1131</v>
      </c>
      <c r="BD3" s="603" t="s">
        <v>1128</v>
      </c>
      <c r="BE3" s="603" t="s">
        <v>1133</v>
      </c>
      <c r="BF3" s="603" t="s">
        <v>1130</v>
      </c>
      <c r="BG3" s="603" t="s">
        <v>1131</v>
      </c>
    </row>
    <row r="4" spans="1:59" ht="15.5" x14ac:dyDescent="0.35">
      <c r="A4" s="899" t="s">
        <v>1341</v>
      </c>
      <c r="B4" s="900"/>
      <c r="C4" s="901"/>
      <c r="D4" s="901"/>
      <c r="E4" s="901"/>
      <c r="F4" s="902"/>
      <c r="G4" s="901"/>
      <c r="H4" s="901"/>
      <c r="I4" s="901"/>
      <c r="J4" s="901"/>
      <c r="K4" s="903"/>
      <c r="L4" s="904"/>
      <c r="M4" s="904"/>
      <c r="N4" s="904"/>
      <c r="O4" s="904"/>
      <c r="P4" s="904"/>
      <c r="Q4" s="904"/>
      <c r="R4" s="904"/>
      <c r="S4" s="904"/>
      <c r="T4" s="904"/>
      <c r="U4" s="904"/>
      <c r="V4" s="904"/>
      <c r="W4" s="904"/>
      <c r="X4" s="904"/>
      <c r="Y4" s="584"/>
      <c r="Z4" s="584"/>
      <c r="AA4" s="584"/>
      <c r="AB4" s="584"/>
      <c r="AC4" s="584"/>
      <c r="AD4" s="584"/>
      <c r="AE4" s="584"/>
      <c r="AF4" s="584"/>
      <c r="AG4" s="584"/>
      <c r="AH4" s="584"/>
      <c r="AI4" s="584"/>
      <c r="AJ4" s="584"/>
      <c r="AK4" s="584"/>
      <c r="AL4" s="584"/>
      <c r="AM4" s="584"/>
      <c r="AN4" s="584"/>
      <c r="AO4" s="584"/>
      <c r="AP4" s="584"/>
      <c r="AQ4" s="584"/>
      <c r="AR4" s="584"/>
      <c r="AS4" s="584"/>
      <c r="AT4" s="584"/>
      <c r="AU4" s="584"/>
      <c r="AV4" s="584"/>
      <c r="AW4" s="584"/>
      <c r="AX4" s="584"/>
      <c r="AY4" s="584"/>
      <c r="AZ4" s="584"/>
      <c r="BA4" s="584"/>
      <c r="BB4" s="584"/>
      <c r="BC4" s="584"/>
      <c r="BD4" s="584"/>
      <c r="BE4" s="584"/>
      <c r="BF4" s="584"/>
      <c r="BG4" s="584"/>
    </row>
    <row r="5" spans="1:59" x14ac:dyDescent="0.35">
      <c r="A5" s="1956">
        <f>0.085*B33</f>
        <v>34000</v>
      </c>
      <c r="B5" s="1956"/>
      <c r="C5" s="1956"/>
      <c r="D5" s="1956"/>
      <c r="E5" s="1956"/>
      <c r="F5" s="1956"/>
      <c r="G5" s="1956"/>
      <c r="H5" s="1956"/>
      <c r="I5" s="1956"/>
      <c r="J5" s="1956"/>
      <c r="K5" s="903"/>
      <c r="L5" s="904"/>
      <c r="M5" s="904"/>
      <c r="N5" s="904"/>
      <c r="O5" s="904"/>
      <c r="P5" s="904"/>
      <c r="Q5" s="904"/>
      <c r="R5" s="904"/>
      <c r="S5" s="904"/>
      <c r="T5" s="904"/>
      <c r="U5" s="904"/>
      <c r="V5" s="904"/>
      <c r="W5" s="904"/>
      <c r="X5" s="904"/>
      <c r="Y5" s="584"/>
      <c r="Z5" s="584"/>
      <c r="AA5" s="584"/>
      <c r="AB5" s="584"/>
      <c r="AC5" s="584"/>
      <c r="AD5" s="584"/>
      <c r="AE5" s="584"/>
      <c r="AF5" s="584"/>
      <c r="AG5" s="584"/>
      <c r="AH5" s="584"/>
      <c r="AI5" s="584"/>
      <c r="AJ5" s="584"/>
      <c r="AK5" s="584"/>
      <c r="AL5" s="584"/>
      <c r="AM5" s="584"/>
      <c r="AN5" s="584"/>
      <c r="AO5" s="584"/>
      <c r="AP5" s="584"/>
      <c r="AQ5" s="584"/>
      <c r="AR5" s="584"/>
      <c r="AS5" s="584"/>
      <c r="AT5" s="584"/>
      <c r="AU5" s="584"/>
      <c r="AV5" s="584"/>
      <c r="AW5" s="584"/>
      <c r="AX5" s="584"/>
      <c r="AY5" s="584"/>
      <c r="AZ5" s="584"/>
      <c r="BA5" s="584"/>
      <c r="BB5" s="584"/>
      <c r="BC5" s="584"/>
      <c r="BD5" s="584"/>
      <c r="BE5" s="584"/>
      <c r="BF5" s="584"/>
      <c r="BG5" s="584"/>
    </row>
    <row r="6" spans="1:59" ht="25" x14ac:dyDescent="0.35">
      <c r="A6" s="899" t="s">
        <v>1134</v>
      </c>
      <c r="B6" s="900"/>
      <c r="C6" s="901"/>
      <c r="D6" s="901"/>
      <c r="E6" s="901"/>
      <c r="F6" s="902"/>
      <c r="G6" s="901"/>
      <c r="H6" s="901"/>
      <c r="I6" s="901"/>
      <c r="J6" s="901"/>
      <c r="K6" s="903"/>
      <c r="L6" s="904"/>
      <c r="M6" s="904"/>
      <c r="N6" s="904"/>
      <c r="O6" s="904"/>
      <c r="P6" s="904"/>
      <c r="Q6" s="904"/>
      <c r="R6" s="904"/>
      <c r="S6" s="904"/>
      <c r="T6" s="904"/>
      <c r="U6" s="904"/>
      <c r="V6" s="904"/>
      <c r="W6" s="904"/>
      <c r="X6" s="904"/>
      <c r="Y6" s="584"/>
      <c r="Z6" s="584"/>
      <c r="AA6" s="584"/>
      <c r="AB6" s="584"/>
      <c r="AC6" s="584"/>
      <c r="AD6" s="584"/>
      <c r="AE6" s="584"/>
      <c r="AF6" s="584"/>
      <c r="AG6" s="584"/>
      <c r="AH6" s="584"/>
      <c r="AI6" s="584"/>
      <c r="AJ6" s="584"/>
      <c r="AK6" s="584"/>
      <c r="AL6" s="584"/>
      <c r="AM6" s="584"/>
      <c r="AN6" s="584"/>
      <c r="AO6" s="584"/>
      <c r="AP6" s="584"/>
      <c r="AQ6" s="584"/>
      <c r="AR6" s="584"/>
      <c r="AS6" s="584"/>
      <c r="AT6" s="584"/>
      <c r="AU6" s="584"/>
      <c r="AV6" s="584"/>
      <c r="AW6" s="584"/>
      <c r="AX6" s="584"/>
      <c r="AY6" s="584"/>
      <c r="AZ6" s="584"/>
      <c r="BA6" s="584"/>
      <c r="BB6" s="584"/>
      <c r="BC6" s="584"/>
      <c r="BD6" s="584"/>
      <c r="BE6" s="584"/>
      <c r="BF6" s="584"/>
      <c r="BG6" s="584"/>
    </row>
    <row r="7" spans="1:59" x14ac:dyDescent="0.35">
      <c r="A7" s="1957" t="s">
        <v>1342</v>
      </c>
      <c r="B7" s="1957"/>
      <c r="C7" s="1957"/>
      <c r="D7" s="1957"/>
      <c r="E7" s="1957"/>
      <c r="F7" s="1957"/>
      <c r="G7" s="1957"/>
      <c r="H7" s="1957"/>
      <c r="I7" s="1957"/>
      <c r="J7" s="1957"/>
      <c r="K7" s="905"/>
      <c r="L7" s="906"/>
      <c r="M7" s="906"/>
      <c r="N7" s="906"/>
      <c r="O7" s="906"/>
      <c r="P7" s="906"/>
      <c r="Q7" s="906"/>
      <c r="R7" s="906"/>
      <c r="S7" s="906"/>
      <c r="T7" s="906"/>
      <c r="U7" s="906"/>
      <c r="V7" s="906"/>
      <c r="W7" s="906"/>
      <c r="X7" s="907"/>
      <c r="Y7" s="582"/>
      <c r="Z7" s="582"/>
      <c r="AA7" s="582"/>
      <c r="AB7" s="582"/>
      <c r="AC7" s="582"/>
      <c r="AD7" s="582"/>
      <c r="AE7" s="582"/>
      <c r="AF7" s="582"/>
      <c r="AG7" s="582"/>
      <c r="AH7" s="582"/>
      <c r="AI7" s="582"/>
      <c r="AJ7" s="582"/>
      <c r="AK7" s="582"/>
      <c r="AL7" s="582"/>
      <c r="AM7" s="582"/>
      <c r="AN7" s="582"/>
      <c r="AO7" s="582"/>
      <c r="AP7" s="582"/>
      <c r="AQ7" s="582"/>
      <c r="AR7" s="582"/>
      <c r="AS7" s="582"/>
      <c r="AT7" s="582"/>
      <c r="AU7" s="582"/>
      <c r="AV7" s="582"/>
      <c r="AW7" s="582"/>
      <c r="AX7" s="582"/>
      <c r="AY7" s="582"/>
      <c r="AZ7" s="582"/>
      <c r="BA7" s="582"/>
      <c r="BB7" s="582"/>
      <c r="BC7" s="582"/>
      <c r="BD7" s="582"/>
      <c r="BE7" s="582"/>
      <c r="BF7" s="582"/>
      <c r="BG7" s="582"/>
    </row>
    <row r="8" spans="1:59" ht="63" customHeight="1" x14ac:dyDescent="0.35">
      <c r="A8" s="1951" t="s">
        <v>1343</v>
      </c>
      <c r="B8" s="1951"/>
      <c r="C8" s="1951"/>
      <c r="D8" s="1951"/>
      <c r="E8" s="1951"/>
      <c r="F8" s="1951"/>
      <c r="G8" s="1951"/>
      <c r="H8" s="1951"/>
      <c r="I8" s="1951"/>
      <c r="J8" s="1951"/>
      <c r="K8" s="886"/>
      <c r="L8" s="513"/>
      <c r="M8" s="513"/>
      <c r="N8" s="513"/>
      <c r="O8" s="513"/>
      <c r="P8" s="513"/>
      <c r="Q8" s="513"/>
      <c r="R8" s="513"/>
      <c r="S8" s="513"/>
      <c r="T8" s="513"/>
      <c r="U8" s="513"/>
      <c r="V8" s="513"/>
      <c r="W8" s="513"/>
      <c r="X8" s="513"/>
      <c r="Y8" s="513"/>
      <c r="Z8" s="513"/>
      <c r="AA8" s="513"/>
      <c r="AB8" s="513"/>
      <c r="AC8" s="513"/>
      <c r="AD8" s="513"/>
      <c r="AE8" s="513"/>
      <c r="AF8" s="513"/>
      <c r="AG8" s="513"/>
      <c r="AH8" s="513"/>
      <c r="AI8" s="513"/>
      <c r="AJ8" s="513"/>
      <c r="AK8" s="513"/>
      <c r="AL8" s="513"/>
      <c r="AM8" s="513"/>
      <c r="AN8" s="513"/>
      <c r="AO8" s="513"/>
      <c r="AP8" s="513"/>
      <c r="AQ8" s="513"/>
      <c r="AR8" s="513"/>
      <c r="AS8" s="513"/>
      <c r="AT8" s="513"/>
      <c r="AU8" s="513"/>
      <c r="AV8" s="513"/>
      <c r="AW8" s="513"/>
      <c r="AX8" s="513"/>
      <c r="AY8" s="513"/>
      <c r="AZ8" s="513"/>
      <c r="BA8" s="513"/>
      <c r="BB8" s="513"/>
      <c r="BC8" s="513"/>
      <c r="BD8" s="513"/>
      <c r="BE8" s="513"/>
      <c r="BF8" s="513"/>
      <c r="BG8" s="513"/>
    </row>
    <row r="9" spans="1:59" ht="33" customHeight="1" x14ac:dyDescent="0.35">
      <c r="A9" s="872" t="s">
        <v>1344</v>
      </c>
      <c r="B9" s="873"/>
      <c r="C9" s="513"/>
      <c r="D9" s="513"/>
      <c r="E9" s="513"/>
      <c r="F9" s="513"/>
      <c r="G9" s="513"/>
      <c r="H9" s="874"/>
      <c r="I9" s="874"/>
      <c r="J9" s="874"/>
      <c r="K9" s="886"/>
      <c r="L9" s="908"/>
      <c r="M9" s="908"/>
      <c r="N9" s="908"/>
      <c r="O9" s="908"/>
      <c r="P9" s="908"/>
      <c r="Q9" s="908"/>
      <c r="R9" s="908"/>
      <c r="S9" s="908"/>
      <c r="T9" s="909"/>
      <c r="U9" s="909"/>
      <c r="V9" s="909"/>
      <c r="W9" s="910"/>
      <c r="X9" s="910"/>
      <c r="Y9" s="876"/>
      <c r="Z9" s="876"/>
      <c r="AA9" s="876"/>
      <c r="AB9" s="876"/>
      <c r="AC9" s="877"/>
      <c r="AD9" s="877"/>
      <c r="AE9" s="877"/>
      <c r="AF9" s="877"/>
      <c r="AG9" s="877"/>
      <c r="AH9" s="877"/>
      <c r="AI9" s="877"/>
      <c r="AJ9" s="877"/>
      <c r="AK9" s="877"/>
      <c r="AL9" s="877"/>
      <c r="AM9" s="877"/>
      <c r="AN9" s="877"/>
      <c r="AO9" s="877"/>
      <c r="AP9" s="877"/>
      <c r="AQ9" s="877"/>
      <c r="AR9" s="877"/>
      <c r="AS9" s="877"/>
      <c r="AT9" s="877"/>
      <c r="AU9" s="877"/>
      <c r="AV9" s="877"/>
      <c r="AW9" s="877"/>
      <c r="AX9" s="877"/>
      <c r="AY9" s="876"/>
      <c r="AZ9" s="876"/>
      <c r="BA9" s="876"/>
      <c r="BB9" s="876"/>
      <c r="BC9" s="876"/>
      <c r="BD9" s="876"/>
      <c r="BE9" s="876"/>
      <c r="BF9" s="876"/>
      <c r="BG9" s="876"/>
    </row>
    <row r="10" spans="1:59" ht="25" x14ac:dyDescent="0.35">
      <c r="A10" s="872" t="s">
        <v>1345</v>
      </c>
      <c r="B10" s="873"/>
      <c r="C10" s="513"/>
      <c r="D10" s="513"/>
      <c r="E10" s="513"/>
      <c r="F10" s="513"/>
      <c r="G10" s="513"/>
      <c r="H10" s="874"/>
      <c r="I10" s="874"/>
      <c r="J10" s="874"/>
      <c r="K10" s="911"/>
      <c r="L10" s="912"/>
      <c r="M10" s="912"/>
      <c r="N10" s="912"/>
      <c r="O10" s="912"/>
      <c r="P10" s="912"/>
      <c r="Q10" s="912"/>
      <c r="R10" s="912"/>
      <c r="S10" s="912"/>
      <c r="T10" s="912"/>
      <c r="U10" s="912"/>
      <c r="V10" s="912"/>
      <c r="W10" s="904"/>
      <c r="X10" s="904"/>
      <c r="Y10" s="584"/>
      <c r="Z10" s="584"/>
      <c r="AA10" s="584"/>
      <c r="AB10" s="584"/>
      <c r="AC10" s="879"/>
      <c r="AD10" s="879"/>
      <c r="AE10" s="879"/>
      <c r="AF10" s="879"/>
      <c r="AG10" s="879"/>
      <c r="AH10" s="879"/>
      <c r="AI10" s="879"/>
      <c r="AJ10" s="879"/>
      <c r="AK10" s="879"/>
      <c r="AL10" s="879"/>
      <c r="AM10" s="879"/>
      <c r="AN10" s="879"/>
      <c r="AO10" s="879"/>
      <c r="AP10" s="879"/>
      <c r="AQ10" s="879"/>
      <c r="AR10" s="879"/>
      <c r="AS10" s="879"/>
      <c r="AT10" s="879"/>
      <c r="AU10" s="879"/>
      <c r="AV10" s="879"/>
      <c r="AW10" s="879"/>
      <c r="AX10" s="879"/>
      <c r="AY10" s="584"/>
      <c r="AZ10" s="584"/>
      <c r="BA10" s="584"/>
      <c r="BB10" s="584"/>
      <c r="BC10" s="584"/>
      <c r="BD10" s="584"/>
      <c r="BE10" s="584"/>
      <c r="BF10" s="584"/>
      <c r="BG10" s="584"/>
    </row>
    <row r="11" spans="1:59" ht="25" x14ac:dyDescent="0.35">
      <c r="A11" s="872" t="s">
        <v>1346</v>
      </c>
      <c r="B11" s="873"/>
      <c r="C11" s="513"/>
      <c r="D11" s="513"/>
      <c r="E11" s="513"/>
      <c r="F11" s="513"/>
      <c r="G11" s="513"/>
      <c r="H11" s="874"/>
      <c r="I11" s="874"/>
      <c r="J11" s="874"/>
      <c r="K11" s="911"/>
      <c r="L11" s="912"/>
      <c r="M11" s="912"/>
      <c r="N11" s="912"/>
      <c r="O11" s="912"/>
      <c r="P11" s="912"/>
      <c r="Q11" s="912"/>
      <c r="R11" s="912"/>
      <c r="S11" s="912"/>
      <c r="T11" s="912"/>
      <c r="U11" s="912"/>
      <c r="V11" s="912"/>
      <c r="W11" s="904"/>
      <c r="X11" s="904"/>
      <c r="Y11" s="584"/>
      <c r="Z11" s="584"/>
      <c r="AA11" s="584"/>
      <c r="AB11" s="584"/>
      <c r="AC11" s="879"/>
      <c r="AD11" s="879"/>
      <c r="AE11" s="879"/>
      <c r="AF11" s="879"/>
      <c r="AG11" s="879"/>
      <c r="AH11" s="879"/>
      <c r="AI11" s="879"/>
      <c r="AJ11" s="879"/>
      <c r="AK11" s="879"/>
      <c r="AL11" s="879"/>
      <c r="AM11" s="879"/>
      <c r="AN11" s="879"/>
      <c r="AO11" s="879"/>
      <c r="AP11" s="879"/>
      <c r="AQ11" s="879"/>
      <c r="AR11" s="879"/>
      <c r="AS11" s="879"/>
      <c r="AT11" s="879"/>
      <c r="AU11" s="879"/>
      <c r="AV11" s="879"/>
      <c r="AW11" s="879"/>
      <c r="AX11" s="879"/>
      <c r="AY11" s="584"/>
      <c r="AZ11" s="584"/>
      <c r="BA11" s="584"/>
      <c r="BB11" s="584"/>
      <c r="BC11" s="584"/>
      <c r="BD11" s="584"/>
      <c r="BE11" s="584"/>
      <c r="BF11" s="584"/>
      <c r="BG11" s="584"/>
    </row>
    <row r="12" spans="1:59" ht="25" x14ac:dyDescent="0.35">
      <c r="A12" s="872" t="s">
        <v>1347</v>
      </c>
      <c r="B12" s="873"/>
      <c r="C12" s="513"/>
      <c r="D12" s="513"/>
      <c r="E12" s="513"/>
      <c r="F12" s="513"/>
      <c r="G12" s="513"/>
      <c r="H12" s="874"/>
      <c r="I12" s="874"/>
      <c r="J12" s="874"/>
      <c r="K12" s="911"/>
      <c r="L12" s="904"/>
      <c r="M12" s="913"/>
      <c r="N12" s="913"/>
      <c r="O12" s="913"/>
      <c r="P12" s="904"/>
      <c r="Q12" s="904"/>
      <c r="R12" s="904"/>
      <c r="S12" s="904"/>
      <c r="T12" s="904"/>
      <c r="U12" s="904"/>
      <c r="V12" s="912"/>
      <c r="W12" s="912"/>
      <c r="X12" s="904"/>
      <c r="Y12" s="584"/>
      <c r="Z12" s="584"/>
      <c r="AA12" s="584"/>
      <c r="AB12" s="584"/>
      <c r="AC12" s="879"/>
      <c r="AD12" s="879"/>
      <c r="AE12" s="879"/>
      <c r="AF12" s="879"/>
      <c r="AG12" s="879"/>
      <c r="AH12" s="879"/>
      <c r="AI12" s="879"/>
      <c r="AJ12" s="879"/>
      <c r="AK12" s="879"/>
      <c r="AL12" s="879"/>
      <c r="AM12" s="879"/>
      <c r="AN12" s="879"/>
      <c r="AO12" s="879"/>
      <c r="AP12" s="879"/>
      <c r="AQ12" s="879"/>
      <c r="AR12" s="879"/>
      <c r="AS12" s="879"/>
      <c r="AT12" s="879"/>
      <c r="AU12" s="879"/>
      <c r="AV12" s="879"/>
      <c r="AW12" s="879"/>
      <c r="AX12" s="879"/>
      <c r="AY12" s="584"/>
      <c r="AZ12" s="584"/>
      <c r="BA12" s="584"/>
      <c r="BB12" s="584"/>
      <c r="BC12" s="584"/>
      <c r="BD12" s="584"/>
      <c r="BE12" s="584"/>
      <c r="BF12" s="584"/>
      <c r="BG12" s="584"/>
    </row>
    <row r="13" spans="1:59" ht="15" x14ac:dyDescent="0.35">
      <c r="A13" s="880" t="s">
        <v>1348</v>
      </c>
      <c r="B13" s="881">
        <v>50000</v>
      </c>
      <c r="C13" s="882"/>
      <c r="D13" s="882"/>
      <c r="E13" s="882"/>
      <c r="F13" s="882"/>
      <c r="G13" s="882"/>
      <c r="H13" s="883"/>
      <c r="I13" s="883"/>
      <c r="J13" s="883"/>
      <c r="K13" s="914"/>
      <c r="L13" s="915"/>
      <c r="M13" s="915"/>
      <c r="N13" s="885"/>
      <c r="O13" s="885"/>
      <c r="P13" s="915"/>
      <c r="Q13" s="915"/>
      <c r="R13" s="915"/>
      <c r="S13" s="915"/>
      <c r="T13" s="915"/>
      <c r="U13" s="915"/>
      <c r="V13" s="915"/>
      <c r="W13" s="915"/>
      <c r="X13" s="915"/>
      <c r="Y13" s="884"/>
      <c r="Z13" s="884"/>
      <c r="AA13" s="884"/>
      <c r="AB13" s="884"/>
      <c r="AC13" s="884"/>
      <c r="AD13" s="884"/>
      <c r="AE13" s="884"/>
      <c r="AF13" s="884"/>
      <c r="AG13" s="884"/>
      <c r="AH13" s="884"/>
      <c r="AI13" s="884"/>
      <c r="AJ13" s="884"/>
      <c r="AK13" s="884"/>
      <c r="AL13" s="884"/>
      <c r="AM13" s="884"/>
      <c r="AN13" s="884"/>
      <c r="AO13" s="884"/>
      <c r="AP13" s="884"/>
      <c r="AQ13" s="884"/>
      <c r="AR13" s="884"/>
      <c r="AS13" s="884"/>
      <c r="AT13" s="884"/>
      <c r="AU13" s="884"/>
      <c r="AV13" s="884"/>
      <c r="AW13" s="884"/>
      <c r="AX13" s="884"/>
      <c r="AY13" s="884"/>
      <c r="AZ13" s="884"/>
      <c r="BA13" s="884"/>
      <c r="BB13" s="884"/>
      <c r="BC13" s="884"/>
      <c r="BD13" s="884"/>
      <c r="BE13" s="884"/>
      <c r="BF13" s="884"/>
      <c r="BG13" s="884"/>
    </row>
    <row r="14" spans="1:59" x14ac:dyDescent="0.35">
      <c r="A14" s="1958" t="s">
        <v>1349</v>
      </c>
      <c r="B14" s="1958"/>
      <c r="C14" s="1958"/>
      <c r="D14" s="1958"/>
      <c r="E14" s="1958"/>
      <c r="F14" s="1958"/>
      <c r="G14" s="1958"/>
      <c r="H14" s="1958"/>
      <c r="I14" s="1958"/>
      <c r="J14" s="1958"/>
      <c r="K14" s="886"/>
      <c r="L14" s="887"/>
      <c r="M14" s="887"/>
      <c r="N14" s="904"/>
      <c r="O14" s="904"/>
      <c r="P14" s="887"/>
      <c r="Q14" s="887"/>
      <c r="R14" s="887"/>
      <c r="S14" s="887"/>
      <c r="T14" s="887"/>
      <c r="U14" s="887"/>
      <c r="V14" s="887"/>
      <c r="W14" s="887"/>
      <c r="X14" s="887"/>
      <c r="Y14" s="887"/>
      <c r="Z14" s="887"/>
      <c r="AA14" s="887"/>
      <c r="AB14" s="887"/>
      <c r="AC14" s="887"/>
      <c r="AD14" s="887"/>
      <c r="AE14" s="887"/>
      <c r="AF14" s="887"/>
      <c r="AG14" s="887"/>
      <c r="AH14" s="887"/>
      <c r="AI14" s="887"/>
      <c r="AJ14" s="887"/>
      <c r="AK14" s="887"/>
      <c r="AL14" s="887"/>
      <c r="AM14" s="887"/>
      <c r="AN14" s="887"/>
      <c r="AO14" s="887"/>
      <c r="AP14" s="887"/>
      <c r="AQ14" s="887"/>
      <c r="AR14" s="887"/>
      <c r="AS14" s="887"/>
      <c r="AT14" s="887"/>
      <c r="AU14" s="887"/>
      <c r="AV14" s="887"/>
      <c r="AW14" s="887"/>
      <c r="AX14" s="887"/>
      <c r="AY14" s="887"/>
      <c r="AZ14" s="887"/>
      <c r="BA14" s="887"/>
      <c r="BB14" s="887"/>
      <c r="BC14" s="887"/>
      <c r="BD14" s="887"/>
      <c r="BE14" s="887"/>
      <c r="BF14" s="887"/>
      <c r="BG14" s="887"/>
    </row>
    <row r="15" spans="1:59" ht="25" x14ac:dyDescent="0.35">
      <c r="A15" s="872" t="s">
        <v>1350</v>
      </c>
      <c r="B15" s="916">
        <v>220000</v>
      </c>
      <c r="C15" s="917"/>
      <c r="D15" s="918"/>
      <c r="E15" s="919"/>
      <c r="F15" s="920"/>
      <c r="G15" s="921"/>
      <c r="H15" s="919"/>
      <c r="I15" s="911"/>
      <c r="J15" s="922"/>
      <c r="K15" s="886"/>
      <c r="L15" s="904"/>
      <c r="M15" s="904"/>
      <c r="N15" s="904"/>
      <c r="O15" s="904"/>
      <c r="P15" s="904"/>
      <c r="Q15" s="904"/>
      <c r="R15" s="904"/>
      <c r="S15" s="904"/>
      <c r="T15" s="904"/>
      <c r="U15" s="904"/>
      <c r="V15" s="923"/>
      <c r="W15" s="923"/>
      <c r="X15" s="904"/>
      <c r="Y15" s="584"/>
      <c r="Z15" s="584"/>
      <c r="AA15" s="584"/>
      <c r="AB15" s="584"/>
      <c r="AC15" s="584"/>
      <c r="AD15" s="584"/>
      <c r="AE15" s="584"/>
      <c r="AF15" s="584"/>
      <c r="AG15" s="584"/>
      <c r="AH15" s="584"/>
      <c r="AI15" s="584"/>
      <c r="AJ15" s="584"/>
      <c r="AK15" s="584"/>
      <c r="AL15" s="584"/>
      <c r="AM15" s="584"/>
      <c r="AN15" s="584"/>
      <c r="AO15" s="584"/>
      <c r="AP15" s="584"/>
      <c r="AQ15" s="584"/>
      <c r="AR15" s="584"/>
      <c r="AS15" s="584"/>
      <c r="AT15" s="584"/>
      <c r="AU15" s="584"/>
      <c r="AV15" s="584"/>
      <c r="AW15" s="584"/>
      <c r="AX15" s="584"/>
      <c r="AY15" s="584"/>
      <c r="AZ15" s="584"/>
      <c r="BA15" s="584"/>
      <c r="BB15" s="584"/>
      <c r="BC15" s="584"/>
      <c r="BD15" s="584"/>
      <c r="BE15" s="584"/>
      <c r="BF15" s="584"/>
      <c r="BG15" s="584"/>
    </row>
    <row r="16" spans="1:59" ht="25" x14ac:dyDescent="0.35">
      <c r="A16" s="872" t="s">
        <v>1143</v>
      </c>
      <c r="B16" s="916">
        <v>0</v>
      </c>
      <c r="C16" s="917"/>
      <c r="D16" s="918"/>
      <c r="E16" s="919"/>
      <c r="F16" s="920"/>
      <c r="G16" s="921"/>
      <c r="H16" s="919"/>
      <c r="I16" s="911"/>
      <c r="J16" s="922"/>
      <c r="K16" s="886"/>
      <c r="L16" s="904"/>
      <c r="M16" s="904"/>
      <c r="N16" s="904"/>
      <c r="O16" s="904"/>
      <c r="P16" s="904"/>
      <c r="Q16" s="904"/>
      <c r="R16" s="904"/>
      <c r="S16" s="904"/>
      <c r="T16" s="904"/>
      <c r="U16" s="904"/>
      <c r="V16" s="904"/>
      <c r="W16" s="904"/>
      <c r="X16" s="912"/>
      <c r="Y16" s="878"/>
      <c r="Z16" s="878"/>
      <c r="AA16" s="878"/>
      <c r="AB16" s="878"/>
      <c r="AC16" s="878"/>
      <c r="AD16" s="878"/>
      <c r="AE16" s="878"/>
      <c r="AF16" s="584"/>
      <c r="AG16" s="584"/>
      <c r="AH16" s="584"/>
      <c r="AI16" s="584"/>
      <c r="AJ16" s="584"/>
      <c r="AK16" s="584"/>
      <c r="AL16" s="584"/>
      <c r="AM16" s="584"/>
      <c r="AN16" s="584"/>
      <c r="AO16" s="584"/>
      <c r="AP16" s="584"/>
      <c r="AQ16" s="584"/>
      <c r="AR16" s="584"/>
      <c r="AS16" s="584"/>
      <c r="AT16" s="584"/>
      <c r="AU16" s="584"/>
      <c r="AV16" s="584"/>
      <c r="AW16" s="584"/>
      <c r="AX16" s="584"/>
      <c r="AY16" s="584"/>
      <c r="AZ16" s="584"/>
      <c r="BA16" s="584"/>
      <c r="BB16" s="584"/>
      <c r="BC16" s="584"/>
      <c r="BD16" s="584"/>
      <c r="BE16" s="584"/>
      <c r="BF16" s="584"/>
      <c r="BG16" s="584"/>
    </row>
    <row r="17" spans="1:59" ht="15" x14ac:dyDescent="0.35">
      <c r="A17" s="872" t="s">
        <v>1144</v>
      </c>
      <c r="B17" s="916">
        <v>0</v>
      </c>
      <c r="C17" s="917"/>
      <c r="D17" s="918"/>
      <c r="E17" s="919"/>
      <c r="F17" s="920"/>
      <c r="G17" s="921"/>
      <c r="H17" s="919"/>
      <c r="I17" s="911"/>
      <c r="J17" s="922"/>
      <c r="K17" s="911"/>
      <c r="L17" s="904"/>
      <c r="M17" s="904"/>
      <c r="N17" s="904"/>
      <c r="O17" s="904"/>
      <c r="P17" s="904"/>
      <c r="Q17" s="904"/>
      <c r="R17" s="904"/>
      <c r="S17" s="904"/>
      <c r="T17" s="904"/>
      <c r="U17" s="904"/>
      <c r="V17" s="904"/>
      <c r="W17" s="904"/>
      <c r="X17" s="904"/>
      <c r="Y17" s="584"/>
      <c r="Z17" s="584"/>
      <c r="AA17" s="584"/>
      <c r="AB17" s="584"/>
      <c r="AC17" s="584"/>
      <c r="AD17" s="878"/>
      <c r="AE17" s="878"/>
      <c r="AF17" s="584"/>
      <c r="AG17" s="584"/>
      <c r="AH17" s="584"/>
      <c r="AI17" s="584"/>
      <c r="AJ17" s="584"/>
      <c r="AK17" s="584"/>
      <c r="AL17" s="584"/>
      <c r="AM17" s="584"/>
      <c r="AN17" s="584"/>
      <c r="AO17" s="584"/>
      <c r="AP17" s="584"/>
      <c r="AQ17" s="584"/>
      <c r="AR17" s="584"/>
      <c r="AS17" s="584"/>
      <c r="AT17" s="584"/>
      <c r="AU17" s="584"/>
      <c r="AV17" s="584"/>
      <c r="AW17" s="584"/>
      <c r="AX17" s="584"/>
      <c r="AY17" s="584"/>
      <c r="AZ17" s="584"/>
      <c r="BA17" s="584"/>
      <c r="BB17" s="584"/>
      <c r="BC17" s="584"/>
      <c r="BD17" s="584"/>
      <c r="BE17" s="584"/>
      <c r="BF17" s="584"/>
      <c r="BG17" s="584"/>
    </row>
    <row r="18" spans="1:59" ht="25" x14ac:dyDescent="0.35">
      <c r="A18" s="872" t="s">
        <v>1145</v>
      </c>
      <c r="B18" s="916">
        <v>0</v>
      </c>
      <c r="C18" s="917"/>
      <c r="D18" s="918"/>
      <c r="E18" s="919"/>
      <c r="F18" s="920"/>
      <c r="G18" s="921"/>
      <c r="H18" s="919"/>
      <c r="I18" s="911"/>
      <c r="J18" s="922"/>
      <c r="K18" s="911"/>
      <c r="L18" s="904"/>
      <c r="M18" s="904"/>
      <c r="N18" s="904"/>
      <c r="O18" s="904"/>
      <c r="P18" s="904"/>
      <c r="Q18" s="904"/>
      <c r="R18" s="904"/>
      <c r="S18" s="904"/>
      <c r="T18" s="904"/>
      <c r="U18" s="904"/>
      <c r="V18" s="904"/>
      <c r="W18" s="904"/>
      <c r="X18" s="904"/>
      <c r="Y18" s="584"/>
      <c r="Z18" s="584"/>
      <c r="AA18" s="584"/>
      <c r="AB18" s="584"/>
      <c r="AC18" s="584"/>
      <c r="AD18" s="584"/>
      <c r="AE18" s="584"/>
      <c r="AF18" s="878"/>
      <c r="AG18" s="878"/>
      <c r="AH18" s="878"/>
      <c r="AI18" s="878"/>
      <c r="AJ18" s="878"/>
      <c r="AK18" s="878"/>
      <c r="AL18" s="878"/>
      <c r="AM18" s="878"/>
      <c r="AN18" s="878"/>
      <c r="AO18" s="878"/>
      <c r="AP18" s="878"/>
      <c r="AQ18" s="878"/>
      <c r="AR18" s="584"/>
      <c r="AS18" s="584"/>
      <c r="AT18" s="584"/>
      <c r="AU18" s="584"/>
      <c r="AV18" s="584"/>
      <c r="AW18" s="584"/>
      <c r="AX18" s="584"/>
      <c r="AY18" s="584"/>
      <c r="AZ18" s="584"/>
      <c r="BA18" s="584"/>
      <c r="BB18" s="584"/>
      <c r="BC18" s="584"/>
      <c r="BD18" s="584"/>
      <c r="BE18" s="584"/>
      <c r="BF18" s="584"/>
      <c r="BG18" s="584"/>
    </row>
    <row r="19" spans="1:59" ht="15" x14ac:dyDescent="0.35">
      <c r="A19" s="872" t="s">
        <v>1351</v>
      </c>
      <c r="B19" s="916">
        <v>0</v>
      </c>
      <c r="C19" s="917"/>
      <c r="D19" s="918"/>
      <c r="E19" s="919"/>
      <c r="F19" s="920"/>
      <c r="G19" s="921"/>
      <c r="H19" s="919"/>
      <c r="I19" s="911"/>
      <c r="J19" s="922"/>
      <c r="K19" s="886"/>
      <c r="L19" s="913"/>
      <c r="M19" s="913"/>
      <c r="N19" s="904"/>
      <c r="O19" s="904"/>
      <c r="P19" s="904"/>
      <c r="Q19" s="904"/>
      <c r="R19" s="904"/>
      <c r="S19" s="904"/>
      <c r="T19" s="904"/>
      <c r="U19" s="904"/>
      <c r="V19" s="904"/>
      <c r="W19" s="904"/>
      <c r="X19" s="904"/>
      <c r="Y19" s="584"/>
      <c r="Z19" s="584"/>
      <c r="AA19" s="584"/>
      <c r="AB19" s="584"/>
      <c r="AC19" s="584"/>
      <c r="AD19" s="584"/>
      <c r="AE19" s="584"/>
      <c r="AF19" s="584"/>
      <c r="AG19" s="584"/>
      <c r="AH19" s="584"/>
      <c r="AI19" s="584"/>
      <c r="AJ19" s="584"/>
      <c r="AK19" s="584"/>
      <c r="AL19" s="584"/>
      <c r="AM19" s="584"/>
      <c r="AN19" s="584"/>
      <c r="AO19" s="584"/>
      <c r="AP19" s="584"/>
      <c r="AQ19" s="878"/>
      <c r="AR19" s="878"/>
      <c r="AS19" s="584"/>
      <c r="AT19" s="584"/>
      <c r="AU19" s="584"/>
      <c r="AV19" s="584"/>
      <c r="AW19" s="584"/>
      <c r="AX19" s="584"/>
      <c r="AY19" s="584"/>
      <c r="AZ19" s="584"/>
      <c r="BA19" s="584"/>
      <c r="BB19" s="584"/>
      <c r="BC19" s="584"/>
      <c r="BD19" s="584"/>
      <c r="BE19" s="584"/>
      <c r="BF19" s="584"/>
      <c r="BG19" s="584"/>
    </row>
    <row r="20" spans="1:59" ht="25" x14ac:dyDescent="0.35">
      <c r="A20" s="872" t="s">
        <v>1147</v>
      </c>
      <c r="B20" s="916">
        <v>0</v>
      </c>
      <c r="C20" s="917"/>
      <c r="D20" s="918"/>
      <c r="E20" s="919"/>
      <c r="F20" s="920"/>
      <c r="G20" s="921"/>
      <c r="H20" s="919"/>
      <c r="I20" s="911"/>
      <c r="J20" s="922"/>
      <c r="K20" s="886"/>
      <c r="L20" s="913"/>
      <c r="M20" s="913"/>
      <c r="N20" s="904"/>
      <c r="O20" s="904"/>
      <c r="P20" s="904"/>
      <c r="Q20" s="904"/>
      <c r="R20" s="904"/>
      <c r="S20" s="904"/>
      <c r="T20" s="904"/>
      <c r="U20" s="904"/>
      <c r="V20" s="904"/>
      <c r="W20" s="904"/>
      <c r="X20" s="904"/>
      <c r="Y20" s="584"/>
      <c r="Z20" s="584"/>
      <c r="AA20" s="577"/>
      <c r="AB20" s="577"/>
      <c r="AC20" s="577"/>
      <c r="AD20" s="577"/>
      <c r="AE20" s="577"/>
      <c r="AF20" s="577"/>
      <c r="AG20" s="584"/>
      <c r="AH20" s="584"/>
      <c r="AI20" s="584"/>
      <c r="AJ20" s="584"/>
      <c r="AK20" s="584"/>
      <c r="AL20" s="584"/>
      <c r="AM20" s="584"/>
      <c r="AN20" s="584"/>
      <c r="AO20" s="584"/>
      <c r="AP20" s="584"/>
      <c r="AQ20" s="584"/>
      <c r="AR20" s="878"/>
      <c r="AS20" s="878"/>
      <c r="AT20" s="584"/>
      <c r="AU20" s="584"/>
      <c r="AV20" s="584"/>
      <c r="AW20" s="584"/>
      <c r="AX20" s="584"/>
      <c r="AY20" s="584"/>
      <c r="AZ20" s="584"/>
      <c r="BA20" s="584"/>
      <c r="BB20" s="584"/>
      <c r="BC20" s="584"/>
      <c r="BD20" s="584"/>
      <c r="BE20" s="584"/>
      <c r="BF20" s="584"/>
      <c r="BG20" s="584"/>
    </row>
    <row r="21" spans="1:59" ht="15" x14ac:dyDescent="0.35">
      <c r="A21" s="880" t="s">
        <v>1352</v>
      </c>
      <c r="B21" s="888">
        <f>SUM(B15:B20)</f>
        <v>220000</v>
      </c>
      <c r="C21" s="882"/>
      <c r="D21" s="882"/>
      <c r="E21" s="882"/>
      <c r="F21" s="882"/>
      <c r="G21" s="882"/>
      <c r="H21" s="883"/>
      <c r="I21" s="883"/>
      <c r="J21" s="883"/>
      <c r="K21" s="924"/>
      <c r="L21" s="915"/>
      <c r="M21" s="915"/>
      <c r="N21" s="915"/>
      <c r="O21" s="915"/>
      <c r="P21" s="915"/>
      <c r="Q21" s="915"/>
      <c r="R21" s="915"/>
      <c r="S21" s="915"/>
      <c r="T21" s="915"/>
      <c r="U21" s="915"/>
      <c r="V21" s="915"/>
      <c r="W21" s="915"/>
      <c r="X21" s="915"/>
      <c r="Y21" s="884"/>
      <c r="Z21" s="884"/>
      <c r="AA21" s="884"/>
      <c r="AB21" s="884"/>
      <c r="AC21" s="884"/>
      <c r="AD21" s="884"/>
      <c r="AE21" s="884"/>
      <c r="AF21" s="884"/>
      <c r="AG21" s="884"/>
      <c r="AH21" s="884"/>
      <c r="AI21" s="884"/>
      <c r="AJ21" s="884"/>
      <c r="AK21" s="884"/>
      <c r="AL21" s="884"/>
      <c r="AM21" s="884"/>
      <c r="AN21" s="884"/>
      <c r="AO21" s="884"/>
      <c r="AP21" s="884"/>
      <c r="AQ21" s="884"/>
      <c r="AR21" s="884"/>
      <c r="AS21" s="884"/>
      <c r="AT21" s="884"/>
      <c r="AU21" s="884"/>
      <c r="AV21" s="884"/>
      <c r="AW21" s="884"/>
      <c r="AX21" s="884"/>
      <c r="AY21" s="884"/>
      <c r="AZ21" s="884"/>
      <c r="BA21" s="884"/>
      <c r="BB21" s="884"/>
      <c r="BC21" s="884"/>
      <c r="BD21" s="884"/>
      <c r="BE21" s="884"/>
      <c r="BF21" s="884"/>
      <c r="BG21" s="884"/>
    </row>
    <row r="22" spans="1:59" ht="15" x14ac:dyDescent="0.35">
      <c r="A22" s="889" t="s">
        <v>1353</v>
      </c>
      <c r="B22" s="890">
        <f>B13+B21</f>
        <v>270000</v>
      </c>
      <c r="C22" s="891"/>
      <c r="D22" s="891"/>
      <c r="E22" s="891"/>
      <c r="F22" s="891"/>
      <c r="G22" s="891"/>
      <c r="H22" s="892"/>
      <c r="I22" s="892"/>
      <c r="J22" s="892"/>
      <c r="K22" s="886"/>
      <c r="L22" s="913"/>
      <c r="M22" s="913"/>
      <c r="N22" s="913"/>
      <c r="O22" s="904"/>
      <c r="P22" s="904"/>
      <c r="Q22" s="904"/>
      <c r="R22" s="904"/>
      <c r="S22" s="904"/>
      <c r="T22" s="904"/>
      <c r="U22" s="904"/>
      <c r="V22" s="904"/>
      <c r="W22" s="904"/>
      <c r="X22" s="904"/>
      <c r="Y22" s="584"/>
      <c r="Z22" s="584"/>
      <c r="AA22" s="584"/>
      <c r="AB22" s="584"/>
      <c r="AC22" s="893"/>
      <c r="AD22" s="893"/>
      <c r="AE22" s="879"/>
      <c r="AF22" s="879"/>
      <c r="AG22" s="879"/>
      <c r="AH22" s="879"/>
      <c r="AI22" s="879"/>
      <c r="AJ22" s="879"/>
      <c r="AK22" s="879"/>
      <c r="AL22" s="879"/>
      <c r="AM22" s="879"/>
      <c r="AN22" s="879"/>
      <c r="AO22" s="879"/>
      <c r="AP22" s="879"/>
      <c r="AQ22" s="879"/>
      <c r="AR22" s="879"/>
      <c r="AS22" s="879"/>
      <c r="AT22" s="879"/>
      <c r="AU22" s="879"/>
      <c r="AV22" s="879"/>
      <c r="AW22" s="879"/>
      <c r="AX22" s="879"/>
      <c r="AY22" s="584"/>
      <c r="AZ22" s="584"/>
      <c r="BA22" s="584"/>
      <c r="BB22" s="584"/>
      <c r="BC22" s="584"/>
      <c r="BD22" s="584"/>
      <c r="BE22" s="584"/>
      <c r="BF22" s="584"/>
      <c r="BG22" s="584"/>
    </row>
    <row r="23" spans="1:59" x14ac:dyDescent="0.35">
      <c r="A23" s="1957" t="s">
        <v>1354</v>
      </c>
      <c r="B23" s="1957"/>
      <c r="C23" s="1957"/>
      <c r="D23" s="1957"/>
      <c r="E23" s="1957"/>
      <c r="F23" s="1957"/>
      <c r="G23" s="1957"/>
      <c r="H23" s="1957"/>
      <c r="I23" s="1957"/>
      <c r="J23" s="1957"/>
      <c r="K23" s="905"/>
      <c r="L23" s="906"/>
      <c r="M23" s="906"/>
      <c r="N23" s="906"/>
      <c r="O23" s="906"/>
      <c r="P23" s="906"/>
      <c r="Q23" s="906"/>
      <c r="R23" s="906"/>
      <c r="S23" s="906"/>
      <c r="T23" s="906"/>
      <c r="U23" s="906"/>
      <c r="V23" s="906"/>
      <c r="W23" s="906"/>
      <c r="X23" s="907"/>
      <c r="Y23" s="582"/>
      <c r="Z23" s="582"/>
      <c r="AA23" s="582"/>
      <c r="AB23" s="582"/>
      <c r="AC23" s="582"/>
      <c r="AD23" s="582"/>
      <c r="AE23" s="582"/>
      <c r="AF23" s="582"/>
      <c r="AG23" s="582"/>
      <c r="AH23" s="582"/>
      <c r="AI23" s="582"/>
      <c r="AJ23" s="582"/>
      <c r="AK23" s="582"/>
      <c r="AL23" s="582"/>
      <c r="AM23" s="582"/>
      <c r="AN23" s="582"/>
      <c r="AO23" s="582"/>
      <c r="AP23" s="582"/>
      <c r="AQ23" s="582"/>
      <c r="AR23" s="582"/>
      <c r="AS23" s="582"/>
      <c r="AT23" s="582"/>
      <c r="AU23" s="582"/>
      <c r="AV23" s="582"/>
      <c r="AW23" s="582"/>
      <c r="AX23" s="582"/>
      <c r="AY23" s="582"/>
      <c r="AZ23" s="582"/>
      <c r="BA23" s="582"/>
      <c r="BB23" s="582"/>
      <c r="BC23" s="582"/>
      <c r="BD23" s="582"/>
      <c r="BE23" s="582"/>
      <c r="BF23" s="582"/>
      <c r="BG23" s="582"/>
    </row>
    <row r="24" spans="1:59" x14ac:dyDescent="0.35">
      <c r="A24" s="1951" t="s">
        <v>1355</v>
      </c>
      <c r="B24" s="1951"/>
      <c r="C24" s="1951"/>
      <c r="D24" s="1951"/>
      <c r="E24" s="1951"/>
      <c r="F24" s="1951"/>
      <c r="G24" s="1951"/>
      <c r="H24" s="1951"/>
      <c r="I24" s="1951"/>
      <c r="J24" s="1951"/>
      <c r="K24" s="886"/>
      <c r="L24" s="513"/>
      <c r="M24" s="513"/>
      <c r="N24" s="513"/>
      <c r="O24" s="513"/>
      <c r="P24" s="513"/>
      <c r="Q24" s="513"/>
      <c r="R24" s="513"/>
      <c r="S24" s="513"/>
      <c r="T24" s="513"/>
      <c r="U24" s="513"/>
      <c r="V24" s="513"/>
      <c r="W24" s="513"/>
      <c r="X24" s="513"/>
      <c r="Y24" s="513"/>
      <c r="Z24" s="513"/>
      <c r="AA24" s="513"/>
      <c r="AB24" s="513"/>
      <c r="AC24" s="513"/>
      <c r="AD24" s="513"/>
      <c r="AE24" s="513"/>
      <c r="AF24" s="513"/>
      <c r="AG24" s="513"/>
      <c r="AH24" s="513"/>
      <c r="AI24" s="513"/>
      <c r="AJ24" s="513"/>
      <c r="AK24" s="513"/>
      <c r="AL24" s="513"/>
      <c r="AM24" s="513"/>
      <c r="AN24" s="513"/>
      <c r="AO24" s="513"/>
      <c r="AP24" s="513"/>
      <c r="AQ24" s="513"/>
      <c r="AR24" s="513"/>
      <c r="AS24" s="513"/>
      <c r="AT24" s="513"/>
      <c r="AU24" s="513"/>
      <c r="AV24" s="513"/>
      <c r="AW24" s="513"/>
      <c r="AX24" s="513"/>
      <c r="AY24" s="513"/>
      <c r="AZ24" s="513"/>
      <c r="BA24" s="513"/>
      <c r="BB24" s="513"/>
      <c r="BC24" s="513"/>
      <c r="BD24" s="513"/>
      <c r="BE24" s="513"/>
      <c r="BF24" s="513"/>
      <c r="BG24" s="513"/>
    </row>
    <row r="25" spans="1:59" ht="15" x14ac:dyDescent="0.35">
      <c r="A25" s="872" t="s">
        <v>1356</v>
      </c>
      <c r="B25" s="916">
        <v>130000</v>
      </c>
      <c r="C25" s="891"/>
      <c r="D25" s="891"/>
      <c r="E25" s="891"/>
      <c r="F25" s="891"/>
      <c r="G25" s="891"/>
      <c r="H25" s="892"/>
      <c r="I25" s="892"/>
      <c r="J25" s="892"/>
      <c r="K25" s="886"/>
      <c r="L25" s="912"/>
      <c r="M25" s="912"/>
      <c r="N25" s="912"/>
      <c r="O25" s="912"/>
      <c r="P25" s="912"/>
      <c r="Q25" s="904"/>
      <c r="R25" s="904"/>
      <c r="S25" s="904"/>
      <c r="T25" s="904"/>
      <c r="U25" s="904"/>
      <c r="V25" s="904"/>
      <c r="W25" s="904"/>
      <c r="X25" s="904"/>
      <c r="Y25" s="584"/>
      <c r="Z25" s="584"/>
      <c r="AA25" s="584"/>
      <c r="AB25" s="584"/>
      <c r="AC25" s="893"/>
      <c r="AD25" s="893"/>
      <c r="AE25" s="879"/>
      <c r="AF25" s="879"/>
      <c r="AG25" s="879"/>
      <c r="AH25" s="879"/>
      <c r="AI25" s="879"/>
      <c r="AJ25" s="879"/>
      <c r="AK25" s="879"/>
      <c r="AL25" s="879"/>
      <c r="AM25" s="879"/>
      <c r="AN25" s="879"/>
      <c r="AO25" s="879"/>
      <c r="AP25" s="879"/>
      <c r="AQ25" s="879"/>
      <c r="AR25" s="879"/>
      <c r="AS25" s="879"/>
      <c r="AT25" s="879"/>
      <c r="AU25" s="879"/>
      <c r="AV25" s="879"/>
      <c r="AW25" s="879"/>
      <c r="AX25" s="879"/>
      <c r="AY25" s="584"/>
      <c r="AZ25" s="584"/>
      <c r="BA25" s="584"/>
      <c r="BB25" s="584"/>
      <c r="BC25" s="584"/>
      <c r="BD25" s="584"/>
      <c r="BE25" s="584"/>
      <c r="BF25" s="584"/>
      <c r="BG25" s="584"/>
    </row>
    <row r="26" spans="1:59" ht="25" x14ac:dyDescent="0.35">
      <c r="A26" s="872" t="s">
        <v>1143</v>
      </c>
      <c r="B26" s="916">
        <v>0</v>
      </c>
      <c r="C26" s="891"/>
      <c r="D26" s="891"/>
      <c r="E26" s="891"/>
      <c r="F26" s="891"/>
      <c r="G26" s="891"/>
      <c r="H26" s="892"/>
      <c r="I26" s="892"/>
      <c r="J26" s="892"/>
      <c r="K26" s="886"/>
      <c r="L26" s="913"/>
      <c r="M26" s="913"/>
      <c r="N26" s="913"/>
      <c r="O26" s="912"/>
      <c r="P26" s="912"/>
      <c r="Q26" s="912"/>
      <c r="R26" s="912"/>
      <c r="S26" s="912"/>
      <c r="T26" s="912"/>
      <c r="U26" s="912"/>
      <c r="V26" s="912"/>
      <c r="W26" s="912"/>
      <c r="X26" s="904"/>
      <c r="Y26" s="584"/>
      <c r="Z26" s="584"/>
      <c r="AA26" s="584"/>
      <c r="AB26" s="584"/>
      <c r="AC26" s="893"/>
      <c r="AD26" s="893"/>
      <c r="AE26" s="879"/>
      <c r="AF26" s="879"/>
      <c r="AG26" s="879"/>
      <c r="AH26" s="879"/>
      <c r="AI26" s="879"/>
      <c r="AJ26" s="879"/>
      <c r="AK26" s="879"/>
      <c r="AL26" s="879"/>
      <c r="AM26" s="879"/>
      <c r="AN26" s="879"/>
      <c r="AO26" s="879"/>
      <c r="AP26" s="879"/>
      <c r="AQ26" s="879"/>
      <c r="AR26" s="879"/>
      <c r="AS26" s="879"/>
      <c r="AT26" s="879"/>
      <c r="AU26" s="879"/>
      <c r="AV26" s="879"/>
      <c r="AW26" s="879"/>
      <c r="AX26" s="879"/>
      <c r="AY26" s="584"/>
      <c r="AZ26" s="584"/>
      <c r="BA26" s="584"/>
      <c r="BB26" s="584"/>
      <c r="BC26" s="584"/>
      <c r="BD26" s="584"/>
      <c r="BE26" s="584"/>
      <c r="BF26" s="584"/>
      <c r="BG26" s="584"/>
    </row>
    <row r="27" spans="1:59" ht="25" x14ac:dyDescent="0.35">
      <c r="A27" s="872" t="s">
        <v>1357</v>
      </c>
      <c r="B27" s="916">
        <v>0</v>
      </c>
      <c r="C27" s="891"/>
      <c r="D27" s="891"/>
      <c r="E27" s="891"/>
      <c r="F27" s="891"/>
      <c r="G27" s="891"/>
      <c r="H27" s="892"/>
      <c r="I27" s="892"/>
      <c r="J27" s="892"/>
      <c r="K27" s="886"/>
      <c r="L27" s="913"/>
      <c r="M27" s="913"/>
      <c r="N27" s="913"/>
      <c r="O27" s="904"/>
      <c r="P27" s="904"/>
      <c r="Q27" s="904"/>
      <c r="R27" s="904"/>
      <c r="S27" s="904"/>
      <c r="T27" s="904"/>
      <c r="U27" s="904"/>
      <c r="V27" s="904"/>
      <c r="W27" s="912"/>
      <c r="X27" s="912"/>
      <c r="Y27" s="584"/>
      <c r="Z27" s="584"/>
      <c r="AA27" s="584"/>
      <c r="AB27" s="584"/>
      <c r="AC27" s="893"/>
      <c r="AD27" s="893"/>
      <c r="AE27" s="879"/>
      <c r="AF27" s="879"/>
      <c r="AG27" s="879"/>
      <c r="AH27" s="879"/>
      <c r="AI27" s="879"/>
      <c r="AJ27" s="879"/>
      <c r="AK27" s="879"/>
      <c r="AL27" s="879"/>
      <c r="AM27" s="879"/>
      <c r="AN27" s="879"/>
      <c r="AO27" s="879"/>
      <c r="AP27" s="879"/>
      <c r="AQ27" s="879"/>
      <c r="AR27" s="879"/>
      <c r="AS27" s="879"/>
      <c r="AT27" s="879"/>
      <c r="AU27" s="879"/>
      <c r="AV27" s="879"/>
      <c r="AW27" s="879"/>
      <c r="AX27" s="879"/>
      <c r="AY27" s="584"/>
      <c r="AZ27" s="584"/>
      <c r="BA27" s="584"/>
      <c r="BB27" s="584"/>
      <c r="BC27" s="584"/>
      <c r="BD27" s="584"/>
      <c r="BE27" s="584"/>
      <c r="BF27" s="584"/>
      <c r="BG27" s="584"/>
    </row>
    <row r="28" spans="1:59" ht="25" x14ac:dyDescent="0.35">
      <c r="A28" s="872" t="s">
        <v>1358</v>
      </c>
      <c r="B28" s="916">
        <v>0</v>
      </c>
      <c r="C28" s="891"/>
      <c r="D28" s="891"/>
      <c r="E28" s="891"/>
      <c r="F28" s="891"/>
      <c r="G28" s="891"/>
      <c r="H28" s="892"/>
      <c r="I28" s="892"/>
      <c r="J28" s="892"/>
      <c r="K28" s="886"/>
      <c r="L28" s="913"/>
      <c r="M28" s="913"/>
      <c r="N28" s="913"/>
      <c r="O28" s="904"/>
      <c r="P28" s="904"/>
      <c r="Q28" s="904"/>
      <c r="R28" s="904"/>
      <c r="S28" s="904"/>
      <c r="T28" s="904"/>
      <c r="U28" s="904"/>
      <c r="V28" s="904"/>
      <c r="W28" s="904"/>
      <c r="X28" s="912"/>
      <c r="Y28" s="878"/>
      <c r="Z28" s="878"/>
      <c r="AA28" s="878"/>
      <c r="AB28" s="878"/>
      <c r="AC28" s="628"/>
      <c r="AD28" s="628"/>
      <c r="AE28" s="878"/>
      <c r="AF28" s="878"/>
      <c r="AG28" s="878"/>
      <c r="AH28" s="878"/>
      <c r="AI28" s="878"/>
      <c r="AJ28" s="879"/>
      <c r="AK28" s="879"/>
      <c r="AL28" s="879"/>
      <c r="AM28" s="879"/>
      <c r="AN28" s="879"/>
      <c r="AO28" s="879"/>
      <c r="AP28" s="879"/>
      <c r="AQ28" s="879"/>
      <c r="AR28" s="879"/>
      <c r="AS28" s="879"/>
      <c r="AT28" s="879"/>
      <c r="AU28" s="879"/>
      <c r="AV28" s="879"/>
      <c r="AW28" s="879"/>
      <c r="AX28" s="879"/>
      <c r="AY28" s="584"/>
      <c r="AZ28" s="584"/>
      <c r="BA28" s="584"/>
      <c r="BB28" s="584"/>
      <c r="BC28" s="584"/>
      <c r="BD28" s="584"/>
      <c r="BE28" s="584"/>
      <c r="BF28" s="584"/>
      <c r="BG28" s="584"/>
    </row>
    <row r="29" spans="1:59" ht="15" x14ac:dyDescent="0.35">
      <c r="A29" s="872" t="s">
        <v>1359</v>
      </c>
      <c r="B29" s="916">
        <v>0</v>
      </c>
      <c r="C29" s="891"/>
      <c r="D29" s="891"/>
      <c r="E29" s="891"/>
      <c r="F29" s="891"/>
      <c r="G29" s="891"/>
      <c r="H29" s="892"/>
      <c r="I29" s="892"/>
      <c r="J29" s="892"/>
      <c r="K29" s="886"/>
      <c r="L29" s="913"/>
      <c r="M29" s="913"/>
      <c r="N29" s="913"/>
      <c r="O29" s="904"/>
      <c r="P29" s="904"/>
      <c r="Q29" s="904"/>
      <c r="R29" s="904"/>
      <c r="S29" s="904"/>
      <c r="T29" s="904"/>
      <c r="U29" s="904"/>
      <c r="V29" s="904"/>
      <c r="W29" s="904"/>
      <c r="X29" s="904"/>
      <c r="Y29" s="584"/>
      <c r="Z29" s="584"/>
      <c r="AA29" s="584"/>
      <c r="AB29" s="584"/>
      <c r="AC29" s="893"/>
      <c r="AD29" s="893"/>
      <c r="AE29" s="879"/>
      <c r="AF29" s="879"/>
      <c r="AG29" s="879"/>
      <c r="AH29" s="879"/>
      <c r="AI29" s="878"/>
      <c r="AJ29" s="878"/>
      <c r="AK29" s="879"/>
      <c r="AL29" s="879"/>
      <c r="AM29" s="879"/>
      <c r="AN29" s="879"/>
      <c r="AO29" s="879"/>
      <c r="AP29" s="879"/>
      <c r="AQ29" s="879"/>
      <c r="AR29" s="879"/>
      <c r="AS29" s="879"/>
      <c r="AT29" s="879"/>
      <c r="AU29" s="879"/>
      <c r="AV29" s="879"/>
      <c r="AW29" s="879"/>
      <c r="AX29" s="879"/>
      <c r="AY29" s="584"/>
      <c r="AZ29" s="584"/>
      <c r="BA29" s="584"/>
      <c r="BB29" s="584"/>
      <c r="BC29" s="584"/>
      <c r="BD29" s="584"/>
      <c r="BE29" s="584"/>
      <c r="BF29" s="584"/>
      <c r="BG29" s="584"/>
    </row>
    <row r="30" spans="1:59" ht="25" x14ac:dyDescent="0.35">
      <c r="A30" s="872" t="s">
        <v>1360</v>
      </c>
      <c r="B30" s="916">
        <v>0</v>
      </c>
      <c r="C30" s="891"/>
      <c r="D30" s="891"/>
      <c r="E30" s="891"/>
      <c r="F30" s="891"/>
      <c r="G30" s="891"/>
      <c r="H30" s="892"/>
      <c r="I30" s="892"/>
      <c r="J30" s="892"/>
      <c r="K30" s="886"/>
      <c r="L30" s="913"/>
      <c r="M30" s="913"/>
      <c r="N30" s="913"/>
      <c r="O30" s="904"/>
      <c r="P30" s="904"/>
      <c r="Q30" s="904"/>
      <c r="R30" s="904"/>
      <c r="S30" s="904"/>
      <c r="T30" s="904"/>
      <c r="U30" s="904"/>
      <c r="V30" s="904"/>
      <c r="W30" s="904"/>
      <c r="X30" s="904"/>
      <c r="Y30" s="584"/>
      <c r="Z30" s="584"/>
      <c r="AA30" s="584"/>
      <c r="AB30" s="584"/>
      <c r="AC30" s="893"/>
      <c r="AD30" s="893"/>
      <c r="AE30" s="879"/>
      <c r="AF30" s="879"/>
      <c r="AG30" s="879"/>
      <c r="AH30" s="879"/>
      <c r="AI30" s="879"/>
      <c r="AJ30" s="878"/>
      <c r="AK30" s="878"/>
      <c r="AL30" s="879"/>
      <c r="AM30" s="879"/>
      <c r="AN30" s="879"/>
      <c r="AO30" s="879"/>
      <c r="AP30" s="879"/>
      <c r="AQ30" s="879"/>
      <c r="AR30" s="879"/>
      <c r="AS30" s="879"/>
      <c r="AT30" s="879"/>
      <c r="AU30" s="879"/>
      <c r="AV30" s="879"/>
      <c r="AW30" s="879"/>
      <c r="AX30" s="879"/>
      <c r="AY30" s="584"/>
      <c r="AZ30" s="584"/>
      <c r="BA30" s="584"/>
      <c r="BB30" s="584"/>
      <c r="BC30" s="584"/>
      <c r="BD30" s="584"/>
      <c r="BE30" s="584"/>
      <c r="BF30" s="584"/>
      <c r="BG30" s="584"/>
    </row>
    <row r="31" spans="1:59" ht="15" x14ac:dyDescent="0.35">
      <c r="A31" s="880" t="s">
        <v>1246</v>
      </c>
      <c r="B31" s="888">
        <f>SUM(B25:B30)</f>
        <v>130000</v>
      </c>
      <c r="C31" s="882"/>
      <c r="D31" s="882"/>
      <c r="E31" s="882"/>
      <c r="F31" s="882"/>
      <c r="G31" s="882"/>
      <c r="H31" s="883"/>
      <c r="I31" s="883"/>
      <c r="J31" s="883"/>
      <c r="K31" s="924"/>
      <c r="L31" s="915"/>
      <c r="M31" s="915"/>
      <c r="N31" s="915"/>
      <c r="O31" s="915"/>
      <c r="P31" s="915"/>
      <c r="Q31" s="915"/>
      <c r="R31" s="915"/>
      <c r="S31" s="915"/>
      <c r="T31" s="915"/>
      <c r="U31" s="915"/>
      <c r="V31" s="915"/>
      <c r="W31" s="915"/>
      <c r="X31" s="915"/>
      <c r="Y31" s="884"/>
      <c r="Z31" s="884"/>
      <c r="AA31" s="884"/>
      <c r="AB31" s="884"/>
      <c r="AC31" s="884"/>
      <c r="AD31" s="884"/>
      <c r="AE31" s="884"/>
      <c r="AF31" s="884"/>
      <c r="AG31" s="884"/>
      <c r="AH31" s="884"/>
      <c r="AI31" s="884"/>
      <c r="AJ31" s="884"/>
      <c r="AK31" s="884"/>
      <c r="AL31" s="884"/>
      <c r="AM31" s="884"/>
      <c r="AN31" s="884"/>
      <c r="AO31" s="884"/>
      <c r="AP31" s="884"/>
      <c r="AQ31" s="884"/>
      <c r="AR31" s="884"/>
      <c r="AS31" s="884"/>
      <c r="AT31" s="884"/>
      <c r="AU31" s="884"/>
      <c r="AV31" s="884"/>
      <c r="AW31" s="884"/>
      <c r="AX31" s="884"/>
      <c r="AY31" s="884"/>
      <c r="AZ31" s="884"/>
      <c r="BA31" s="884"/>
      <c r="BB31" s="884"/>
      <c r="BC31" s="884"/>
      <c r="BD31" s="884"/>
      <c r="BE31" s="884"/>
      <c r="BF31" s="884"/>
      <c r="BG31" s="884"/>
    </row>
    <row r="32" spans="1:59" ht="15" x14ac:dyDescent="0.35">
      <c r="A32" s="889" t="s">
        <v>1361</v>
      </c>
      <c r="B32" s="890">
        <f>B31</f>
        <v>130000</v>
      </c>
      <c r="C32" s="891"/>
      <c r="D32" s="891"/>
      <c r="E32" s="891"/>
      <c r="F32" s="891"/>
      <c r="G32" s="891"/>
      <c r="H32" s="892"/>
      <c r="I32" s="892"/>
      <c r="J32" s="892"/>
      <c r="K32" s="886"/>
      <c r="L32" s="913"/>
      <c r="M32" s="913"/>
      <c r="N32" s="913"/>
      <c r="O32" s="904"/>
      <c r="P32" s="904"/>
      <c r="Q32" s="904"/>
      <c r="R32" s="904"/>
      <c r="S32" s="904"/>
      <c r="T32" s="904"/>
      <c r="U32" s="904"/>
      <c r="V32" s="904"/>
      <c r="W32" s="904"/>
      <c r="X32" s="904"/>
      <c r="Y32" s="584"/>
      <c r="Z32" s="584"/>
      <c r="AA32" s="584"/>
      <c r="AB32" s="584"/>
      <c r="AC32" s="893"/>
      <c r="AD32" s="893"/>
      <c r="AE32" s="879"/>
      <c r="AF32" s="879"/>
      <c r="AG32" s="879"/>
      <c r="AH32" s="879"/>
      <c r="AI32" s="879"/>
      <c r="AJ32" s="879"/>
      <c r="AK32" s="879"/>
      <c r="AL32" s="879"/>
      <c r="AM32" s="879"/>
      <c r="AN32" s="879"/>
      <c r="AO32" s="879"/>
      <c r="AP32" s="879"/>
      <c r="AQ32" s="879"/>
      <c r="AR32" s="879"/>
      <c r="AS32" s="879"/>
      <c r="AT32" s="879"/>
      <c r="AU32" s="879"/>
      <c r="AV32" s="879"/>
      <c r="AW32" s="879"/>
      <c r="AX32" s="879"/>
      <c r="AY32" s="584"/>
      <c r="AZ32" s="584"/>
      <c r="BA32" s="584"/>
      <c r="BB32" s="584"/>
      <c r="BC32" s="584"/>
      <c r="BD32" s="584"/>
      <c r="BE32" s="584"/>
      <c r="BF32" s="584"/>
      <c r="BG32" s="584"/>
    </row>
    <row r="33" spans="1:59" ht="15" x14ac:dyDescent="0.35">
      <c r="A33" s="894" t="s">
        <v>1207</v>
      </c>
      <c r="B33" s="925">
        <f>B22+B32</f>
        <v>400000</v>
      </c>
      <c r="C33" s="926"/>
      <c r="D33" s="927"/>
      <c r="E33" s="927"/>
      <c r="F33" s="928"/>
      <c r="G33" s="929"/>
      <c r="H33" s="927"/>
      <c r="I33" s="927"/>
      <c r="J33" s="927"/>
      <c r="K33" s="911"/>
      <c r="L33" s="904"/>
      <c r="M33" s="904"/>
      <c r="N33" s="904"/>
      <c r="O33" s="904"/>
      <c r="P33" s="904"/>
      <c r="Q33" s="904"/>
      <c r="R33" s="904"/>
      <c r="S33" s="904"/>
      <c r="T33" s="904"/>
      <c r="U33" s="904"/>
      <c r="V33" s="904"/>
      <c r="W33" s="904"/>
      <c r="X33" s="904"/>
      <c r="Y33" s="584"/>
      <c r="Z33" s="584"/>
      <c r="AA33" s="584"/>
      <c r="AB33" s="584"/>
      <c r="AC33" s="879"/>
      <c r="AD33" s="879"/>
      <c r="AE33" s="879"/>
      <c r="AF33" s="879"/>
      <c r="AG33" s="879"/>
      <c r="AH33" s="879"/>
      <c r="AI33" s="879"/>
      <c r="AJ33" s="879"/>
      <c r="AK33" s="879"/>
      <c r="AL33" s="879"/>
      <c r="AM33" s="879"/>
      <c r="AN33" s="879"/>
      <c r="AO33" s="879"/>
      <c r="AP33" s="879"/>
      <c r="AQ33" s="879"/>
      <c r="AR33" s="879"/>
      <c r="AS33" s="879"/>
      <c r="AT33" s="879"/>
      <c r="AU33" s="879"/>
      <c r="AV33" s="879"/>
      <c r="AW33" s="879"/>
      <c r="AX33" s="879"/>
      <c r="AY33" s="584"/>
      <c r="AZ33" s="584"/>
      <c r="BA33" s="584"/>
      <c r="BB33" s="584"/>
      <c r="BC33" s="584"/>
      <c r="BD33" s="584"/>
      <c r="BE33" s="584"/>
      <c r="BF33" s="584"/>
      <c r="BG33" s="584"/>
    </row>
    <row r="34" spans="1:59" ht="15" x14ac:dyDescent="0.35">
      <c r="A34" s="895" t="s">
        <v>1208</v>
      </c>
      <c r="B34" s="930">
        <f>0.085*B33</f>
        <v>34000</v>
      </c>
      <c r="C34" s="931"/>
      <c r="D34" s="932"/>
      <c r="E34" s="932"/>
      <c r="F34" s="933"/>
      <c r="G34" s="934"/>
      <c r="H34" s="932"/>
      <c r="I34" s="932"/>
      <c r="J34" s="935"/>
      <c r="K34" s="932"/>
      <c r="L34" s="936"/>
      <c r="M34" s="936"/>
      <c r="N34" s="936"/>
      <c r="O34" s="936"/>
      <c r="P34" s="936"/>
      <c r="Q34" s="936"/>
      <c r="R34" s="936"/>
      <c r="S34" s="936"/>
      <c r="T34" s="936"/>
      <c r="U34" s="936"/>
      <c r="V34" s="936"/>
      <c r="W34" s="936"/>
      <c r="X34" s="932"/>
      <c r="Y34" s="896"/>
      <c r="Z34" s="896"/>
      <c r="AA34" s="896"/>
      <c r="AB34" s="896"/>
      <c r="AC34" s="896"/>
      <c r="AD34" s="896"/>
      <c r="AE34" s="896"/>
      <c r="AF34" s="896"/>
      <c r="AG34" s="896"/>
      <c r="AH34" s="896"/>
      <c r="AI34" s="896"/>
      <c r="AJ34" s="896"/>
      <c r="AK34" s="896"/>
      <c r="AL34" s="896"/>
      <c r="AM34" s="896"/>
      <c r="AN34" s="896"/>
      <c r="AO34" s="896"/>
      <c r="AP34" s="896"/>
      <c r="AQ34" s="896"/>
      <c r="AR34" s="896"/>
      <c r="AS34" s="896"/>
      <c r="AT34" s="896"/>
      <c r="AU34" s="896"/>
      <c r="AV34" s="896"/>
      <c r="AW34" s="896"/>
      <c r="AX34" s="896"/>
      <c r="AY34" s="896"/>
      <c r="AZ34" s="896"/>
      <c r="BA34" s="896"/>
      <c r="BB34" s="896"/>
      <c r="BC34" s="896"/>
      <c r="BD34" s="896"/>
      <c r="BE34" s="896"/>
      <c r="BF34" s="896"/>
      <c r="BG34" s="896"/>
    </row>
    <row r="35" spans="1:59" ht="15" x14ac:dyDescent="0.35">
      <c r="A35" s="897" t="s">
        <v>1362</v>
      </c>
      <c r="B35" s="937">
        <f>SUM(B33:B34)</f>
        <v>434000</v>
      </c>
      <c r="C35" s="938"/>
      <c r="D35" s="937"/>
      <c r="E35" s="937"/>
      <c r="F35" s="939"/>
      <c r="G35" s="937"/>
      <c r="H35" s="937"/>
      <c r="I35" s="937"/>
      <c r="J35" s="937"/>
      <c r="K35" s="911"/>
      <c r="L35" s="904"/>
      <c r="M35" s="904"/>
      <c r="N35" s="904"/>
      <c r="O35" s="904"/>
      <c r="P35" s="904"/>
      <c r="Q35" s="904"/>
      <c r="R35" s="904"/>
      <c r="S35" s="904"/>
      <c r="T35" s="904"/>
      <c r="U35" s="904"/>
      <c r="V35" s="904"/>
      <c r="W35" s="904"/>
      <c r="X35" s="911"/>
      <c r="Y35" s="508"/>
      <c r="Z35" s="508"/>
      <c r="AA35" s="508"/>
      <c r="AB35" s="508"/>
      <c r="AC35" s="508"/>
      <c r="AD35" s="508"/>
      <c r="AE35" s="508"/>
      <c r="AF35" s="508"/>
      <c r="AG35" s="508"/>
      <c r="AH35" s="508"/>
      <c r="AI35" s="508"/>
      <c r="AJ35" s="508"/>
      <c r="AK35" s="508"/>
      <c r="AL35" s="508"/>
      <c r="AM35" s="508"/>
      <c r="AN35" s="508"/>
      <c r="AO35" s="508"/>
      <c r="AP35" s="508"/>
      <c r="AQ35" s="508"/>
      <c r="AR35" s="508"/>
      <c r="AS35" s="508"/>
      <c r="AT35" s="508"/>
      <c r="AU35" s="508"/>
      <c r="AV35" s="508"/>
      <c r="AW35" s="508"/>
      <c r="AX35" s="508"/>
      <c r="AY35" s="508"/>
      <c r="AZ35" s="508"/>
      <c r="BA35" s="508"/>
      <c r="BB35" s="508"/>
      <c r="BC35" s="508"/>
      <c r="BD35" s="508"/>
      <c r="BE35" s="508"/>
      <c r="BF35" s="508"/>
      <c r="BG35" s="508"/>
    </row>
    <row r="36" spans="1:59" ht="15" x14ac:dyDescent="0.35">
      <c r="A36" s="872"/>
      <c r="B36" s="916"/>
      <c r="C36" s="917"/>
      <c r="D36" s="911"/>
      <c r="E36" s="911"/>
      <c r="F36" s="920"/>
      <c r="G36" s="921"/>
      <c r="H36" s="911"/>
      <c r="I36" s="911"/>
      <c r="J36" s="911"/>
      <c r="K36" s="911"/>
      <c r="L36" s="904"/>
      <c r="M36" s="904"/>
      <c r="N36" s="904"/>
      <c r="O36" s="904"/>
      <c r="P36" s="904"/>
      <c r="Q36" s="904"/>
      <c r="R36" s="904"/>
      <c r="S36" s="904"/>
      <c r="T36" s="904"/>
      <c r="U36" s="904"/>
      <c r="V36" s="904"/>
      <c r="W36" s="904"/>
      <c r="X36" s="911"/>
      <c r="Y36" s="508"/>
      <c r="Z36" s="508"/>
      <c r="AA36" s="508"/>
      <c r="AB36" s="508"/>
      <c r="AC36" s="508"/>
      <c r="AD36" s="508"/>
      <c r="AE36" s="508"/>
      <c r="AF36" s="508"/>
      <c r="AG36" s="508"/>
      <c r="AH36" s="508"/>
      <c r="AI36" s="508"/>
      <c r="AJ36" s="508"/>
      <c r="AK36" s="508"/>
      <c r="AL36" s="508"/>
      <c r="AM36" s="508"/>
      <c r="AN36" s="508"/>
      <c r="AO36" s="508"/>
      <c r="AP36" s="508"/>
      <c r="AQ36" s="508"/>
      <c r="AR36" s="508"/>
      <c r="AS36" s="508"/>
      <c r="AT36" s="508"/>
      <c r="AU36" s="508"/>
      <c r="AV36" s="508"/>
      <c r="AW36" s="508"/>
      <c r="AX36" s="508"/>
      <c r="AY36" s="508"/>
      <c r="AZ36" s="508"/>
      <c r="BA36" s="508"/>
      <c r="BB36" s="508"/>
      <c r="BC36" s="508"/>
      <c r="BD36" s="508"/>
      <c r="BE36" s="508"/>
      <c r="BF36" s="508"/>
      <c r="BG36" s="508"/>
    </row>
  </sheetData>
  <mergeCells count="18">
    <mergeCell ref="AZ2:BC2"/>
    <mergeCell ref="BD2:BG2"/>
    <mergeCell ref="L2:O2"/>
    <mergeCell ref="P2:S2"/>
    <mergeCell ref="T2:W2"/>
    <mergeCell ref="X2:AA2"/>
    <mergeCell ref="AB2:AE2"/>
    <mergeCell ref="AF2:AI2"/>
    <mergeCell ref="A24:J24"/>
    <mergeCell ref="AJ2:AM2"/>
    <mergeCell ref="AN2:AQ2"/>
    <mergeCell ref="AR2:AU2"/>
    <mergeCell ref="AV2:AY2"/>
    <mergeCell ref="A5:J5"/>
    <mergeCell ref="A7:J7"/>
    <mergeCell ref="A8:J8"/>
    <mergeCell ref="A14:J14"/>
    <mergeCell ref="A23:J23"/>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C50"/>
  <sheetViews>
    <sheetView topLeftCell="A28" workbookViewId="0">
      <selection activeCell="A45" sqref="A45:XFD45"/>
    </sheetView>
  </sheetViews>
  <sheetFormatPr defaultRowHeight="14.5" x14ac:dyDescent="0.35"/>
  <cols>
    <col min="1" max="1" width="62.7265625" customWidth="1"/>
    <col min="4" max="4" width="21.453125" customWidth="1"/>
    <col min="10" max="10" width="16.1796875" customWidth="1"/>
  </cols>
  <sheetData>
    <row r="1" spans="1:55" ht="17.5" x14ac:dyDescent="0.35">
      <c r="A1" s="1886" t="s">
        <v>1118</v>
      </c>
      <c r="B1" s="1887"/>
      <c r="C1" s="1887"/>
      <c r="D1" s="1887"/>
      <c r="E1" s="1887"/>
      <c r="F1" s="1887"/>
      <c r="G1" s="1887"/>
      <c r="H1" s="1887"/>
      <c r="I1" s="1887"/>
      <c r="J1" s="1887"/>
      <c r="K1" s="473"/>
      <c r="L1" s="474"/>
      <c r="M1" s="474"/>
      <c r="N1" s="474"/>
      <c r="O1" s="474"/>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c r="AW1" s="474"/>
      <c r="AX1" s="474"/>
      <c r="AY1" s="474"/>
      <c r="AZ1" s="474"/>
      <c r="BA1" s="474"/>
      <c r="BB1" s="474"/>
      <c r="BC1" s="474"/>
    </row>
    <row r="2" spans="1:55" ht="17.5" x14ac:dyDescent="0.35">
      <c r="A2" s="806"/>
      <c r="B2" s="807"/>
      <c r="C2" s="807"/>
      <c r="D2" s="807"/>
      <c r="E2" s="807"/>
      <c r="F2" s="807"/>
      <c r="G2" s="807"/>
      <c r="H2" s="807"/>
      <c r="I2" s="807"/>
      <c r="J2" s="807"/>
      <c r="K2" s="473"/>
      <c r="L2" s="474"/>
      <c r="M2" s="474"/>
      <c r="N2" s="474"/>
      <c r="O2" s="474"/>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c r="AW2" s="474"/>
      <c r="AX2" s="474"/>
      <c r="AY2" s="474"/>
      <c r="AZ2" s="474"/>
      <c r="BA2" s="474"/>
      <c r="BB2" s="474"/>
      <c r="BC2" s="474"/>
    </row>
    <row r="3" spans="1:55" ht="15" x14ac:dyDescent="0.35">
      <c r="A3" s="1984" t="s">
        <v>1119</v>
      </c>
      <c r="B3" s="1983"/>
      <c r="C3" s="1983"/>
      <c r="D3" s="1983"/>
      <c r="E3" s="1983"/>
      <c r="F3" s="1983"/>
      <c r="G3" s="1983"/>
      <c r="H3" s="1983"/>
      <c r="I3" s="1983"/>
      <c r="J3" s="1983"/>
      <c r="K3" s="479"/>
      <c r="L3" s="474"/>
      <c r="M3" s="474"/>
      <c r="N3" s="474"/>
      <c r="O3" s="474"/>
      <c r="P3" s="474"/>
      <c r="Q3" s="474"/>
      <c r="R3" s="474"/>
      <c r="S3" s="474"/>
      <c r="T3" s="474"/>
      <c r="U3" s="474"/>
      <c r="V3" s="474"/>
      <c r="W3" s="474"/>
      <c r="X3" s="474"/>
      <c r="Y3" s="474"/>
      <c r="Z3" s="474"/>
      <c r="AA3" s="474"/>
      <c r="AB3" s="474"/>
      <c r="AC3" s="474"/>
      <c r="AD3" s="474"/>
      <c r="AE3" s="474"/>
      <c r="AF3" s="474"/>
      <c r="AG3" s="474"/>
      <c r="AH3" s="474"/>
      <c r="AI3" s="474"/>
      <c r="AJ3" s="474"/>
      <c r="AK3" s="474"/>
      <c r="AL3" s="474"/>
      <c r="AM3" s="474"/>
      <c r="AN3" s="474"/>
      <c r="AO3" s="474"/>
      <c r="AP3" s="474"/>
      <c r="AQ3" s="474"/>
      <c r="AR3" s="474"/>
      <c r="AS3" s="474"/>
      <c r="AT3" s="474"/>
      <c r="AU3" s="474"/>
      <c r="AV3" s="474"/>
      <c r="AW3" s="474"/>
      <c r="AX3" s="474"/>
      <c r="AY3" s="474"/>
      <c r="AZ3" s="474"/>
      <c r="BA3" s="474"/>
      <c r="BB3" s="474"/>
      <c r="BC3" s="474"/>
    </row>
    <row r="4" spans="1:55" ht="15" x14ac:dyDescent="0.35">
      <c r="A4" s="1984" t="s">
        <v>1120</v>
      </c>
      <c r="B4" s="1983"/>
      <c r="C4" s="1983"/>
      <c r="D4" s="1983"/>
      <c r="E4" s="1983"/>
      <c r="F4" s="1983"/>
      <c r="G4" s="1983"/>
      <c r="H4" s="1983"/>
      <c r="I4" s="1983"/>
      <c r="J4" s="1983"/>
      <c r="K4" s="479"/>
      <c r="L4" s="474"/>
      <c r="M4" s="474"/>
      <c r="N4" s="474"/>
      <c r="O4" s="474"/>
      <c r="P4" s="474"/>
      <c r="Q4" s="474"/>
      <c r="R4" s="474"/>
      <c r="S4" s="474"/>
      <c r="T4" s="474"/>
      <c r="U4" s="474"/>
      <c r="V4" s="474"/>
      <c r="W4" s="474"/>
      <c r="X4" s="474"/>
      <c r="Y4" s="474"/>
      <c r="Z4" s="474"/>
      <c r="AA4" s="474"/>
      <c r="AB4" s="474"/>
      <c r="AC4" s="474"/>
      <c r="AD4" s="474"/>
      <c r="AE4" s="474"/>
      <c r="AF4" s="474"/>
      <c r="AG4" s="474"/>
      <c r="AH4" s="474"/>
      <c r="AI4" s="474"/>
      <c r="AJ4" s="474"/>
      <c r="AK4" s="474"/>
      <c r="AL4" s="474"/>
      <c r="AM4" s="474"/>
      <c r="AN4" s="474"/>
      <c r="AO4" s="474"/>
      <c r="AP4" s="474"/>
      <c r="AQ4" s="474"/>
      <c r="AR4" s="474"/>
      <c r="AS4" s="474"/>
      <c r="AT4" s="474"/>
      <c r="AU4" s="474"/>
      <c r="AV4" s="474"/>
      <c r="AW4" s="474"/>
      <c r="AX4" s="474"/>
      <c r="AY4" s="474"/>
      <c r="AZ4" s="474"/>
      <c r="BA4" s="474"/>
      <c r="BB4" s="474"/>
      <c r="BC4" s="474"/>
    </row>
    <row r="5" spans="1:55" ht="15" x14ac:dyDescent="0.35">
      <c r="A5" s="1984" t="s">
        <v>1277</v>
      </c>
      <c r="B5" s="1983"/>
      <c r="C5" s="1983"/>
      <c r="D5" s="1983"/>
      <c r="E5" s="1983"/>
      <c r="F5" s="1983"/>
      <c r="G5" s="1983"/>
      <c r="H5" s="1983"/>
      <c r="I5" s="1983"/>
      <c r="J5" s="1983"/>
      <c r="K5" s="479"/>
      <c r="L5" s="474"/>
      <c r="M5" s="474"/>
      <c r="N5" s="474"/>
      <c r="O5" s="474"/>
      <c r="P5" s="474"/>
      <c r="Q5" s="474"/>
      <c r="R5" s="474"/>
      <c r="S5" s="474"/>
      <c r="T5" s="474"/>
      <c r="U5" s="474"/>
      <c r="V5" s="474"/>
      <c r="W5" s="474"/>
      <c r="X5" s="474"/>
      <c r="Y5" s="474"/>
      <c r="Z5" s="474"/>
      <c r="AA5" s="474"/>
      <c r="AB5" s="474"/>
      <c r="AC5" s="474"/>
      <c r="AD5" s="474"/>
      <c r="AE5" s="474"/>
      <c r="AF5" s="474"/>
      <c r="AG5" s="474"/>
      <c r="AH5" s="474"/>
      <c r="AI5" s="474"/>
      <c r="AJ5" s="474"/>
      <c r="AK5" s="474"/>
      <c r="AL5" s="474"/>
      <c r="AM5" s="474"/>
      <c r="AN5" s="474"/>
      <c r="AO5" s="474"/>
      <c r="AP5" s="474"/>
      <c r="AQ5" s="474"/>
      <c r="AR5" s="474"/>
      <c r="AS5" s="474"/>
      <c r="AT5" s="474"/>
      <c r="AU5" s="474"/>
      <c r="AV5" s="474"/>
      <c r="AW5" s="474"/>
      <c r="AX5" s="474"/>
      <c r="AY5" s="474"/>
      <c r="AZ5" s="474"/>
      <c r="BA5" s="474"/>
      <c r="BB5" s="474"/>
      <c r="BC5" s="474"/>
    </row>
    <row r="6" spans="1:55" ht="15" x14ac:dyDescent="0.35">
      <c r="A6" s="1982" t="s">
        <v>1449</v>
      </c>
      <c r="B6" s="1983"/>
      <c r="C6" s="1983"/>
      <c r="D6" s="1983"/>
      <c r="E6" s="1983"/>
      <c r="F6" s="1983"/>
      <c r="G6" s="1983"/>
      <c r="H6" s="1983"/>
      <c r="I6" s="1983"/>
      <c r="J6" s="1983"/>
      <c r="K6" s="479"/>
      <c r="L6" s="474"/>
      <c r="M6" s="474"/>
      <c r="N6" s="474"/>
      <c r="O6" s="474"/>
      <c r="P6" s="474"/>
      <c r="Q6" s="474"/>
      <c r="R6" s="474"/>
      <c r="S6" s="474"/>
      <c r="T6" s="474"/>
      <c r="U6" s="474"/>
      <c r="V6" s="474"/>
      <c r="W6" s="474"/>
      <c r="X6" s="474"/>
      <c r="Y6" s="474"/>
      <c r="Z6" s="474"/>
      <c r="AA6" s="474"/>
      <c r="AB6" s="474"/>
      <c r="AC6" s="474"/>
      <c r="AD6" s="474"/>
      <c r="AE6" s="474"/>
      <c r="AF6" s="474"/>
      <c r="AG6" s="474"/>
      <c r="AH6" s="474"/>
      <c r="AI6" s="474"/>
      <c r="AJ6" s="474"/>
      <c r="AK6" s="474"/>
      <c r="AL6" s="474"/>
      <c r="AM6" s="474"/>
      <c r="AN6" s="474"/>
      <c r="AO6" s="474"/>
      <c r="AP6" s="474"/>
      <c r="AQ6" s="474"/>
      <c r="AR6" s="474"/>
      <c r="AS6" s="474"/>
      <c r="AT6" s="474"/>
      <c r="AU6" s="474"/>
      <c r="AV6" s="474"/>
      <c r="AW6" s="474"/>
      <c r="AX6" s="474"/>
      <c r="AY6" s="474"/>
      <c r="AZ6" s="474"/>
      <c r="BA6" s="474"/>
      <c r="BB6" s="474"/>
      <c r="BC6" s="474"/>
    </row>
    <row r="7" spans="1:55" ht="15" x14ac:dyDescent="0.35">
      <c r="A7" s="1982" t="s">
        <v>1450</v>
      </c>
      <c r="B7" s="1983"/>
      <c r="C7" s="1983"/>
      <c r="D7" s="1983"/>
      <c r="E7" s="1983"/>
      <c r="F7" s="1983"/>
      <c r="G7" s="1983"/>
      <c r="H7" s="1983"/>
      <c r="I7" s="1983"/>
      <c r="J7" s="1983"/>
      <c r="K7" s="479"/>
      <c r="L7" s="474"/>
      <c r="M7" s="474"/>
      <c r="N7" s="474"/>
      <c r="O7" s="474"/>
      <c r="P7" s="474"/>
      <c r="Q7" s="474"/>
      <c r="R7" s="474"/>
      <c r="S7" s="474"/>
      <c r="T7" s="474"/>
      <c r="U7" s="474"/>
      <c r="V7" s="474"/>
      <c r="W7" s="474"/>
      <c r="X7" s="474"/>
      <c r="Y7" s="474"/>
      <c r="Z7" s="474"/>
      <c r="AA7" s="474"/>
      <c r="AB7" s="474"/>
      <c r="AC7" s="474"/>
      <c r="AD7" s="474"/>
      <c r="AE7" s="474"/>
      <c r="AF7" s="474"/>
      <c r="AG7" s="474"/>
      <c r="AH7" s="474"/>
      <c r="AI7" s="474"/>
      <c r="AJ7" s="474"/>
      <c r="AK7" s="474"/>
      <c r="AL7" s="474"/>
      <c r="AM7" s="474"/>
      <c r="AN7" s="474"/>
      <c r="AO7" s="474"/>
      <c r="AP7" s="474"/>
      <c r="AQ7" s="474"/>
      <c r="AR7" s="474"/>
      <c r="AS7" s="474"/>
      <c r="AT7" s="474"/>
      <c r="AU7" s="474"/>
      <c r="AV7" s="474"/>
      <c r="AW7" s="474"/>
      <c r="AX7" s="474"/>
      <c r="AY7" s="474"/>
      <c r="AZ7" s="474"/>
      <c r="BA7" s="474"/>
      <c r="BB7" s="474"/>
      <c r="BC7" s="474"/>
    </row>
    <row r="8" spans="1:55" x14ac:dyDescent="0.35">
      <c r="A8" s="483" t="s">
        <v>1368</v>
      </c>
      <c r="B8" s="484"/>
      <c r="C8" s="484"/>
      <c r="D8" s="484"/>
      <c r="E8" s="484"/>
      <c r="F8" s="484"/>
      <c r="G8" s="484"/>
      <c r="H8" s="484"/>
      <c r="I8" s="484"/>
      <c r="J8" s="1136"/>
      <c r="K8" s="485"/>
      <c r="L8" s="474"/>
      <c r="M8" s="474"/>
      <c r="N8" s="474"/>
      <c r="O8" s="474"/>
      <c r="P8" s="474"/>
      <c r="Q8" s="474"/>
      <c r="R8" s="474"/>
      <c r="S8" s="474"/>
      <c r="T8" s="474"/>
      <c r="U8" s="474"/>
      <c r="V8" s="474"/>
      <c r="W8" s="474"/>
      <c r="X8" s="474"/>
      <c r="Y8" s="474"/>
      <c r="Z8" s="474"/>
      <c r="AA8" s="474"/>
      <c r="AB8" s="474"/>
      <c r="AC8" s="474"/>
      <c r="AD8" s="474"/>
      <c r="AE8" s="474"/>
      <c r="AF8" s="474"/>
      <c r="AG8" s="474"/>
      <c r="AH8" s="474"/>
      <c r="AI8" s="474"/>
      <c r="AJ8" s="474"/>
      <c r="AK8" s="474"/>
      <c r="AL8" s="474"/>
      <c r="AM8" s="474"/>
      <c r="AN8" s="474"/>
      <c r="AO8" s="474"/>
      <c r="AP8" s="474"/>
      <c r="AQ8" s="474"/>
      <c r="AR8" s="474"/>
      <c r="AS8" s="474"/>
      <c r="AT8" s="474"/>
      <c r="AU8" s="474"/>
      <c r="AV8" s="474"/>
      <c r="AW8" s="474"/>
      <c r="AX8" s="474"/>
      <c r="AY8" s="474"/>
      <c r="AZ8" s="474"/>
      <c r="BA8" s="474"/>
      <c r="BB8" s="474"/>
      <c r="BC8" s="474"/>
    </row>
    <row r="9" spans="1:55" ht="86.25" customHeight="1" thickBot="1" x14ac:dyDescent="0.4">
      <c r="A9" s="486" t="s">
        <v>1125</v>
      </c>
      <c r="B9" s="487" t="s">
        <v>1214</v>
      </c>
      <c r="C9" s="1137" t="s">
        <v>1215</v>
      </c>
      <c r="D9" s="487" t="s">
        <v>1216</v>
      </c>
      <c r="E9" s="487" t="s">
        <v>1217</v>
      </c>
      <c r="F9" s="1138" t="s">
        <v>1218</v>
      </c>
      <c r="G9" s="1138" t="s">
        <v>1219</v>
      </c>
      <c r="H9" s="487" t="s">
        <v>1220</v>
      </c>
      <c r="I9" s="487" t="s">
        <v>1221</v>
      </c>
      <c r="J9" s="487" t="s">
        <v>1222</v>
      </c>
      <c r="K9" s="1139"/>
      <c r="L9" s="1966">
        <v>43118</v>
      </c>
      <c r="M9" s="1967"/>
      <c r="N9" s="1967"/>
      <c r="O9" s="1967"/>
      <c r="P9" s="1968">
        <v>43132</v>
      </c>
      <c r="Q9" s="1969"/>
      <c r="R9" s="1969"/>
      <c r="S9" s="1969"/>
      <c r="T9" s="1966">
        <v>43160</v>
      </c>
      <c r="U9" s="1967"/>
      <c r="V9" s="1967"/>
      <c r="W9" s="1967"/>
      <c r="X9" s="1968">
        <v>43191</v>
      </c>
      <c r="Y9" s="1969"/>
      <c r="Z9" s="1969"/>
      <c r="AA9" s="1969"/>
      <c r="AB9" s="1966">
        <v>43221</v>
      </c>
      <c r="AC9" s="1967"/>
      <c r="AD9" s="1967"/>
      <c r="AE9" s="1967"/>
      <c r="AF9" s="1968">
        <v>43252</v>
      </c>
      <c r="AG9" s="1969"/>
      <c r="AH9" s="1969"/>
      <c r="AI9" s="1969"/>
      <c r="AJ9" s="1966">
        <v>43282</v>
      </c>
      <c r="AK9" s="1967"/>
      <c r="AL9" s="1967"/>
      <c r="AM9" s="1967"/>
      <c r="AN9" s="1968">
        <v>43313</v>
      </c>
      <c r="AO9" s="1969"/>
      <c r="AP9" s="1969"/>
      <c r="AQ9" s="1969"/>
      <c r="AR9" s="1966">
        <v>43344</v>
      </c>
      <c r="AS9" s="1967"/>
      <c r="AT9" s="1967"/>
      <c r="AU9" s="1967"/>
      <c r="AV9" s="1968">
        <v>43374</v>
      </c>
      <c r="AW9" s="1969"/>
      <c r="AX9" s="1969"/>
      <c r="AY9" s="1969"/>
      <c r="AZ9" s="1966">
        <v>43405</v>
      </c>
      <c r="BA9" s="1967"/>
      <c r="BB9" s="1967"/>
      <c r="BC9" s="1967"/>
    </row>
    <row r="10" spans="1:55" ht="15" thickBot="1" x14ac:dyDescent="0.4">
      <c r="A10" s="489" t="s">
        <v>1341</v>
      </c>
      <c r="B10" s="490">
        <v>339</v>
      </c>
      <c r="C10" s="1140"/>
      <c r="D10" s="490"/>
      <c r="E10" s="490"/>
      <c r="F10" s="1141"/>
      <c r="G10" s="490"/>
      <c r="H10" s="490"/>
      <c r="I10" s="490"/>
      <c r="J10" s="1142"/>
      <c r="K10" s="491"/>
      <c r="L10" s="1143" t="s">
        <v>1128</v>
      </c>
      <c r="M10" s="1143" t="s">
        <v>1129</v>
      </c>
      <c r="N10" s="1143" t="s">
        <v>1130</v>
      </c>
      <c r="O10" s="1143" t="s">
        <v>1131</v>
      </c>
      <c r="P10" s="1143" t="s">
        <v>1132</v>
      </c>
      <c r="Q10" s="1143" t="s">
        <v>1133</v>
      </c>
      <c r="R10" s="1143" t="s">
        <v>1130</v>
      </c>
      <c r="S10" s="1143" t="s">
        <v>1131</v>
      </c>
      <c r="T10" s="1143" t="s">
        <v>1128</v>
      </c>
      <c r="U10" s="1143" t="s">
        <v>1133</v>
      </c>
      <c r="V10" s="1143" t="s">
        <v>1130</v>
      </c>
      <c r="W10" s="1143" t="s">
        <v>1131</v>
      </c>
      <c r="X10" s="1143" t="s">
        <v>1128</v>
      </c>
      <c r="Y10" s="1143" t="s">
        <v>1133</v>
      </c>
      <c r="Z10" s="1143" t="s">
        <v>1130</v>
      </c>
      <c r="AA10" s="1143" t="s">
        <v>1131</v>
      </c>
      <c r="AB10" s="1143" t="s">
        <v>1128</v>
      </c>
      <c r="AC10" s="1143" t="s">
        <v>1129</v>
      </c>
      <c r="AD10" s="1143" t="s">
        <v>1130</v>
      </c>
      <c r="AE10" s="1143" t="s">
        <v>1131</v>
      </c>
      <c r="AF10" s="1143" t="s">
        <v>1132</v>
      </c>
      <c r="AG10" s="1143" t="s">
        <v>1133</v>
      </c>
      <c r="AH10" s="1143" t="s">
        <v>1130</v>
      </c>
      <c r="AI10" s="1143" t="s">
        <v>1131</v>
      </c>
      <c r="AJ10" s="1143" t="s">
        <v>1128</v>
      </c>
      <c r="AK10" s="1143" t="s">
        <v>1133</v>
      </c>
      <c r="AL10" s="1143" t="s">
        <v>1130</v>
      </c>
      <c r="AM10" s="1143" t="s">
        <v>1131</v>
      </c>
      <c r="AN10" s="1143" t="s">
        <v>1128</v>
      </c>
      <c r="AO10" s="1143" t="s">
        <v>1133</v>
      </c>
      <c r="AP10" s="1143" t="s">
        <v>1130</v>
      </c>
      <c r="AQ10" s="1143" t="s">
        <v>1131</v>
      </c>
      <c r="AR10" s="1143" t="s">
        <v>1128</v>
      </c>
      <c r="AS10" s="1143" t="s">
        <v>1129</v>
      </c>
      <c r="AT10" s="1143" t="s">
        <v>1130</v>
      </c>
      <c r="AU10" s="1143" t="s">
        <v>1131</v>
      </c>
      <c r="AV10" s="1143" t="s">
        <v>1132</v>
      </c>
      <c r="AW10" s="1143" t="s">
        <v>1133</v>
      </c>
      <c r="AX10" s="1143" t="s">
        <v>1130</v>
      </c>
      <c r="AY10" s="1143" t="s">
        <v>1131</v>
      </c>
      <c r="AZ10" s="1143" t="s">
        <v>1128</v>
      </c>
      <c r="BA10" s="1143" t="s">
        <v>1133</v>
      </c>
      <c r="BB10" s="1143" t="s">
        <v>1130</v>
      </c>
      <c r="BC10" s="1143" t="s">
        <v>1131</v>
      </c>
    </row>
    <row r="11" spans="1:55" ht="15" thickBot="1" x14ac:dyDescent="0.4">
      <c r="A11" s="1144"/>
      <c r="B11" s="1145"/>
      <c r="C11" s="1146"/>
      <c r="D11" s="1147"/>
      <c r="E11" s="1147"/>
      <c r="F11" s="1148"/>
      <c r="G11" s="1149"/>
      <c r="H11" s="1147"/>
      <c r="I11" s="1147"/>
      <c r="J11" s="1147"/>
      <c r="K11" s="509"/>
      <c r="L11" s="494"/>
      <c r="M11" s="494"/>
      <c r="N11" s="494"/>
      <c r="O11" s="494"/>
      <c r="P11" s="494"/>
      <c r="Q11" s="494"/>
      <c r="R11" s="494"/>
      <c r="S11" s="494"/>
      <c r="T11" s="494"/>
      <c r="U11" s="494"/>
      <c r="V11" s="494"/>
      <c r="W11" s="494"/>
      <c r="X11" s="494"/>
      <c r="Y11" s="494"/>
      <c r="Z11" s="494"/>
      <c r="AA11" s="494"/>
      <c r="AB11" s="494"/>
      <c r="AC11" s="494"/>
      <c r="AD11" s="494"/>
      <c r="AE11" s="494"/>
      <c r="AF11" s="494"/>
      <c r="AG11" s="494"/>
      <c r="AH11" s="494"/>
      <c r="AI11" s="494"/>
      <c r="AJ11" s="494"/>
      <c r="AK11" s="494"/>
      <c r="AL11" s="494"/>
      <c r="AM11" s="494"/>
      <c r="AN11" s="494"/>
      <c r="AO11" s="494"/>
      <c r="AP11" s="494"/>
      <c r="AQ11" s="494"/>
      <c r="AR11" s="494"/>
      <c r="AS11" s="494"/>
      <c r="AT11" s="494"/>
      <c r="AU11" s="494"/>
      <c r="AV11" s="494"/>
      <c r="AW11" s="494"/>
      <c r="AX11" s="494"/>
      <c r="AY11" s="494"/>
      <c r="AZ11" s="494"/>
      <c r="BA11" s="494"/>
      <c r="BB11" s="494"/>
      <c r="BC11" s="494"/>
    </row>
    <row r="12" spans="1:55" ht="15" thickBot="1" x14ac:dyDescent="0.4">
      <c r="A12" s="1892">
        <f>0.085*J45</f>
        <v>43039.205999999998</v>
      </c>
      <c r="B12" s="1892"/>
      <c r="C12" s="1892"/>
      <c r="D12" s="1892"/>
      <c r="E12" s="1892"/>
      <c r="F12" s="1892"/>
      <c r="G12" s="1892"/>
      <c r="H12" s="1892"/>
      <c r="I12" s="1892"/>
      <c r="J12" s="1892"/>
      <c r="K12" s="493"/>
      <c r="L12" s="494"/>
      <c r="M12" s="494"/>
      <c r="N12" s="494"/>
      <c r="O12" s="494"/>
      <c r="P12" s="494"/>
      <c r="Q12" s="494"/>
      <c r="R12" s="494"/>
      <c r="S12" s="494"/>
      <c r="T12" s="494"/>
      <c r="U12" s="494"/>
      <c r="V12" s="494"/>
      <c r="W12" s="494"/>
      <c r="X12" s="494"/>
      <c r="Y12" s="494"/>
      <c r="Z12" s="494"/>
      <c r="AA12" s="494"/>
      <c r="AB12" s="494"/>
      <c r="AC12" s="494"/>
      <c r="AD12" s="494"/>
      <c r="AE12" s="494"/>
      <c r="AF12" s="494"/>
      <c r="AG12" s="494"/>
      <c r="AH12" s="494"/>
      <c r="AI12" s="494"/>
      <c r="AJ12" s="494"/>
      <c r="AK12" s="494"/>
      <c r="AL12" s="494"/>
      <c r="AM12" s="494"/>
      <c r="AN12" s="494"/>
      <c r="AO12" s="494"/>
      <c r="AP12" s="494"/>
      <c r="AQ12" s="494"/>
      <c r="AR12" s="494"/>
      <c r="AS12" s="494"/>
      <c r="AT12" s="494"/>
      <c r="AU12" s="494"/>
      <c r="AV12" s="494"/>
      <c r="AW12" s="494"/>
      <c r="AX12" s="494"/>
      <c r="AY12" s="494"/>
      <c r="AZ12" s="494"/>
      <c r="BA12" s="494"/>
      <c r="BB12" s="494"/>
      <c r="BC12" s="494"/>
    </row>
    <row r="13" spans="1:55" x14ac:dyDescent="0.35">
      <c r="A13" s="489" t="s">
        <v>1134</v>
      </c>
      <c r="B13" s="490"/>
      <c r="C13" s="1140"/>
      <c r="D13" s="490"/>
      <c r="E13" s="490"/>
      <c r="F13" s="1141"/>
      <c r="G13" s="490"/>
      <c r="H13" s="490"/>
      <c r="I13" s="490"/>
      <c r="J13" s="1142"/>
      <c r="K13" s="491"/>
      <c r="L13" s="494"/>
      <c r="M13" s="494"/>
      <c r="N13" s="494"/>
      <c r="O13" s="494"/>
      <c r="P13" s="494"/>
      <c r="Q13" s="494"/>
      <c r="R13" s="494"/>
      <c r="S13" s="494"/>
      <c r="T13" s="494"/>
      <c r="U13" s="494"/>
      <c r="V13" s="494"/>
      <c r="W13" s="494"/>
      <c r="X13" s="494"/>
      <c r="Y13" s="494"/>
      <c r="Z13" s="494"/>
      <c r="AA13" s="494"/>
      <c r="AB13" s="494"/>
      <c r="AC13" s="494"/>
      <c r="AD13" s="494"/>
      <c r="AE13" s="494"/>
      <c r="AF13" s="494"/>
      <c r="AG13" s="494"/>
      <c r="AH13" s="494"/>
      <c r="AI13" s="494"/>
      <c r="AJ13" s="494"/>
      <c r="AK13" s="494"/>
      <c r="AL13" s="494"/>
      <c r="AM13" s="494"/>
      <c r="AN13" s="494"/>
      <c r="AO13" s="494"/>
      <c r="AP13" s="494"/>
      <c r="AQ13" s="494"/>
      <c r="AR13" s="494"/>
      <c r="AS13" s="494"/>
      <c r="AT13" s="494"/>
      <c r="AU13" s="494"/>
      <c r="AV13" s="494"/>
      <c r="AW13" s="494"/>
      <c r="AX13" s="494"/>
      <c r="AY13" s="494"/>
      <c r="AZ13" s="494"/>
      <c r="BA13" s="494"/>
      <c r="BB13" s="494"/>
      <c r="BC13" s="494"/>
    </row>
    <row r="14" spans="1:55" x14ac:dyDescent="0.35">
      <c r="A14" s="1970" t="s">
        <v>1451</v>
      </c>
      <c r="B14" s="1971"/>
      <c r="C14" s="1971"/>
      <c r="D14" s="1971"/>
      <c r="E14" s="1971"/>
      <c r="F14" s="1971"/>
      <c r="G14" s="1971"/>
      <c r="H14" s="1971"/>
      <c r="I14" s="1971"/>
      <c r="J14" s="1972"/>
      <c r="K14" s="509"/>
      <c r="L14" s="577"/>
      <c r="M14" s="577"/>
      <c r="N14" s="494"/>
      <c r="O14" s="554"/>
      <c r="P14" s="494"/>
      <c r="Q14" s="494"/>
      <c r="R14" s="494"/>
      <c r="S14" s="494"/>
      <c r="T14" s="494"/>
      <c r="U14" s="494"/>
      <c r="V14" s="494"/>
      <c r="W14" s="494"/>
      <c r="X14" s="494"/>
      <c r="Y14" s="494"/>
      <c r="Z14" s="494"/>
      <c r="AA14" s="494"/>
      <c r="AB14" s="494"/>
      <c r="AC14" s="494"/>
      <c r="AD14" s="494"/>
      <c r="AE14" s="494"/>
      <c r="AF14" s="494"/>
      <c r="AG14" s="494"/>
      <c r="AH14" s="494"/>
      <c r="AI14" s="494"/>
      <c r="AJ14" s="494"/>
      <c r="AK14" s="494"/>
      <c r="AL14" s="494"/>
      <c r="AM14" s="494"/>
      <c r="AN14" s="494"/>
      <c r="AO14" s="494"/>
      <c r="AP14" s="494"/>
      <c r="AQ14" s="494"/>
      <c r="AR14" s="494"/>
      <c r="AS14" s="494"/>
      <c r="AT14" s="494"/>
      <c r="AU14" s="494"/>
      <c r="AV14" s="494"/>
      <c r="AW14" s="494"/>
      <c r="AX14" s="494"/>
      <c r="AY14" s="494"/>
      <c r="AZ14" s="494"/>
      <c r="BA14" s="494"/>
      <c r="BB14" s="494"/>
      <c r="BC14" s="494"/>
    </row>
    <row r="15" spans="1:55" x14ac:dyDescent="0.35">
      <c r="A15" s="501" t="s">
        <v>1452</v>
      </c>
      <c r="B15" s="502"/>
      <c r="C15" s="1150"/>
      <c r="D15" s="502"/>
      <c r="E15" s="502"/>
      <c r="F15" s="1151"/>
      <c r="G15" s="1152"/>
      <c r="H15" s="502"/>
      <c r="I15" s="502"/>
      <c r="J15" s="1153"/>
      <c r="K15" s="509"/>
      <c r="L15" s="577"/>
      <c r="M15" s="577"/>
      <c r="N15" s="494"/>
      <c r="O15" s="554"/>
      <c r="P15" s="494"/>
      <c r="Q15" s="494"/>
      <c r="R15" s="494"/>
      <c r="S15" s="494"/>
      <c r="T15" s="494"/>
      <c r="U15" s="494"/>
      <c r="V15" s="494"/>
      <c r="W15" s="494"/>
      <c r="X15" s="494"/>
      <c r="Y15" s="494"/>
      <c r="Z15" s="494"/>
      <c r="AA15" s="494"/>
      <c r="AB15" s="494"/>
      <c r="AC15" s="494"/>
      <c r="AD15" s="494"/>
      <c r="AE15" s="494"/>
      <c r="AF15" s="494"/>
      <c r="AG15" s="494"/>
      <c r="AH15" s="494"/>
      <c r="AI15" s="494"/>
      <c r="AJ15" s="494"/>
      <c r="AK15" s="494"/>
      <c r="AL15" s="494"/>
      <c r="AM15" s="494"/>
      <c r="AN15" s="494"/>
      <c r="AO15" s="494"/>
      <c r="AP15" s="494"/>
      <c r="AQ15" s="494"/>
      <c r="AR15" s="494"/>
      <c r="AS15" s="494"/>
      <c r="AT15" s="494"/>
      <c r="AU15" s="494"/>
      <c r="AV15" s="494"/>
      <c r="AW15" s="494"/>
      <c r="AX15" s="494"/>
      <c r="AY15" s="494"/>
      <c r="AZ15" s="494"/>
      <c r="BA15" s="494"/>
      <c r="BB15" s="494"/>
      <c r="BC15" s="494"/>
    </row>
    <row r="16" spans="1:55" ht="36.75" customHeight="1" x14ac:dyDescent="0.35">
      <c r="A16" s="544" t="s">
        <v>1453</v>
      </c>
      <c r="B16" s="1973" t="s">
        <v>1454</v>
      </c>
      <c r="C16" s="1974"/>
      <c r="D16" s="1974"/>
      <c r="E16" s="1974"/>
      <c r="F16" s="1974"/>
      <c r="G16" s="1974"/>
      <c r="H16" s="1974"/>
      <c r="I16" s="1975"/>
      <c r="J16" s="1154">
        <v>0</v>
      </c>
      <c r="K16" s="509"/>
      <c r="L16" s="1155"/>
      <c r="M16" s="1155"/>
      <c r="N16" s="494"/>
      <c r="O16" s="554"/>
      <c r="P16" s="494"/>
      <c r="Q16" s="494"/>
      <c r="R16" s="494"/>
      <c r="S16" s="494"/>
      <c r="T16" s="494"/>
      <c r="U16" s="494"/>
      <c r="V16" s="494"/>
      <c r="W16" s="494"/>
      <c r="X16" s="494"/>
      <c r="Y16" s="494"/>
      <c r="Z16" s="494"/>
      <c r="AA16" s="494"/>
      <c r="AB16" s="494"/>
      <c r="AC16" s="494"/>
      <c r="AD16" s="494"/>
      <c r="AE16" s="494"/>
      <c r="AF16" s="494"/>
      <c r="AG16" s="494"/>
      <c r="AH16" s="494"/>
      <c r="AI16" s="494"/>
      <c r="AJ16" s="494"/>
      <c r="AK16" s="494"/>
      <c r="AL16" s="494"/>
      <c r="AM16" s="494"/>
      <c r="AN16" s="494"/>
      <c r="AO16" s="494"/>
      <c r="AP16" s="494"/>
      <c r="AQ16" s="494"/>
      <c r="AR16" s="494"/>
      <c r="AS16" s="494"/>
      <c r="AT16" s="494"/>
      <c r="AU16" s="494"/>
      <c r="AV16" s="494"/>
      <c r="AW16" s="494"/>
      <c r="AX16" s="494"/>
      <c r="AY16" s="494"/>
      <c r="AZ16" s="494"/>
      <c r="BA16" s="494"/>
      <c r="BB16" s="494"/>
      <c r="BC16" s="494"/>
    </row>
    <row r="17" spans="1:55" x14ac:dyDescent="0.35">
      <c r="A17" s="1156" t="s">
        <v>1455</v>
      </c>
      <c r="B17" s="1976"/>
      <c r="C17" s="1977"/>
      <c r="D17" s="1977"/>
      <c r="E17" s="1977"/>
      <c r="F17" s="1977"/>
      <c r="G17" s="1978"/>
      <c r="H17" s="1157"/>
      <c r="I17" s="1157"/>
      <c r="J17" s="1157">
        <f>J16</f>
        <v>0</v>
      </c>
      <c r="K17" s="509"/>
      <c r="L17" s="577"/>
      <c r="M17" s="577"/>
      <c r="N17" s="494"/>
      <c r="O17" s="554"/>
      <c r="P17" s="494"/>
      <c r="Q17" s="494"/>
      <c r="R17" s="494"/>
      <c r="S17" s="494"/>
      <c r="T17" s="494"/>
      <c r="U17" s="494"/>
      <c r="V17" s="494"/>
      <c r="W17" s="494"/>
      <c r="X17" s="494"/>
      <c r="Y17" s="494"/>
      <c r="Z17" s="494"/>
      <c r="AA17" s="494"/>
      <c r="AB17" s="494"/>
      <c r="AC17" s="494"/>
      <c r="AD17" s="494"/>
      <c r="AE17" s="494"/>
      <c r="AF17" s="494"/>
      <c r="AG17" s="494"/>
      <c r="AH17" s="494"/>
      <c r="AI17" s="494"/>
      <c r="AJ17" s="494"/>
      <c r="AK17" s="494"/>
      <c r="AL17" s="494"/>
      <c r="AM17" s="494"/>
      <c r="AN17" s="494"/>
      <c r="AO17" s="494"/>
      <c r="AP17" s="494"/>
      <c r="AQ17" s="494"/>
      <c r="AR17" s="494"/>
      <c r="AS17" s="494"/>
      <c r="AT17" s="494"/>
      <c r="AU17" s="494"/>
      <c r="AV17" s="494"/>
      <c r="AW17" s="494"/>
      <c r="AX17" s="494"/>
      <c r="AY17" s="494"/>
      <c r="AZ17" s="494"/>
      <c r="BA17" s="494"/>
      <c r="BB17" s="494"/>
      <c r="BC17" s="494"/>
    </row>
    <row r="18" spans="1:55" x14ac:dyDescent="0.35">
      <c r="A18" s="1979" t="s">
        <v>1456</v>
      </c>
      <c r="B18" s="1980"/>
      <c r="C18" s="1980"/>
      <c r="D18" s="1980"/>
      <c r="E18" s="1980"/>
      <c r="F18" s="1980"/>
      <c r="G18" s="1980"/>
      <c r="H18" s="1980"/>
      <c r="I18" s="1980"/>
      <c r="J18" s="1981"/>
      <c r="K18" s="1158"/>
      <c r="L18" s="529"/>
      <c r="M18" s="529"/>
      <c r="N18" s="494"/>
      <c r="O18" s="494"/>
      <c r="P18" s="494"/>
      <c r="Q18" s="494"/>
      <c r="R18" s="494"/>
      <c r="S18" s="494"/>
      <c r="T18" s="494"/>
      <c r="U18" s="494"/>
      <c r="V18" s="494"/>
      <c r="W18" s="494"/>
      <c r="X18" s="494"/>
      <c r="Y18" s="494"/>
      <c r="Z18" s="494"/>
      <c r="AA18" s="494"/>
      <c r="AB18" s="494"/>
      <c r="AC18" s="494"/>
      <c r="AD18" s="494"/>
      <c r="AE18" s="494"/>
      <c r="AF18" s="494"/>
      <c r="AG18" s="494"/>
      <c r="AH18" s="494"/>
      <c r="AI18" s="494"/>
      <c r="AJ18" s="494"/>
      <c r="AK18" s="494"/>
      <c r="AL18" s="494"/>
      <c r="AM18" s="494"/>
      <c r="AN18" s="494"/>
      <c r="AO18" s="494"/>
      <c r="AP18" s="494"/>
      <c r="AQ18" s="494"/>
      <c r="AR18" s="494"/>
      <c r="AS18" s="494"/>
      <c r="AT18" s="494"/>
      <c r="AU18" s="494"/>
      <c r="AV18" s="494"/>
      <c r="AW18" s="494"/>
      <c r="AX18" s="494"/>
      <c r="AY18" s="494"/>
      <c r="AZ18" s="494"/>
      <c r="BA18" s="494"/>
      <c r="BB18" s="494"/>
      <c r="BC18" s="494"/>
    </row>
    <row r="19" spans="1:55" x14ac:dyDescent="0.35">
      <c r="A19" s="501" t="s">
        <v>1457</v>
      </c>
      <c r="B19" s="502"/>
      <c r="C19" s="1150"/>
      <c r="D19" s="502"/>
      <c r="E19" s="502"/>
      <c r="F19" s="1151"/>
      <c r="G19" s="1152"/>
      <c r="H19" s="502"/>
      <c r="I19" s="502"/>
      <c r="J19" s="1153"/>
      <c r="K19" s="509"/>
      <c r="L19" s="577"/>
      <c r="M19" s="577"/>
      <c r="N19" s="494"/>
      <c r="O19" s="554"/>
      <c r="P19" s="494"/>
      <c r="Q19" s="494"/>
      <c r="R19" s="494"/>
      <c r="S19" s="494"/>
      <c r="T19" s="494"/>
      <c r="U19" s="494"/>
      <c r="V19" s="494"/>
      <c r="W19" s="494"/>
      <c r="X19" s="494"/>
      <c r="Y19" s="494"/>
      <c r="Z19" s="494"/>
      <c r="AA19" s="494"/>
      <c r="AB19" s="494"/>
      <c r="AC19" s="494"/>
      <c r="AD19" s="494"/>
      <c r="AE19" s="494"/>
      <c r="AF19" s="494"/>
      <c r="AG19" s="494"/>
      <c r="AH19" s="494"/>
      <c r="AI19" s="494"/>
      <c r="AJ19" s="494"/>
      <c r="AK19" s="494"/>
      <c r="AL19" s="494"/>
      <c r="AM19" s="494"/>
      <c r="AN19" s="494"/>
      <c r="AO19" s="494"/>
      <c r="AP19" s="494"/>
      <c r="AQ19" s="494"/>
      <c r="AR19" s="494"/>
      <c r="AS19" s="494"/>
      <c r="AT19" s="494"/>
      <c r="AU19" s="494"/>
      <c r="AV19" s="494"/>
      <c r="AW19" s="494"/>
      <c r="AX19" s="494"/>
      <c r="AY19" s="494"/>
      <c r="AZ19" s="494"/>
      <c r="BA19" s="494"/>
      <c r="BB19" s="494"/>
      <c r="BC19" s="494"/>
    </row>
    <row r="20" spans="1:55" ht="28.5" customHeight="1" x14ac:dyDescent="0.35">
      <c r="A20" s="872" t="s">
        <v>1458</v>
      </c>
      <c r="B20" s="1159"/>
      <c r="C20" s="1159"/>
      <c r="D20" s="1159"/>
      <c r="E20" s="1159"/>
      <c r="F20" s="1159"/>
      <c r="G20" s="1159"/>
      <c r="H20" s="1159"/>
      <c r="I20" s="1159"/>
      <c r="J20" s="1159">
        <v>445583.6</v>
      </c>
      <c r="K20" s="1158"/>
      <c r="L20" s="529"/>
      <c r="M20" s="529"/>
      <c r="N20" s="494"/>
      <c r="O20" s="494"/>
      <c r="P20" s="494"/>
      <c r="Q20" s="494"/>
      <c r="R20" s="494"/>
      <c r="S20" s="494"/>
      <c r="T20" s="494"/>
      <c r="U20" s="494"/>
      <c r="V20" s="494"/>
      <c r="W20" s="494"/>
      <c r="X20" s="494"/>
      <c r="Y20" s="494"/>
      <c r="Z20" s="494"/>
      <c r="AA20" s="494"/>
      <c r="AB20" s="494"/>
      <c r="AC20" s="494"/>
      <c r="AD20" s="494"/>
      <c r="AE20" s="494"/>
      <c r="AF20" s="494"/>
      <c r="AG20" s="494"/>
      <c r="AH20" s="494"/>
      <c r="AI20" s="494"/>
      <c r="AJ20" s="551"/>
      <c r="AK20" s="494"/>
      <c r="AL20" s="494"/>
      <c r="AM20" s="494"/>
      <c r="AN20" s="494"/>
      <c r="AO20" s="494"/>
      <c r="AP20" s="494"/>
      <c r="AQ20" s="494"/>
      <c r="AR20" s="494"/>
      <c r="AS20" s="494"/>
      <c r="AT20" s="494"/>
      <c r="AU20" s="494"/>
      <c r="AV20" s="494"/>
      <c r="AW20" s="494"/>
      <c r="AX20" s="494"/>
      <c r="AY20" s="494"/>
      <c r="AZ20" s="494"/>
      <c r="BA20" s="494"/>
      <c r="BB20" s="494"/>
      <c r="BC20" s="494"/>
    </row>
    <row r="21" spans="1:55" ht="29.25" customHeight="1" x14ac:dyDescent="0.35">
      <c r="A21" s="872" t="s">
        <v>1143</v>
      </c>
      <c r="B21" s="1159"/>
      <c r="C21" s="1159"/>
      <c r="D21" s="1159"/>
      <c r="E21" s="1159"/>
      <c r="F21" s="1159"/>
      <c r="G21" s="1159"/>
      <c r="H21" s="1159"/>
      <c r="I21" s="1159"/>
      <c r="J21" s="1159">
        <v>0</v>
      </c>
      <c r="K21" s="1158"/>
      <c r="L21" s="529"/>
      <c r="M21" s="529"/>
      <c r="N21" s="494"/>
      <c r="O21" s="494"/>
      <c r="P21" s="494"/>
      <c r="Q21" s="494"/>
      <c r="R21" s="494"/>
      <c r="S21" s="494"/>
      <c r="T21" s="494"/>
      <c r="U21" s="494"/>
      <c r="V21" s="494"/>
      <c r="W21" s="494"/>
      <c r="X21" s="494"/>
      <c r="Y21" s="494"/>
      <c r="Z21" s="494"/>
      <c r="AA21" s="494"/>
      <c r="AB21" s="494"/>
      <c r="AC21" s="494"/>
      <c r="AD21" s="494"/>
      <c r="AE21" s="494"/>
      <c r="AF21" s="494"/>
      <c r="AG21" s="494"/>
      <c r="AH21" s="494"/>
      <c r="AI21" s="494"/>
      <c r="AJ21" s="494"/>
      <c r="AK21" s="551"/>
      <c r="AL21" s="551"/>
      <c r="AM21" s="551"/>
      <c r="AN21" s="551"/>
      <c r="AO21" s="551"/>
      <c r="AP21" s="551"/>
      <c r="AQ21" s="551"/>
      <c r="AR21" s="551"/>
      <c r="AS21" s="494"/>
      <c r="AT21" s="494"/>
      <c r="AU21" s="494"/>
      <c r="AV21" s="494"/>
      <c r="AW21" s="494"/>
      <c r="AX21" s="494"/>
      <c r="AY21" s="494"/>
      <c r="AZ21" s="494"/>
      <c r="BA21" s="494"/>
      <c r="BB21" s="494"/>
      <c r="BC21" s="494"/>
    </row>
    <row r="22" spans="1:55" ht="21.75" customHeight="1" x14ac:dyDescent="0.35">
      <c r="A22" s="872" t="s">
        <v>1144</v>
      </c>
      <c r="B22" s="1159"/>
      <c r="C22" s="1159"/>
      <c r="D22" s="1159"/>
      <c r="E22" s="1159"/>
      <c r="F22" s="1159"/>
      <c r="G22" s="1159"/>
      <c r="H22" s="1159"/>
      <c r="I22" s="1159"/>
      <c r="J22" s="1159">
        <v>0</v>
      </c>
      <c r="K22" s="1158"/>
      <c r="L22" s="529"/>
      <c r="M22" s="529"/>
      <c r="N22" s="494"/>
      <c r="O22" s="494"/>
      <c r="P22" s="494"/>
      <c r="Q22" s="494"/>
      <c r="R22" s="494"/>
      <c r="S22" s="494"/>
      <c r="T22" s="494"/>
      <c r="U22" s="494"/>
      <c r="V22" s="494"/>
      <c r="W22" s="494"/>
      <c r="X22" s="494"/>
      <c r="Y22" s="494"/>
      <c r="Z22" s="494"/>
      <c r="AA22" s="494"/>
      <c r="AB22" s="494"/>
      <c r="AC22" s="494"/>
      <c r="AD22" s="494"/>
      <c r="AE22" s="494"/>
      <c r="AF22" s="494"/>
      <c r="AG22" s="494"/>
      <c r="AH22" s="494"/>
      <c r="AI22" s="494"/>
      <c r="AJ22" s="494"/>
      <c r="AK22" s="494"/>
      <c r="AL22" s="494"/>
      <c r="AM22" s="494"/>
      <c r="AN22" s="494"/>
      <c r="AO22" s="494"/>
      <c r="AP22" s="494"/>
      <c r="AQ22" s="494"/>
      <c r="AR22" s="494"/>
      <c r="AS22" s="551"/>
      <c r="AT22" s="551"/>
      <c r="AU22" s="551"/>
      <c r="AV22" s="551"/>
      <c r="AW22" s="494"/>
      <c r="AX22" s="494"/>
      <c r="AY22" s="494"/>
      <c r="AZ22" s="494"/>
      <c r="BA22" s="494"/>
      <c r="BB22" s="494"/>
      <c r="BC22" s="494"/>
    </row>
    <row r="23" spans="1:55" ht="25" x14ac:dyDescent="0.35">
      <c r="A23" s="872" t="s">
        <v>1145</v>
      </c>
      <c r="B23" s="1159"/>
      <c r="C23" s="1159"/>
      <c r="D23" s="1159"/>
      <c r="E23" s="1159"/>
      <c r="F23" s="1159"/>
      <c r="G23" s="1159"/>
      <c r="H23" s="1159"/>
      <c r="I23" s="1159"/>
      <c r="J23" s="1159">
        <v>0</v>
      </c>
      <c r="K23" s="1158"/>
      <c r="L23" s="529"/>
      <c r="M23" s="529"/>
      <c r="N23" s="494"/>
      <c r="O23" s="494"/>
      <c r="P23" s="494"/>
      <c r="Q23" s="494"/>
      <c r="R23" s="494"/>
      <c r="S23" s="494"/>
      <c r="T23" s="494"/>
      <c r="U23" s="494"/>
      <c r="V23" s="494"/>
      <c r="W23" s="494"/>
      <c r="X23" s="494"/>
      <c r="Y23" s="494"/>
      <c r="Z23" s="494"/>
      <c r="AA23" s="494"/>
      <c r="AB23" s="494"/>
      <c r="AC23" s="494"/>
      <c r="AD23" s="494"/>
      <c r="AE23" s="494"/>
      <c r="AF23" s="494"/>
      <c r="AG23" s="494"/>
      <c r="AH23" s="494"/>
      <c r="AI23" s="494"/>
      <c r="AJ23" s="494"/>
      <c r="AK23" s="494"/>
      <c r="AL23" s="494"/>
      <c r="AM23" s="494"/>
      <c r="AN23" s="494"/>
      <c r="AO23" s="494"/>
      <c r="AP23" s="494"/>
      <c r="AQ23" s="494"/>
      <c r="AR23" s="494"/>
      <c r="AS23" s="494"/>
      <c r="AT23" s="494"/>
      <c r="AU23" s="494"/>
      <c r="AV23" s="494"/>
      <c r="AW23" s="1160" t="s">
        <v>1229</v>
      </c>
      <c r="AX23" s="494"/>
      <c r="AY23" s="494"/>
      <c r="AZ23" s="494"/>
      <c r="BA23" s="494"/>
      <c r="BB23" s="494"/>
      <c r="BC23" s="494"/>
    </row>
    <row r="24" spans="1:55" x14ac:dyDescent="0.35">
      <c r="A24" s="872" t="s">
        <v>1146</v>
      </c>
      <c r="B24" s="1159"/>
      <c r="C24" s="1159"/>
      <c r="D24" s="1159"/>
      <c r="E24" s="1159"/>
      <c r="F24" s="1159"/>
      <c r="G24" s="1159"/>
      <c r="H24" s="1159"/>
      <c r="I24" s="1159"/>
      <c r="J24" s="1159">
        <v>0</v>
      </c>
      <c r="K24" s="1158"/>
      <c r="L24" s="529"/>
      <c r="M24" s="529"/>
      <c r="N24" s="494"/>
      <c r="O24" s="494"/>
      <c r="P24" s="494"/>
      <c r="Q24" s="494"/>
      <c r="R24" s="494"/>
      <c r="S24" s="494"/>
      <c r="T24" s="494"/>
      <c r="U24" s="494"/>
      <c r="V24" s="494"/>
      <c r="W24" s="494"/>
      <c r="X24" s="494"/>
      <c r="Y24" s="494"/>
      <c r="Z24" s="494"/>
      <c r="AA24" s="494"/>
      <c r="AB24" s="494"/>
      <c r="AC24" s="494"/>
      <c r="AD24" s="494"/>
      <c r="AE24" s="494"/>
      <c r="AF24" s="494"/>
      <c r="AG24" s="494"/>
      <c r="AH24" s="494"/>
      <c r="AI24" s="494"/>
      <c r="AJ24" s="494"/>
      <c r="AK24" s="494"/>
      <c r="AL24" s="494"/>
      <c r="AM24" s="494"/>
      <c r="AN24" s="494"/>
      <c r="AO24" s="494"/>
      <c r="AP24" s="494"/>
      <c r="AQ24" s="494"/>
      <c r="AR24" s="494"/>
      <c r="AS24" s="494"/>
      <c r="AT24" s="494"/>
      <c r="AU24" s="494"/>
      <c r="AV24" s="494"/>
      <c r="AW24" s="494"/>
      <c r="AX24" s="551"/>
      <c r="AY24" s="551"/>
      <c r="AZ24" s="494"/>
      <c r="BA24" s="494"/>
      <c r="BB24" s="494"/>
      <c r="BC24" s="494"/>
    </row>
    <row r="25" spans="1:55" ht="34.5" customHeight="1" x14ac:dyDescent="0.35">
      <c r="A25" s="872" t="s">
        <v>1147</v>
      </c>
      <c r="B25" s="1159"/>
      <c r="C25" s="1159"/>
      <c r="D25" s="1159"/>
      <c r="E25" s="1159"/>
      <c r="F25" s="1159"/>
      <c r="G25" s="1159"/>
      <c r="H25" s="1159"/>
      <c r="I25" s="1159"/>
      <c r="J25" s="1159">
        <v>0</v>
      </c>
      <c r="K25" s="1158"/>
      <c r="L25" s="529"/>
      <c r="M25" s="529"/>
      <c r="N25" s="494"/>
      <c r="O25" s="494"/>
      <c r="P25" s="494"/>
      <c r="Q25" s="494"/>
      <c r="R25" s="494"/>
      <c r="S25" s="494"/>
      <c r="T25" s="494"/>
      <c r="U25" s="494"/>
      <c r="V25" s="494"/>
      <c r="W25" s="494"/>
      <c r="X25" s="494"/>
      <c r="Y25" s="494"/>
      <c r="Z25" s="494"/>
      <c r="AA25" s="494"/>
      <c r="AB25" s="494"/>
      <c r="AC25" s="494"/>
      <c r="AD25" s="494"/>
      <c r="AE25" s="494"/>
      <c r="AF25" s="494"/>
      <c r="AG25" s="494"/>
      <c r="AH25" s="494"/>
      <c r="AI25" s="494"/>
      <c r="AJ25" s="494"/>
      <c r="AK25" s="494"/>
      <c r="AL25" s="494"/>
      <c r="AM25" s="494"/>
      <c r="AN25" s="494"/>
      <c r="AO25" s="494"/>
      <c r="AP25" s="494"/>
      <c r="AQ25" s="494"/>
      <c r="AR25" s="494"/>
      <c r="AS25" s="494"/>
      <c r="AT25" s="494"/>
      <c r="AU25" s="494"/>
      <c r="AV25" s="494"/>
      <c r="AW25" s="494"/>
      <c r="AX25" s="494"/>
      <c r="AY25" s="494"/>
      <c r="AZ25" s="551"/>
      <c r="BA25" s="551"/>
      <c r="BB25" s="494"/>
      <c r="BC25" s="494"/>
    </row>
    <row r="26" spans="1:55" ht="24" customHeight="1" x14ac:dyDescent="0.35">
      <c r="A26" s="1161" t="s">
        <v>1459</v>
      </c>
      <c r="B26" s="1161"/>
      <c r="C26" s="1161"/>
      <c r="D26" s="1161"/>
      <c r="E26" s="1161"/>
      <c r="F26" s="1161"/>
      <c r="G26" s="1161"/>
      <c r="H26" s="1161"/>
      <c r="I26" s="1161"/>
      <c r="J26" s="1161">
        <f>SUM(J20:J25)</f>
        <v>445583.6</v>
      </c>
      <c r="K26" s="509"/>
      <c r="L26" s="529"/>
      <c r="M26" s="529"/>
      <c r="N26" s="529"/>
      <c r="O26" s="529"/>
      <c r="P26" s="529"/>
      <c r="Q26" s="529"/>
      <c r="R26" s="529"/>
      <c r="S26" s="529"/>
      <c r="T26" s="529"/>
      <c r="U26" s="529"/>
      <c r="V26" s="529"/>
      <c r="W26" s="529"/>
      <c r="X26" s="494"/>
      <c r="Y26" s="494"/>
      <c r="Z26" s="494"/>
      <c r="AA26" s="494"/>
      <c r="AB26" s="494"/>
      <c r="AC26" s="494"/>
      <c r="AD26" s="494"/>
      <c r="AE26" s="494"/>
      <c r="AF26" s="494"/>
      <c r="AG26" s="494"/>
      <c r="AH26" s="494"/>
      <c r="AI26" s="494"/>
      <c r="AJ26" s="494"/>
      <c r="AK26" s="494"/>
      <c r="AL26" s="494"/>
      <c r="AM26" s="494"/>
      <c r="AN26" s="494"/>
      <c r="AO26" s="494"/>
      <c r="AP26" s="494"/>
      <c r="AQ26" s="494"/>
      <c r="AR26" s="494"/>
      <c r="AS26" s="494"/>
      <c r="AT26" s="494"/>
      <c r="AU26" s="494"/>
      <c r="AV26" s="494"/>
      <c r="AW26" s="494"/>
      <c r="AX26" s="494"/>
      <c r="AY26" s="494"/>
      <c r="AZ26" s="494"/>
      <c r="BA26" s="494"/>
      <c r="BB26" s="494"/>
      <c r="BC26" s="494"/>
    </row>
    <row r="27" spans="1:55" x14ac:dyDescent="0.35">
      <c r="A27" s="501" t="s">
        <v>1460</v>
      </c>
      <c r="B27" s="502"/>
      <c r="C27" s="1150"/>
      <c r="D27" s="502"/>
      <c r="E27" s="502"/>
      <c r="F27" s="1151"/>
      <c r="G27" s="1152"/>
      <c r="H27" s="502"/>
      <c r="I27" s="502"/>
      <c r="J27" s="1153"/>
      <c r="K27" s="509"/>
      <c r="L27" s="577"/>
      <c r="M27" s="577"/>
      <c r="N27" s="494"/>
      <c r="O27" s="554"/>
      <c r="P27" s="494"/>
      <c r="Q27" s="494"/>
      <c r="R27" s="494"/>
      <c r="S27" s="494"/>
      <c r="T27" s="494"/>
      <c r="U27" s="494"/>
      <c r="V27" s="494"/>
      <c r="W27" s="494"/>
      <c r="X27" s="494"/>
      <c r="Y27" s="494"/>
      <c r="Z27" s="494"/>
      <c r="AA27" s="494"/>
      <c r="AB27" s="494"/>
      <c r="AC27" s="494"/>
      <c r="AD27" s="494"/>
      <c r="AE27" s="494"/>
      <c r="AF27" s="494"/>
      <c r="AG27" s="494"/>
      <c r="AH27" s="494"/>
      <c r="AI27" s="494"/>
      <c r="AJ27" s="494"/>
      <c r="AK27" s="494"/>
      <c r="AL27" s="494"/>
      <c r="AM27" s="494"/>
      <c r="AN27" s="494"/>
      <c r="AO27" s="494"/>
      <c r="AP27" s="494"/>
      <c r="AQ27" s="494"/>
      <c r="AR27" s="494"/>
      <c r="AS27" s="494"/>
      <c r="AT27" s="494"/>
      <c r="AU27" s="494"/>
      <c r="AV27" s="494"/>
      <c r="AW27" s="494"/>
      <c r="AX27" s="494"/>
      <c r="AY27" s="494"/>
      <c r="AZ27" s="494"/>
      <c r="BA27" s="494"/>
      <c r="BB27" s="494"/>
      <c r="BC27" s="494"/>
    </row>
    <row r="28" spans="1:55" ht="17.5" customHeight="1" x14ac:dyDescent="0.35">
      <c r="A28" s="872" t="s">
        <v>1458</v>
      </c>
      <c r="B28" s="1159"/>
      <c r="C28" s="1159"/>
      <c r="D28" s="1159"/>
      <c r="E28" s="1159"/>
      <c r="F28" s="1159"/>
      <c r="G28" s="1159"/>
      <c r="H28" s="1159"/>
      <c r="I28" s="1159"/>
      <c r="J28" s="1159">
        <v>60760</v>
      </c>
      <c r="K28" s="1158"/>
      <c r="L28" s="529"/>
      <c r="M28" s="529"/>
      <c r="N28" s="494"/>
      <c r="O28" s="494"/>
      <c r="P28" s="494"/>
      <c r="Q28" s="494"/>
      <c r="R28" s="494"/>
      <c r="S28" s="494"/>
      <c r="T28" s="494"/>
      <c r="U28" s="494"/>
      <c r="V28" s="494"/>
      <c r="W28" s="494"/>
      <c r="X28" s="494"/>
      <c r="Y28" s="494"/>
      <c r="Z28" s="494"/>
      <c r="AA28" s="494"/>
      <c r="AB28" s="494"/>
      <c r="AC28" s="494"/>
      <c r="AD28" s="494"/>
      <c r="AE28" s="494"/>
      <c r="AF28" s="494"/>
      <c r="AG28" s="494"/>
      <c r="AH28" s="494"/>
      <c r="AI28" s="494"/>
      <c r="AJ28" s="551"/>
      <c r="AK28" s="494"/>
      <c r="AL28" s="494"/>
      <c r="AM28" s="494"/>
      <c r="AN28" s="494"/>
      <c r="AO28" s="494"/>
      <c r="AP28" s="494"/>
      <c r="AQ28" s="494"/>
      <c r="AR28" s="494"/>
      <c r="AS28" s="494"/>
      <c r="AT28" s="494"/>
      <c r="AU28" s="494"/>
      <c r="AV28" s="494"/>
      <c r="AW28" s="494"/>
      <c r="AX28" s="494"/>
      <c r="AY28" s="494"/>
      <c r="AZ28" s="494"/>
      <c r="BA28" s="494"/>
      <c r="BB28" s="494"/>
      <c r="BC28" s="494"/>
    </row>
    <row r="29" spans="1:55" ht="40.75" customHeight="1" x14ac:dyDescent="0.35">
      <c r="A29" s="872" t="s">
        <v>1143</v>
      </c>
      <c r="B29" s="1159"/>
      <c r="C29" s="1159"/>
      <c r="D29" s="1159"/>
      <c r="E29" s="1159"/>
      <c r="F29" s="1159"/>
      <c r="G29" s="1159"/>
      <c r="H29" s="1159"/>
      <c r="I29" s="1159"/>
      <c r="J29" s="1159">
        <v>0</v>
      </c>
      <c r="K29" s="1158"/>
      <c r="L29" s="529"/>
      <c r="M29" s="529"/>
      <c r="N29" s="494"/>
      <c r="O29" s="494"/>
      <c r="P29" s="494"/>
      <c r="Q29" s="494"/>
      <c r="R29" s="494"/>
      <c r="S29" s="494"/>
      <c r="T29" s="494"/>
      <c r="U29" s="494"/>
      <c r="V29" s="494"/>
      <c r="W29" s="494"/>
      <c r="X29" s="494"/>
      <c r="Y29" s="494"/>
      <c r="Z29" s="494"/>
      <c r="AA29" s="494"/>
      <c r="AB29" s="494"/>
      <c r="AC29" s="494"/>
      <c r="AD29" s="494"/>
      <c r="AE29" s="494"/>
      <c r="AF29" s="494"/>
      <c r="AG29" s="494"/>
      <c r="AH29" s="494"/>
      <c r="AI29" s="494"/>
      <c r="AJ29" s="494"/>
      <c r="AK29" s="551"/>
      <c r="AL29" s="551"/>
      <c r="AM29" s="551"/>
      <c r="AN29" s="551"/>
      <c r="AO29" s="551"/>
      <c r="AP29" s="551"/>
      <c r="AQ29" s="551"/>
      <c r="AR29" s="551"/>
      <c r="AS29" s="494"/>
      <c r="AT29" s="494"/>
      <c r="AU29" s="494"/>
      <c r="AV29" s="494"/>
      <c r="AW29" s="494"/>
      <c r="AX29" s="494"/>
      <c r="AY29" s="494"/>
      <c r="AZ29" s="494"/>
      <c r="BA29" s="494"/>
      <c r="BB29" s="494"/>
      <c r="BC29" s="494"/>
    </row>
    <row r="30" spans="1:55" x14ac:dyDescent="0.35">
      <c r="A30" s="872" t="s">
        <v>1144</v>
      </c>
      <c r="B30" s="1159"/>
      <c r="C30" s="1159"/>
      <c r="D30" s="1159"/>
      <c r="E30" s="1159"/>
      <c r="F30" s="1159"/>
      <c r="G30" s="1159"/>
      <c r="H30" s="1159"/>
      <c r="I30" s="1159"/>
      <c r="J30" s="1159">
        <v>0</v>
      </c>
      <c r="K30" s="1158"/>
      <c r="L30" s="529"/>
      <c r="M30" s="529"/>
      <c r="N30" s="494"/>
      <c r="O30" s="494"/>
      <c r="P30" s="494"/>
      <c r="Q30" s="494"/>
      <c r="R30" s="494"/>
      <c r="S30" s="494"/>
      <c r="T30" s="494"/>
      <c r="U30" s="494"/>
      <c r="V30" s="494"/>
      <c r="W30" s="494"/>
      <c r="X30" s="494"/>
      <c r="Y30" s="494"/>
      <c r="Z30" s="494"/>
      <c r="AA30" s="494"/>
      <c r="AB30" s="494"/>
      <c r="AC30" s="494"/>
      <c r="AD30" s="494"/>
      <c r="AE30" s="494"/>
      <c r="AF30" s="494"/>
      <c r="AG30" s="494"/>
      <c r="AH30" s="494"/>
      <c r="AI30" s="494"/>
      <c r="AJ30" s="494"/>
      <c r="AK30" s="494"/>
      <c r="AL30" s="494"/>
      <c r="AM30" s="494"/>
      <c r="AN30" s="494"/>
      <c r="AO30" s="494"/>
      <c r="AP30" s="494"/>
      <c r="AQ30" s="494"/>
      <c r="AR30" s="494"/>
      <c r="AS30" s="551"/>
      <c r="AT30" s="551"/>
      <c r="AU30" s="551"/>
      <c r="AV30" s="551"/>
      <c r="AW30" s="494"/>
      <c r="AX30" s="494"/>
      <c r="AY30" s="494"/>
      <c r="AZ30" s="494"/>
      <c r="BA30" s="494"/>
      <c r="BB30" s="494"/>
      <c r="BC30" s="494"/>
    </row>
    <row r="31" spans="1:55" ht="35.5" customHeight="1" x14ac:dyDescent="0.35">
      <c r="A31" s="872" t="s">
        <v>1145</v>
      </c>
      <c r="B31" s="1159"/>
      <c r="C31" s="1159"/>
      <c r="D31" s="1159"/>
      <c r="E31" s="1159"/>
      <c r="F31" s="1159"/>
      <c r="G31" s="1159"/>
      <c r="H31" s="1159"/>
      <c r="I31" s="1159"/>
      <c r="J31" s="1159">
        <v>0</v>
      </c>
      <c r="K31" s="1158"/>
      <c r="L31" s="529"/>
      <c r="M31" s="529"/>
      <c r="N31" s="494"/>
      <c r="O31" s="494"/>
      <c r="P31" s="494"/>
      <c r="Q31" s="494"/>
      <c r="R31" s="494"/>
      <c r="S31" s="494"/>
      <c r="T31" s="494"/>
      <c r="U31" s="494"/>
      <c r="V31" s="494"/>
      <c r="W31" s="494"/>
      <c r="X31" s="494"/>
      <c r="Y31" s="494"/>
      <c r="Z31" s="494"/>
      <c r="AA31" s="494"/>
      <c r="AB31" s="494"/>
      <c r="AC31" s="494"/>
      <c r="AD31" s="494"/>
      <c r="AE31" s="494"/>
      <c r="AF31" s="494"/>
      <c r="AG31" s="494"/>
      <c r="AH31" s="494"/>
      <c r="AI31" s="494"/>
      <c r="AJ31" s="494"/>
      <c r="AK31" s="494"/>
      <c r="AL31" s="494"/>
      <c r="AM31" s="494"/>
      <c r="AN31" s="494"/>
      <c r="AO31" s="494"/>
      <c r="AP31" s="494"/>
      <c r="AQ31" s="494"/>
      <c r="AR31" s="494"/>
      <c r="AS31" s="494"/>
      <c r="AT31" s="494"/>
      <c r="AU31" s="494"/>
      <c r="AV31" s="494"/>
      <c r="AW31" s="1160" t="s">
        <v>1229</v>
      </c>
      <c r="AX31" s="494"/>
      <c r="AY31" s="494"/>
      <c r="AZ31" s="494"/>
      <c r="BA31" s="494"/>
      <c r="BB31" s="494"/>
      <c r="BC31" s="494"/>
    </row>
    <row r="32" spans="1:55" ht="22.75" customHeight="1" x14ac:dyDescent="0.35">
      <c r="A32" s="872" t="s">
        <v>1146</v>
      </c>
      <c r="B32" s="1159"/>
      <c r="C32" s="1159"/>
      <c r="D32" s="1159"/>
      <c r="E32" s="1159"/>
      <c r="F32" s="1159"/>
      <c r="G32" s="1159"/>
      <c r="H32" s="1159"/>
      <c r="I32" s="1159"/>
      <c r="J32" s="1159">
        <v>0</v>
      </c>
      <c r="K32" s="1158"/>
      <c r="L32" s="529"/>
      <c r="M32" s="529"/>
      <c r="N32" s="494"/>
      <c r="O32" s="494"/>
      <c r="P32" s="494"/>
      <c r="Q32" s="494"/>
      <c r="R32" s="494"/>
      <c r="S32" s="494"/>
      <c r="T32" s="494"/>
      <c r="U32" s="494"/>
      <c r="V32" s="494"/>
      <c r="W32" s="494"/>
      <c r="X32" s="494"/>
      <c r="Y32" s="494"/>
      <c r="Z32" s="494"/>
      <c r="AA32" s="494"/>
      <c r="AB32" s="494"/>
      <c r="AC32" s="494"/>
      <c r="AD32" s="494"/>
      <c r="AE32" s="494"/>
      <c r="AF32" s="494"/>
      <c r="AG32" s="494"/>
      <c r="AH32" s="494"/>
      <c r="AI32" s="494"/>
      <c r="AJ32" s="494"/>
      <c r="AK32" s="494"/>
      <c r="AL32" s="494"/>
      <c r="AM32" s="494"/>
      <c r="AN32" s="494"/>
      <c r="AO32" s="494"/>
      <c r="AP32" s="494"/>
      <c r="AQ32" s="494"/>
      <c r="AR32" s="494"/>
      <c r="AS32" s="494"/>
      <c r="AT32" s="494"/>
      <c r="AU32" s="494"/>
      <c r="AV32" s="494"/>
      <c r="AW32" s="494"/>
      <c r="AX32" s="551"/>
      <c r="AY32" s="551"/>
      <c r="AZ32" s="494"/>
      <c r="BA32" s="494"/>
      <c r="BB32" s="494"/>
      <c r="BC32" s="494"/>
    </row>
    <row r="33" spans="1:55" ht="35.5" customHeight="1" x14ac:dyDescent="0.35">
      <c r="A33" s="872" t="s">
        <v>1147</v>
      </c>
      <c r="B33" s="1159"/>
      <c r="C33" s="1159"/>
      <c r="D33" s="1159"/>
      <c r="E33" s="1159"/>
      <c r="F33" s="1159"/>
      <c r="G33" s="1159"/>
      <c r="H33" s="1159"/>
      <c r="I33" s="1159"/>
      <c r="J33" s="1159">
        <v>0</v>
      </c>
      <c r="K33" s="1158"/>
      <c r="L33" s="529"/>
      <c r="M33" s="529"/>
      <c r="N33" s="494"/>
      <c r="O33" s="494"/>
      <c r="P33" s="494"/>
      <c r="Q33" s="494"/>
      <c r="R33" s="494"/>
      <c r="S33" s="494"/>
      <c r="T33" s="494"/>
      <c r="U33" s="494"/>
      <c r="V33" s="494"/>
      <c r="W33" s="494"/>
      <c r="X33" s="494"/>
      <c r="Y33" s="494"/>
      <c r="Z33" s="494"/>
      <c r="AA33" s="494"/>
      <c r="AB33" s="494"/>
      <c r="AC33" s="494"/>
      <c r="AD33" s="494"/>
      <c r="AE33" s="494"/>
      <c r="AF33" s="494"/>
      <c r="AG33" s="494"/>
      <c r="AH33" s="494"/>
      <c r="AI33" s="494"/>
      <c r="AJ33" s="494"/>
      <c r="AK33" s="494"/>
      <c r="AL33" s="494"/>
      <c r="AM33" s="494"/>
      <c r="AN33" s="494"/>
      <c r="AO33" s="494"/>
      <c r="AP33" s="494"/>
      <c r="AQ33" s="494"/>
      <c r="AR33" s="494"/>
      <c r="AS33" s="494"/>
      <c r="AT33" s="494"/>
      <c r="AU33" s="494"/>
      <c r="AV33" s="494"/>
      <c r="AW33" s="494"/>
      <c r="AX33" s="494"/>
      <c r="AY33" s="494"/>
      <c r="AZ33" s="551"/>
      <c r="BA33" s="551"/>
      <c r="BB33" s="494"/>
      <c r="BC33" s="494"/>
    </row>
    <row r="34" spans="1:55" ht="14.25" customHeight="1" x14ac:dyDescent="0.35">
      <c r="A34" s="1161" t="s">
        <v>1461</v>
      </c>
      <c r="B34" s="1161"/>
      <c r="C34" s="1161"/>
      <c r="D34" s="1161"/>
      <c r="E34" s="1161"/>
      <c r="F34" s="1161"/>
      <c r="G34" s="1161"/>
      <c r="H34" s="1161"/>
      <c r="I34" s="1161"/>
      <c r="J34" s="1161">
        <f>SUM(J28:J33)</f>
        <v>60760</v>
      </c>
      <c r="K34" s="509"/>
      <c r="L34" s="529"/>
      <c r="M34" s="529"/>
      <c r="N34" s="529"/>
      <c r="O34" s="529"/>
      <c r="P34" s="529"/>
      <c r="Q34" s="529"/>
      <c r="R34" s="529"/>
      <c r="S34" s="529"/>
      <c r="T34" s="529"/>
      <c r="U34" s="529"/>
      <c r="V34" s="529"/>
      <c r="W34" s="529"/>
      <c r="X34" s="494"/>
      <c r="Y34" s="494"/>
      <c r="Z34" s="494"/>
      <c r="AA34" s="494"/>
      <c r="AB34" s="494"/>
      <c r="AC34" s="494"/>
      <c r="AD34" s="494"/>
      <c r="AE34" s="494"/>
      <c r="AF34" s="494"/>
      <c r="AG34" s="494"/>
      <c r="AH34" s="494"/>
      <c r="AI34" s="494"/>
      <c r="AJ34" s="494"/>
      <c r="AK34" s="494"/>
      <c r="AL34" s="494"/>
      <c r="AM34" s="494"/>
      <c r="AN34" s="494"/>
      <c r="AO34" s="494"/>
      <c r="AP34" s="494"/>
      <c r="AQ34" s="494"/>
      <c r="AR34" s="494"/>
      <c r="AS34" s="494"/>
      <c r="AT34" s="494"/>
      <c r="AU34" s="494"/>
      <c r="AV34" s="494"/>
      <c r="AW34" s="494"/>
      <c r="AX34" s="494"/>
      <c r="AY34" s="494"/>
      <c r="AZ34" s="494"/>
      <c r="BA34" s="494"/>
      <c r="BB34" s="494"/>
      <c r="BC34" s="494"/>
    </row>
    <row r="35" spans="1:55" ht="17.5" customHeight="1" x14ac:dyDescent="0.35">
      <c r="A35" s="1156" t="s">
        <v>1462</v>
      </c>
      <c r="B35" s="1976"/>
      <c r="C35" s="1977"/>
      <c r="D35" s="1977"/>
      <c r="E35" s="1977"/>
      <c r="F35" s="1977"/>
      <c r="G35" s="1978"/>
      <c r="H35" s="1157"/>
      <c r="I35" s="1157"/>
      <c r="J35" s="1157">
        <f>J20+J28</f>
        <v>506343.6</v>
      </c>
      <c r="K35" s="509"/>
      <c r="L35" s="577"/>
      <c r="M35" s="577"/>
      <c r="N35" s="494"/>
      <c r="O35" s="554"/>
      <c r="P35" s="494"/>
      <c r="Q35" s="494"/>
      <c r="R35" s="494"/>
      <c r="S35" s="494"/>
      <c r="T35" s="494"/>
      <c r="U35" s="494"/>
      <c r="V35" s="494"/>
      <c r="W35" s="494"/>
      <c r="X35" s="494"/>
      <c r="Y35" s="494"/>
      <c r="Z35" s="494"/>
      <c r="AA35" s="494"/>
      <c r="AB35" s="494"/>
      <c r="AC35" s="494"/>
      <c r="AD35" s="494"/>
      <c r="AE35" s="494"/>
      <c r="AF35" s="494"/>
      <c r="AG35" s="494"/>
      <c r="AH35" s="494"/>
      <c r="AI35" s="494"/>
      <c r="AJ35" s="494"/>
      <c r="AK35" s="494"/>
      <c r="AL35" s="494"/>
      <c r="AM35" s="494"/>
      <c r="AN35" s="494"/>
      <c r="AO35" s="494"/>
      <c r="AP35" s="494"/>
      <c r="AQ35" s="494"/>
      <c r="AR35" s="494"/>
      <c r="AS35" s="494"/>
      <c r="AT35" s="494"/>
      <c r="AU35" s="494"/>
      <c r="AV35" s="494"/>
      <c r="AW35" s="494"/>
      <c r="AX35" s="494"/>
      <c r="AY35" s="494"/>
      <c r="AZ35" s="494"/>
      <c r="BA35" s="494"/>
      <c r="BB35" s="494"/>
      <c r="BC35" s="494"/>
    </row>
    <row r="36" spans="1:55" x14ac:dyDescent="0.35">
      <c r="A36" s="1162" t="s">
        <v>1463</v>
      </c>
      <c r="B36" s="1163"/>
      <c r="C36" s="1164"/>
      <c r="D36" s="1163"/>
      <c r="E36" s="1163"/>
      <c r="F36" s="1151"/>
      <c r="G36" s="1152"/>
      <c r="H36" s="502"/>
      <c r="I36" s="502"/>
      <c r="J36" s="1153"/>
      <c r="K36" s="509"/>
      <c r="L36" s="529"/>
      <c r="M36" s="529"/>
      <c r="N36" s="529"/>
      <c r="O36" s="529"/>
      <c r="P36" s="529"/>
      <c r="Q36" s="529"/>
      <c r="R36" s="529"/>
      <c r="S36" s="529"/>
      <c r="T36" s="529"/>
      <c r="U36" s="529"/>
      <c r="V36" s="529"/>
      <c r="W36" s="529"/>
      <c r="X36" s="494"/>
      <c r="Y36" s="494"/>
      <c r="Z36" s="494"/>
      <c r="AA36" s="494"/>
      <c r="AB36" s="494"/>
      <c r="AC36" s="494"/>
      <c r="AD36" s="494"/>
      <c r="AE36" s="494"/>
      <c r="AF36" s="494"/>
      <c r="AG36" s="494"/>
      <c r="AH36" s="494"/>
      <c r="AI36" s="494"/>
      <c r="AJ36" s="494"/>
      <c r="AK36" s="494"/>
      <c r="AL36" s="494"/>
      <c r="AM36" s="494"/>
      <c r="AN36" s="494"/>
      <c r="AO36" s="494"/>
      <c r="AP36" s="494"/>
      <c r="AQ36" s="494"/>
      <c r="AR36" s="494"/>
      <c r="AS36" s="494"/>
      <c r="AT36" s="494"/>
      <c r="AU36" s="494"/>
      <c r="AV36" s="494"/>
      <c r="AW36" s="494"/>
      <c r="AX36" s="494"/>
      <c r="AY36" s="494"/>
      <c r="AZ36" s="494"/>
      <c r="BA36" s="494"/>
      <c r="BB36" s="494"/>
      <c r="BC36" s="494"/>
    </row>
    <row r="37" spans="1:55" ht="30" customHeight="1" x14ac:dyDescent="0.35">
      <c r="A37" s="1161" t="s">
        <v>1464</v>
      </c>
      <c r="B37" s="1161"/>
      <c r="C37" s="1161"/>
      <c r="D37" s="1161"/>
      <c r="E37" s="1161"/>
      <c r="F37" s="1161"/>
      <c r="G37" s="1161"/>
      <c r="H37" s="1161"/>
      <c r="I37" s="1161"/>
      <c r="J37" s="1161">
        <v>0</v>
      </c>
      <c r="K37" s="509"/>
      <c r="L37" s="529"/>
      <c r="M37" s="529"/>
      <c r="N37" s="529"/>
      <c r="O37" s="529"/>
      <c r="P37" s="529"/>
      <c r="Q37" s="529"/>
      <c r="R37" s="529"/>
      <c r="S37" s="529"/>
      <c r="T37" s="529"/>
      <c r="U37" s="529"/>
      <c r="V37" s="529"/>
      <c r="W37" s="529"/>
      <c r="X37" s="494"/>
      <c r="Y37" s="494"/>
      <c r="Z37" s="494"/>
      <c r="AA37" s="494"/>
      <c r="AB37" s="494"/>
      <c r="AC37" s="494"/>
      <c r="AD37" s="494"/>
      <c r="AE37" s="494"/>
      <c r="AF37" s="494"/>
      <c r="AG37" s="494"/>
      <c r="AH37" s="494"/>
      <c r="AI37" s="494"/>
      <c r="AJ37" s="494"/>
      <c r="AK37" s="494"/>
      <c r="AL37" s="494"/>
      <c r="AM37" s="494"/>
      <c r="AN37" s="494"/>
      <c r="AO37" s="494"/>
      <c r="AP37" s="494"/>
      <c r="AQ37" s="494"/>
      <c r="AR37" s="494"/>
      <c r="AS37" s="494"/>
      <c r="AT37" s="494"/>
      <c r="AU37" s="494"/>
      <c r="AV37" s="494"/>
      <c r="AW37" s="494"/>
      <c r="AX37" s="494"/>
      <c r="AY37" s="494"/>
      <c r="AZ37" s="494"/>
      <c r="BA37" s="494"/>
      <c r="BB37" s="494"/>
      <c r="BC37" s="494"/>
    </row>
    <row r="38" spans="1:55" ht="35.5" customHeight="1" x14ac:dyDescent="0.35">
      <c r="A38" s="507" t="s">
        <v>1465</v>
      </c>
      <c r="B38" s="508"/>
      <c r="C38" s="574"/>
      <c r="D38" s="1165"/>
      <c r="E38" s="1166"/>
      <c r="F38" s="575"/>
      <c r="G38" s="576"/>
      <c r="H38" s="1166"/>
      <c r="I38" s="508"/>
      <c r="J38" s="1154">
        <v>0</v>
      </c>
      <c r="K38" s="509"/>
      <c r="L38" s="898"/>
      <c r="M38" s="898"/>
      <c r="N38" s="898"/>
      <c r="O38" s="898"/>
      <c r="P38" s="1167"/>
      <c r="Q38" s="1167"/>
      <c r="R38" s="1167"/>
      <c r="S38" s="1167"/>
      <c r="T38" s="898"/>
      <c r="U38" s="898"/>
      <c r="V38" s="898"/>
      <c r="W38" s="898"/>
      <c r="X38" s="898"/>
      <c r="Y38" s="898"/>
      <c r="Z38" s="898"/>
      <c r="AA38" s="898"/>
      <c r="AB38" s="898"/>
      <c r="AC38" s="898"/>
      <c r="AD38" s="898"/>
      <c r="AE38" s="898"/>
      <c r="AF38" s="898"/>
      <c r="AG38" s="898"/>
      <c r="AH38" s="898"/>
      <c r="AI38" s="898"/>
      <c r="AJ38" s="898"/>
      <c r="AK38" s="898"/>
      <c r="AL38" s="898"/>
      <c r="AM38" s="898"/>
      <c r="AN38" s="898"/>
      <c r="AO38" s="898"/>
      <c r="AP38" s="898"/>
      <c r="AQ38" s="898"/>
      <c r="AR38" s="898"/>
      <c r="AS38" s="898"/>
      <c r="AT38" s="898"/>
      <c r="AU38" s="898"/>
      <c r="AV38" s="898"/>
      <c r="AW38" s="898"/>
      <c r="AX38" s="898"/>
      <c r="AY38" s="898"/>
      <c r="AZ38" s="898"/>
      <c r="BA38" s="898"/>
      <c r="BB38" s="898"/>
      <c r="BC38" s="898"/>
    </row>
    <row r="39" spans="1:55" ht="35.5" customHeight="1" x14ac:dyDescent="0.35">
      <c r="A39" s="507" t="s">
        <v>1143</v>
      </c>
      <c r="B39" s="1168"/>
      <c r="C39" s="1169"/>
      <c r="D39" s="1170"/>
      <c r="E39" s="1171"/>
      <c r="F39" s="1172"/>
      <c r="G39" s="1173"/>
      <c r="H39" s="1166"/>
      <c r="I39" s="508"/>
      <c r="J39" s="1174"/>
      <c r="K39" s="509"/>
      <c r="L39" s="898"/>
      <c r="M39" s="898"/>
      <c r="N39" s="898"/>
      <c r="O39" s="898"/>
      <c r="P39" s="898"/>
      <c r="Q39" s="898"/>
      <c r="R39" s="898"/>
      <c r="S39" s="898"/>
      <c r="T39" s="1167"/>
      <c r="U39" s="1167"/>
      <c r="V39" s="1167"/>
      <c r="W39" s="1167"/>
      <c r="X39" s="1167"/>
      <c r="Y39" s="1167"/>
      <c r="Z39" s="1167"/>
      <c r="AA39" s="1167"/>
      <c r="AB39" s="898"/>
      <c r="AC39" s="898"/>
      <c r="AD39" s="898"/>
      <c r="AE39" s="898"/>
      <c r="AF39" s="898"/>
      <c r="AG39" s="898"/>
      <c r="AH39" s="898"/>
      <c r="AI39" s="898"/>
      <c r="AJ39" s="898"/>
      <c r="AK39" s="898"/>
      <c r="AL39" s="898"/>
      <c r="AM39" s="898"/>
      <c r="AN39" s="898"/>
      <c r="AO39" s="898"/>
      <c r="AP39" s="898"/>
      <c r="AQ39" s="898"/>
      <c r="AR39" s="898"/>
      <c r="AS39" s="898"/>
      <c r="AT39" s="898"/>
      <c r="AU39" s="898"/>
      <c r="AV39" s="898"/>
      <c r="AW39" s="898"/>
      <c r="AX39" s="898"/>
      <c r="AY39" s="898"/>
      <c r="AZ39" s="898"/>
      <c r="BA39" s="898"/>
      <c r="BB39" s="898"/>
      <c r="BC39" s="898"/>
    </row>
    <row r="40" spans="1:55" ht="28.5" customHeight="1" x14ac:dyDescent="0.35">
      <c r="A40" s="507" t="s">
        <v>1144</v>
      </c>
      <c r="B40" s="1168"/>
      <c r="C40" s="1169"/>
      <c r="D40" s="1170"/>
      <c r="E40" s="1171"/>
      <c r="F40" s="1172"/>
      <c r="G40" s="1173"/>
      <c r="H40" s="1166"/>
      <c r="I40" s="508"/>
      <c r="J40" s="1174"/>
      <c r="K40" s="509"/>
      <c r="L40" s="898"/>
      <c r="M40" s="898"/>
      <c r="N40" s="898"/>
      <c r="O40" s="898"/>
      <c r="P40" s="898"/>
      <c r="Q40" s="898"/>
      <c r="R40" s="898"/>
      <c r="S40" s="898"/>
      <c r="T40" s="898"/>
      <c r="U40" s="898"/>
      <c r="V40" s="898"/>
      <c r="W40" s="898"/>
      <c r="X40" s="898"/>
      <c r="Y40" s="898"/>
      <c r="Z40" s="898"/>
      <c r="AA40" s="898"/>
      <c r="AB40" s="1167"/>
      <c r="AC40" s="1167"/>
      <c r="AD40" s="1167"/>
      <c r="AE40" s="1167"/>
      <c r="AF40" s="898"/>
      <c r="AG40" s="898"/>
      <c r="AH40" s="898"/>
      <c r="AI40" s="898"/>
      <c r="AJ40" s="898"/>
      <c r="AK40" s="898"/>
      <c r="AL40" s="898"/>
      <c r="AM40" s="898"/>
      <c r="AN40" s="898"/>
      <c r="AO40" s="898"/>
      <c r="AP40" s="898"/>
      <c r="AQ40" s="898"/>
      <c r="AR40" s="898"/>
      <c r="AS40" s="898"/>
      <c r="AT40" s="898"/>
      <c r="AU40" s="898"/>
      <c r="AV40" s="898"/>
      <c r="AW40" s="898"/>
      <c r="AX40" s="898"/>
      <c r="AY40" s="898"/>
      <c r="AZ40" s="898"/>
      <c r="BA40" s="898"/>
      <c r="BB40" s="898"/>
      <c r="BC40" s="898"/>
    </row>
    <row r="41" spans="1:55" ht="34.5" customHeight="1" x14ac:dyDescent="0.35">
      <c r="A41" s="507" t="s">
        <v>1145</v>
      </c>
      <c r="B41" s="1168"/>
      <c r="C41" s="1169"/>
      <c r="D41" s="1170"/>
      <c r="E41" s="1171"/>
      <c r="F41" s="1172"/>
      <c r="G41" s="1173"/>
      <c r="H41" s="1166"/>
      <c r="I41" s="508"/>
      <c r="J41" s="1174"/>
      <c r="K41" s="509"/>
      <c r="L41" s="898"/>
      <c r="M41" s="898"/>
      <c r="N41" s="898"/>
      <c r="O41" s="898"/>
      <c r="P41" s="898"/>
      <c r="Q41" s="898"/>
      <c r="R41" s="898"/>
      <c r="S41" s="898"/>
      <c r="T41" s="898"/>
      <c r="U41" s="898"/>
      <c r="V41" s="898"/>
      <c r="W41" s="898"/>
      <c r="X41" s="898"/>
      <c r="Y41" s="898"/>
      <c r="Z41" s="898"/>
      <c r="AA41" s="898"/>
      <c r="AB41" s="898"/>
      <c r="AC41" s="898"/>
      <c r="AD41" s="898"/>
      <c r="AE41" s="898"/>
      <c r="AF41" s="1175" t="s">
        <v>1229</v>
      </c>
      <c r="AG41" s="898"/>
      <c r="AH41" s="898"/>
      <c r="AI41" s="898"/>
      <c r="AJ41" s="898"/>
      <c r="AK41" s="898"/>
      <c r="AL41" s="898"/>
      <c r="AM41" s="898"/>
      <c r="AN41" s="898"/>
      <c r="AO41" s="898"/>
      <c r="AP41" s="898"/>
      <c r="AQ41" s="898"/>
      <c r="AR41" s="898"/>
      <c r="AS41" s="898"/>
      <c r="AT41" s="898"/>
      <c r="AU41" s="898"/>
      <c r="AV41" s="898"/>
      <c r="AW41" s="898"/>
      <c r="AX41" s="898"/>
      <c r="AY41" s="898"/>
      <c r="AZ41" s="898"/>
      <c r="BA41" s="898"/>
      <c r="BB41" s="898"/>
      <c r="BC41" s="898"/>
    </row>
    <row r="42" spans="1:55" ht="20.25" customHeight="1" x14ac:dyDescent="0.35">
      <c r="A42" s="507" t="s">
        <v>1146</v>
      </c>
      <c r="B42" s="1168"/>
      <c r="C42" s="1169"/>
      <c r="D42" s="1170"/>
      <c r="E42" s="1171"/>
      <c r="F42" s="1172"/>
      <c r="G42" s="1173"/>
      <c r="H42" s="1166"/>
      <c r="I42" s="508"/>
      <c r="J42" s="1174"/>
      <c r="K42" s="509"/>
      <c r="L42" s="898"/>
      <c r="M42" s="898"/>
      <c r="N42" s="898"/>
      <c r="O42" s="898"/>
      <c r="P42" s="898"/>
      <c r="Q42" s="898"/>
      <c r="R42" s="898"/>
      <c r="S42" s="898"/>
      <c r="T42" s="898"/>
      <c r="U42" s="898"/>
      <c r="V42" s="898"/>
      <c r="W42" s="898"/>
      <c r="X42" s="898"/>
      <c r="Y42" s="898"/>
      <c r="Z42" s="898"/>
      <c r="AA42" s="898"/>
      <c r="AB42" s="898"/>
      <c r="AC42" s="898"/>
      <c r="AD42" s="898"/>
      <c r="AE42" s="898"/>
      <c r="AF42" s="1167"/>
      <c r="AG42" s="1167"/>
      <c r="AH42" s="1167"/>
      <c r="AI42" s="1167"/>
      <c r="AJ42" s="898"/>
      <c r="AK42" s="898"/>
      <c r="AL42" s="898"/>
      <c r="AM42" s="898"/>
      <c r="AN42" s="898"/>
      <c r="AO42" s="898"/>
      <c r="AP42" s="898"/>
      <c r="AQ42" s="898"/>
      <c r="AR42" s="898"/>
      <c r="AS42" s="898"/>
      <c r="AT42" s="898"/>
      <c r="AU42" s="898"/>
      <c r="AV42" s="898"/>
      <c r="AW42" s="898"/>
      <c r="AX42" s="898"/>
      <c r="AY42" s="898"/>
      <c r="AZ42" s="898"/>
      <c r="BA42" s="898"/>
      <c r="BB42" s="898"/>
      <c r="BC42" s="898"/>
    </row>
    <row r="43" spans="1:55" ht="36" customHeight="1" x14ac:dyDescent="0.35">
      <c r="A43" s="544" t="s">
        <v>1147</v>
      </c>
      <c r="B43" s="1168"/>
      <c r="C43" s="1169"/>
      <c r="D43" s="1170"/>
      <c r="E43" s="1171"/>
      <c r="F43" s="1172"/>
      <c r="G43" s="1173"/>
      <c r="H43" s="1166"/>
      <c r="I43" s="508"/>
      <c r="J43" s="1174"/>
      <c r="K43" s="509"/>
      <c r="L43" s="898"/>
      <c r="M43" s="898"/>
      <c r="N43" s="898"/>
      <c r="O43" s="898"/>
      <c r="P43" s="898"/>
      <c r="Q43" s="898"/>
      <c r="R43" s="898"/>
      <c r="S43" s="898"/>
      <c r="T43" s="898"/>
      <c r="U43" s="898"/>
      <c r="V43" s="898"/>
      <c r="W43" s="898"/>
      <c r="X43" s="898"/>
      <c r="Y43" s="898"/>
      <c r="Z43" s="898"/>
      <c r="AA43" s="898"/>
      <c r="AB43" s="898"/>
      <c r="AC43" s="898"/>
      <c r="AD43" s="898"/>
      <c r="AE43" s="898"/>
      <c r="AF43" s="898"/>
      <c r="AG43" s="898"/>
      <c r="AH43" s="898"/>
      <c r="AI43" s="898"/>
      <c r="AJ43" s="1167"/>
      <c r="AK43" s="1167"/>
      <c r="AL43" s="898"/>
      <c r="AM43" s="898"/>
      <c r="AN43" s="898"/>
      <c r="AO43" s="898"/>
      <c r="AP43" s="898"/>
      <c r="AQ43" s="898"/>
      <c r="AR43" s="898"/>
      <c r="AS43" s="898"/>
      <c r="AT43" s="898"/>
      <c r="AU43" s="898"/>
      <c r="AV43" s="898"/>
      <c r="AW43" s="898"/>
      <c r="AX43" s="898"/>
      <c r="AY43" s="898"/>
      <c r="AZ43" s="898"/>
      <c r="BA43" s="898"/>
      <c r="BB43" s="898"/>
      <c r="BC43" s="898"/>
    </row>
    <row r="44" spans="1:55" x14ac:dyDescent="0.35">
      <c r="A44" s="1156" t="s">
        <v>1466</v>
      </c>
      <c r="B44" s="1176"/>
      <c r="C44" s="1176"/>
      <c r="D44" s="1176"/>
      <c r="E44" s="1176"/>
      <c r="F44" s="1176"/>
      <c r="G44" s="1176"/>
      <c r="H44" s="1157"/>
      <c r="I44" s="1157"/>
      <c r="J44" s="1154">
        <f>SUM(J38:J43)</f>
        <v>0</v>
      </c>
      <c r="K44" s="1177"/>
      <c r="L44" s="529"/>
      <c r="M44" s="529"/>
      <c r="N44" s="529"/>
      <c r="O44" s="529"/>
      <c r="P44" s="529"/>
      <c r="Q44" s="529"/>
      <c r="R44" s="529"/>
      <c r="S44" s="529"/>
      <c r="T44" s="529"/>
      <c r="U44" s="529"/>
      <c r="V44" s="529"/>
      <c r="W44" s="529"/>
      <c r="X44" s="494"/>
      <c r="Y44" s="494"/>
      <c r="Z44" s="494"/>
      <c r="AA44" s="494"/>
      <c r="AB44" s="494"/>
      <c r="AC44" s="494"/>
      <c r="AD44" s="494"/>
      <c r="AE44" s="494"/>
      <c r="AF44" s="494"/>
      <c r="AG44" s="494"/>
      <c r="AH44" s="494"/>
      <c r="AI44" s="494"/>
      <c r="AJ44" s="494"/>
      <c r="AK44" s="494"/>
      <c r="AL44" s="494"/>
      <c r="AM44" s="494"/>
      <c r="AN44" s="494"/>
      <c r="AO44" s="494"/>
      <c r="AP44" s="494"/>
      <c r="AQ44" s="494"/>
      <c r="AR44" s="494"/>
      <c r="AS44" s="494"/>
      <c r="AT44" s="494"/>
      <c r="AU44" s="494"/>
      <c r="AV44" s="494"/>
      <c r="AW44" s="494"/>
      <c r="AX44" s="494"/>
      <c r="AY44" s="494"/>
      <c r="AZ44" s="494"/>
      <c r="BA44" s="494"/>
      <c r="BB44" s="494"/>
      <c r="BC44" s="494"/>
    </row>
    <row r="45" spans="1:55" ht="24" customHeight="1" thickBot="1" x14ac:dyDescent="0.4">
      <c r="A45" s="1178" t="s">
        <v>1207</v>
      </c>
      <c r="B45" s="1145"/>
      <c r="C45" s="1179"/>
      <c r="D45" s="1145"/>
      <c r="E45" s="1145"/>
      <c r="F45" s="1148"/>
      <c r="G45" s="1149"/>
      <c r="H45" s="1145"/>
      <c r="I45" s="1145"/>
      <c r="J45" s="1145">
        <f>SUM(J44,J35,J17)</f>
        <v>506343.6</v>
      </c>
      <c r="K45" s="1158"/>
      <c r="L45" s="494"/>
      <c r="M45" s="494"/>
      <c r="N45" s="494"/>
      <c r="O45" s="494"/>
      <c r="P45" s="494"/>
      <c r="Q45" s="494"/>
      <c r="R45" s="494"/>
      <c r="S45" s="494"/>
      <c r="T45" s="494"/>
      <c r="U45" s="494"/>
      <c r="V45" s="494"/>
      <c r="W45" s="494"/>
      <c r="X45" s="494"/>
      <c r="Y45" s="494"/>
      <c r="Z45" s="494"/>
      <c r="AA45" s="494"/>
      <c r="AB45" s="494"/>
      <c r="AC45" s="494"/>
      <c r="AD45" s="494"/>
      <c r="AE45" s="494"/>
      <c r="AF45" s="494"/>
      <c r="AG45" s="494"/>
      <c r="AH45" s="494"/>
      <c r="AI45" s="494"/>
      <c r="AJ45" s="494"/>
      <c r="AK45" s="494"/>
      <c r="AL45" s="494"/>
      <c r="AM45" s="494"/>
      <c r="AN45" s="494"/>
      <c r="AO45" s="494"/>
      <c r="AP45" s="494"/>
      <c r="AQ45" s="494"/>
      <c r="AR45" s="494"/>
      <c r="AS45" s="494"/>
      <c r="AT45" s="494"/>
      <c r="AU45" s="494"/>
      <c r="AV45" s="494"/>
      <c r="AW45" s="494"/>
      <c r="AX45" s="494"/>
      <c r="AY45" s="494"/>
      <c r="AZ45" s="494"/>
      <c r="BA45" s="494"/>
      <c r="BB45" s="494"/>
      <c r="BC45" s="494"/>
    </row>
    <row r="46" spans="1:55" ht="32.25" customHeight="1" thickBot="1" x14ac:dyDescent="0.4">
      <c r="A46" s="1180" t="s">
        <v>1467</v>
      </c>
      <c r="B46" s="589"/>
      <c r="C46" s="590"/>
      <c r="D46" s="589"/>
      <c r="E46" s="589"/>
      <c r="F46" s="591"/>
      <c r="G46" s="592"/>
      <c r="H46" s="589"/>
      <c r="I46" s="589"/>
      <c r="J46" s="1181">
        <f>0.085*J45</f>
        <v>43039.205999999998</v>
      </c>
      <c r="K46" s="1158"/>
      <c r="L46" s="1182"/>
      <c r="M46" s="1182"/>
      <c r="N46" s="1182"/>
      <c r="O46" s="1182"/>
      <c r="P46" s="1182"/>
      <c r="Q46" s="1182"/>
      <c r="R46" s="1182"/>
      <c r="S46" s="1182"/>
      <c r="T46" s="1182"/>
      <c r="U46" s="1182"/>
      <c r="V46" s="1182"/>
      <c r="W46" s="1182"/>
      <c r="X46" s="1182"/>
      <c r="Y46" s="1182"/>
      <c r="Z46" s="1182"/>
      <c r="AA46" s="1182"/>
      <c r="AB46" s="1182"/>
      <c r="AC46" s="1182"/>
      <c r="AD46" s="1182"/>
      <c r="AE46" s="1182"/>
      <c r="AF46" s="1182"/>
      <c r="AG46" s="1182"/>
      <c r="AH46" s="1182"/>
      <c r="AI46" s="1182"/>
      <c r="AJ46" s="1182"/>
      <c r="AK46" s="1182"/>
      <c r="AL46" s="1182"/>
      <c r="AM46" s="1182"/>
      <c r="AN46" s="1182"/>
      <c r="AO46" s="1182"/>
      <c r="AP46" s="1182"/>
      <c r="AQ46" s="1182"/>
      <c r="AR46" s="1182"/>
      <c r="AS46" s="1182"/>
      <c r="AT46" s="1182"/>
      <c r="AU46" s="1182"/>
      <c r="AV46" s="1182"/>
      <c r="AW46" s="1182"/>
      <c r="AX46" s="1182"/>
      <c r="AY46" s="1182"/>
      <c r="AZ46" s="1182"/>
      <c r="BA46" s="1182"/>
      <c r="BB46" s="1182"/>
      <c r="BC46" s="1182"/>
    </row>
    <row r="47" spans="1:55" ht="20.25" customHeight="1" thickBot="1" x14ac:dyDescent="0.4">
      <c r="A47" s="1183" t="s">
        <v>1297</v>
      </c>
      <c r="B47" s="1184"/>
      <c r="C47" s="1184"/>
      <c r="D47" s="1184"/>
      <c r="E47" s="1184"/>
      <c r="F47" s="1184"/>
      <c r="G47" s="1184"/>
      <c r="H47" s="1184"/>
      <c r="I47" s="1184"/>
      <c r="J47" s="1185">
        <f>'[3]2-Year Project Work Plan&amp;Budget'!L18</f>
        <v>24331.165999999997</v>
      </c>
      <c r="K47" s="1184">
        <f>K46-J46</f>
        <v>-43039.205999999998</v>
      </c>
      <c r="L47" s="1184"/>
      <c r="M47" s="1184"/>
      <c r="N47" s="376"/>
      <c r="O47" s="376"/>
      <c r="P47" s="376"/>
      <c r="Q47" s="376"/>
      <c r="R47" s="376"/>
      <c r="S47" s="376"/>
      <c r="T47" s="376"/>
      <c r="U47" s="376"/>
      <c r="V47" s="376"/>
      <c r="W47" s="376"/>
      <c r="X47" s="376"/>
      <c r="Y47" s="376"/>
      <c r="Z47" s="376"/>
      <c r="AA47" s="376"/>
      <c r="AB47" s="376"/>
      <c r="AC47" s="376"/>
      <c r="AD47" s="376"/>
      <c r="AE47" s="376"/>
      <c r="AF47" s="376"/>
      <c r="AG47" s="376"/>
      <c r="AH47" s="376"/>
      <c r="AI47" s="376"/>
      <c r="AJ47" s="376"/>
      <c r="AK47" s="376"/>
      <c r="AL47" s="376"/>
      <c r="AM47" s="376"/>
      <c r="AN47" s="376"/>
      <c r="AO47" s="376"/>
      <c r="AP47" s="376"/>
      <c r="AQ47" s="376"/>
      <c r="AR47" s="376"/>
      <c r="AS47" s="376"/>
      <c r="AT47" s="376"/>
      <c r="AU47" s="376"/>
      <c r="AV47" s="376"/>
      <c r="AW47" s="376"/>
      <c r="AX47" s="376"/>
      <c r="AY47" s="376"/>
      <c r="AZ47" s="376"/>
      <c r="BA47" s="376"/>
      <c r="BB47" s="376"/>
      <c r="BC47" s="376"/>
    </row>
    <row r="48" spans="1:55" ht="29.25" customHeight="1" thickBot="1" x14ac:dyDescent="0.4">
      <c r="A48" s="1186" t="s">
        <v>1209</v>
      </c>
      <c r="B48" s="1181"/>
      <c r="C48" s="1187"/>
      <c r="D48" s="1181"/>
      <c r="E48" s="1181"/>
      <c r="F48" s="1188"/>
      <c r="G48" s="1181"/>
      <c r="H48" s="1181"/>
      <c r="I48" s="1181"/>
      <c r="J48" s="1181">
        <f>J45+J47</f>
        <v>530674.76599999995</v>
      </c>
      <c r="K48" s="1158"/>
      <c r="L48" s="1182"/>
      <c r="M48" s="1182"/>
      <c r="N48" s="1182"/>
      <c r="O48" s="1182"/>
      <c r="P48" s="1182"/>
      <c r="Q48" s="1182"/>
      <c r="R48" s="1182"/>
      <c r="S48" s="1182"/>
      <c r="T48" s="1182"/>
      <c r="U48" s="1182"/>
      <c r="V48" s="1182"/>
      <c r="W48" s="1182"/>
      <c r="X48" s="1182"/>
      <c r="Y48" s="1182"/>
      <c r="Z48" s="1182"/>
      <c r="AA48" s="1182"/>
      <c r="AB48" s="1182"/>
      <c r="AC48" s="1182"/>
      <c r="AD48" s="1182"/>
      <c r="AE48" s="1182"/>
      <c r="AF48" s="1182"/>
      <c r="AG48" s="1182"/>
      <c r="AH48" s="1182"/>
      <c r="AI48" s="1182"/>
      <c r="AJ48" s="1182"/>
      <c r="AK48" s="1182"/>
      <c r="AL48" s="1182"/>
      <c r="AM48" s="1182"/>
      <c r="AN48" s="1182"/>
      <c r="AO48" s="1182"/>
      <c r="AP48" s="1182"/>
      <c r="AQ48" s="1182"/>
      <c r="AR48" s="1182"/>
      <c r="AS48" s="1182"/>
      <c r="AT48" s="1182"/>
      <c r="AU48" s="1182"/>
      <c r="AV48" s="1182"/>
      <c r="AW48" s="1182"/>
      <c r="AX48" s="1182"/>
      <c r="AY48" s="1182"/>
      <c r="AZ48" s="1182"/>
      <c r="BA48" s="1182"/>
      <c r="BB48" s="1182"/>
      <c r="BC48" s="1182"/>
    </row>
    <row r="49" spans="1:55" ht="15.5" thickBot="1" x14ac:dyDescent="0.4">
      <c r="A49" s="1963" t="s">
        <v>1210</v>
      </c>
      <c r="B49" s="1964"/>
      <c r="C49" s="1964"/>
      <c r="D49" s="1964"/>
      <c r="E49" s="1964"/>
      <c r="F49" s="1964"/>
      <c r="G49" s="1964"/>
      <c r="H49" s="1965">
        <f>I48/J48</f>
        <v>0</v>
      </c>
      <c r="I49" s="1965"/>
      <c r="J49" s="1965"/>
      <c r="K49" s="1158"/>
      <c r="L49" s="1182"/>
      <c r="M49" s="1182"/>
      <c r="N49" s="1182"/>
      <c r="O49" s="1182"/>
      <c r="P49" s="1182"/>
      <c r="Q49" s="1182"/>
      <c r="R49" s="1182"/>
      <c r="S49" s="1182"/>
      <c r="T49" s="1182"/>
      <c r="U49" s="1182"/>
      <c r="V49" s="1182"/>
      <c r="W49" s="1182"/>
      <c r="X49" s="1182"/>
      <c r="Y49" s="1182"/>
      <c r="Z49" s="1182"/>
      <c r="AA49" s="1182"/>
      <c r="AB49" s="1182"/>
      <c r="AC49" s="1182"/>
      <c r="AD49" s="1182"/>
      <c r="AE49" s="1182"/>
      <c r="AF49" s="1182"/>
      <c r="AG49" s="1182"/>
      <c r="AH49" s="1182"/>
      <c r="AI49" s="1182"/>
      <c r="AJ49" s="1182"/>
      <c r="AK49" s="1182"/>
      <c r="AL49" s="1182"/>
      <c r="AM49" s="1182"/>
      <c r="AN49" s="1182"/>
      <c r="AO49" s="1182"/>
      <c r="AP49" s="1182"/>
      <c r="AQ49" s="1182"/>
      <c r="AR49" s="1182"/>
      <c r="AS49" s="1182"/>
      <c r="AT49" s="1182"/>
      <c r="AU49" s="1182"/>
      <c r="AV49" s="1182"/>
      <c r="AW49" s="1182"/>
      <c r="AX49" s="1182"/>
      <c r="AY49" s="1182"/>
      <c r="AZ49" s="1182"/>
      <c r="BA49" s="1182"/>
      <c r="BB49" s="1182"/>
      <c r="BC49" s="1182"/>
    </row>
    <row r="50" spans="1:55" x14ac:dyDescent="0.35">
      <c r="A50" s="1177"/>
      <c r="B50" s="1177"/>
      <c r="C50" s="1189"/>
      <c r="D50" s="1177"/>
      <c r="E50" s="1177"/>
      <c r="F50" s="1190"/>
      <c r="G50" s="1177"/>
      <c r="H50" s="1191"/>
      <c r="I50" s="1177"/>
      <c r="J50" s="1177"/>
      <c r="K50" s="1158"/>
      <c r="L50" s="1182"/>
      <c r="M50" s="1182"/>
      <c r="N50" s="1182"/>
      <c r="O50" s="1182"/>
      <c r="P50" s="1182"/>
      <c r="Q50" s="1182"/>
      <c r="R50" s="1182"/>
      <c r="S50" s="1182"/>
      <c r="T50" s="1182"/>
      <c r="U50" s="1182"/>
      <c r="V50" s="1182"/>
      <c r="W50" s="1182"/>
      <c r="X50" s="1182"/>
      <c r="Y50" s="1182"/>
      <c r="Z50" s="1182"/>
      <c r="AA50" s="1182"/>
      <c r="AB50" s="1182"/>
      <c r="AC50" s="1182"/>
      <c r="AD50" s="1182"/>
      <c r="AE50" s="1182"/>
      <c r="AF50" s="1182"/>
      <c r="AG50" s="1182"/>
      <c r="AH50" s="1182"/>
      <c r="AI50" s="1182"/>
      <c r="AJ50" s="1182"/>
      <c r="AK50" s="1182"/>
      <c r="AL50" s="1182"/>
      <c r="AM50" s="1182"/>
      <c r="AN50" s="1182"/>
      <c r="AO50" s="1182"/>
      <c r="AP50" s="1182"/>
      <c r="AQ50" s="1182"/>
      <c r="AR50" s="1182"/>
      <c r="AS50" s="1182"/>
      <c r="AT50" s="1182"/>
      <c r="AU50" s="1182"/>
      <c r="AV50" s="1182"/>
      <c r="AW50" s="1182"/>
      <c r="AX50" s="1182"/>
      <c r="AY50" s="1182"/>
      <c r="AZ50" s="1182"/>
      <c r="BA50" s="1182"/>
      <c r="BB50" s="1182"/>
      <c r="BC50" s="1182"/>
    </row>
  </sheetData>
  <mergeCells count="25">
    <mergeCell ref="A7:J7"/>
    <mergeCell ref="A1:J1"/>
    <mergeCell ref="A3:J3"/>
    <mergeCell ref="A4:J4"/>
    <mergeCell ref="A5:J5"/>
    <mergeCell ref="A6:J6"/>
    <mergeCell ref="AV9:AY9"/>
    <mergeCell ref="AZ9:BC9"/>
    <mergeCell ref="A12:J12"/>
    <mergeCell ref="L9:O9"/>
    <mergeCell ref="P9:S9"/>
    <mergeCell ref="T9:W9"/>
    <mergeCell ref="X9:AA9"/>
    <mergeCell ref="AB9:AE9"/>
    <mergeCell ref="AF9:AI9"/>
    <mergeCell ref="A49:G49"/>
    <mergeCell ref="H49:J49"/>
    <mergeCell ref="AJ9:AM9"/>
    <mergeCell ref="AN9:AQ9"/>
    <mergeCell ref="AR9:AU9"/>
    <mergeCell ref="A14:J14"/>
    <mergeCell ref="B16:I16"/>
    <mergeCell ref="B17:G17"/>
    <mergeCell ref="A18:J18"/>
    <mergeCell ref="B35:G35"/>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F85"/>
  <sheetViews>
    <sheetView topLeftCell="A13" zoomScale="60" zoomScaleNormal="60" workbookViewId="0">
      <selection activeCell="E43" sqref="E43"/>
    </sheetView>
  </sheetViews>
  <sheetFormatPr defaultRowHeight="14.5" x14ac:dyDescent="0.35"/>
  <cols>
    <col min="1" max="1" width="69.453125" customWidth="1"/>
    <col min="2" max="2" width="16.26953125" customWidth="1"/>
    <col min="3" max="3" width="15.26953125" customWidth="1"/>
    <col min="4" max="4" width="28.81640625" customWidth="1"/>
    <col min="5" max="5" width="15.26953125" customWidth="1"/>
    <col min="8" max="8" width="25.81640625" customWidth="1"/>
    <col min="9" max="9" width="19.81640625" customWidth="1"/>
    <col min="10" max="10" width="31.26953125" customWidth="1"/>
  </cols>
  <sheetData>
    <row r="1" spans="1:58" ht="17.5" x14ac:dyDescent="0.35">
      <c r="A1" s="1999" t="s">
        <v>1118</v>
      </c>
      <c r="B1" s="2000"/>
      <c r="C1" s="2000"/>
      <c r="D1" s="2000"/>
      <c r="E1" s="2000"/>
      <c r="F1" s="2000"/>
      <c r="G1" s="2000"/>
      <c r="H1" s="2000"/>
      <c r="I1" s="2000"/>
      <c r="J1" s="2000"/>
      <c r="K1" s="1023"/>
      <c r="L1" s="1023"/>
      <c r="M1" s="1023"/>
      <c r="N1" s="1023"/>
      <c r="O1" s="1023"/>
      <c r="P1" s="1023"/>
      <c r="Q1" s="1023"/>
      <c r="R1" s="1023"/>
      <c r="S1" s="1023"/>
      <c r="T1" s="1023"/>
      <c r="U1" s="1023"/>
      <c r="V1" s="1023"/>
      <c r="W1" s="1023"/>
      <c r="X1" s="1023"/>
      <c r="Y1" s="1023"/>
      <c r="Z1" s="1023"/>
      <c r="AA1" s="1023"/>
      <c r="AB1" s="1023"/>
      <c r="AC1" s="1023"/>
      <c r="AD1" s="1023"/>
      <c r="AE1" s="1023"/>
      <c r="AF1" s="1023"/>
      <c r="AG1" s="1023"/>
      <c r="AH1" s="1023"/>
      <c r="AI1" s="1023"/>
      <c r="AJ1" s="1023"/>
      <c r="AK1" s="1023"/>
      <c r="AL1" s="1023"/>
      <c r="AM1" s="1023"/>
      <c r="AN1" s="1023"/>
      <c r="AO1" s="1023"/>
      <c r="AP1" s="1023"/>
      <c r="AQ1" s="1023"/>
      <c r="AR1" s="1023"/>
      <c r="AS1" s="1023"/>
      <c r="AT1" s="1023"/>
      <c r="AU1" s="1023"/>
      <c r="AV1" s="1023"/>
      <c r="AW1" s="1023"/>
      <c r="AX1" s="1023"/>
      <c r="AY1" s="1023"/>
      <c r="AZ1" s="1023"/>
      <c r="BA1" s="1023"/>
      <c r="BB1" s="1023"/>
      <c r="BC1" s="1023"/>
      <c r="BD1" s="1023"/>
      <c r="BE1" s="1023"/>
      <c r="BF1" s="1023"/>
    </row>
    <row r="2" spans="1:58" ht="17.5" x14ac:dyDescent="0.35">
      <c r="A2" s="941"/>
      <c r="B2" s="942"/>
      <c r="C2" s="943"/>
      <c r="D2" s="943"/>
      <c r="E2" s="943"/>
      <c r="F2" s="943"/>
      <c r="G2" s="943"/>
      <c r="H2" s="943"/>
      <c r="I2" s="943"/>
      <c r="J2" s="943"/>
      <c r="K2" s="1023"/>
      <c r="L2" s="1023"/>
      <c r="M2" s="1023"/>
      <c r="N2" s="1023"/>
      <c r="O2" s="1023"/>
      <c r="P2" s="1023"/>
      <c r="Q2" s="1023"/>
      <c r="R2" s="1023"/>
      <c r="S2" s="1023"/>
      <c r="T2" s="1023"/>
      <c r="U2" s="1023"/>
      <c r="V2" s="1023"/>
      <c r="W2" s="1023"/>
      <c r="X2" s="1023"/>
      <c r="Y2" s="1023"/>
      <c r="Z2" s="1023"/>
      <c r="AA2" s="1023"/>
      <c r="AB2" s="1023"/>
      <c r="AC2" s="1023"/>
      <c r="AD2" s="1023"/>
      <c r="AE2" s="1023"/>
      <c r="AF2" s="1023"/>
      <c r="AG2" s="1023"/>
      <c r="AH2" s="1023"/>
      <c r="AI2" s="1023"/>
      <c r="AJ2" s="1023"/>
      <c r="AK2" s="1023"/>
      <c r="AL2" s="1023"/>
      <c r="AM2" s="1023"/>
      <c r="AN2" s="1023"/>
      <c r="AO2" s="1023"/>
      <c r="AP2" s="1023"/>
      <c r="AQ2" s="1023"/>
      <c r="AR2" s="1023"/>
      <c r="AS2" s="1023"/>
      <c r="AT2" s="1023"/>
      <c r="AU2" s="1023"/>
      <c r="AV2" s="1023"/>
      <c r="AW2" s="1023"/>
      <c r="AX2" s="1023"/>
      <c r="AY2" s="1023"/>
      <c r="AZ2" s="1023"/>
      <c r="BA2" s="1023"/>
      <c r="BB2" s="1023"/>
      <c r="BC2" s="1023"/>
      <c r="BD2" s="1023"/>
      <c r="BE2" s="1023"/>
      <c r="BF2" s="1023"/>
    </row>
    <row r="3" spans="1:58" ht="17.5" x14ac:dyDescent="0.35">
      <c r="A3" s="1997" t="s">
        <v>1363</v>
      </c>
      <c r="B3" s="1998"/>
      <c r="C3" s="1998"/>
      <c r="D3" s="1998"/>
      <c r="E3" s="1998"/>
      <c r="F3" s="1998"/>
      <c r="G3" s="1998"/>
      <c r="H3" s="1998"/>
      <c r="I3" s="1998"/>
      <c r="J3" s="1998"/>
      <c r="K3" s="1023"/>
      <c r="L3" s="1023"/>
      <c r="M3" s="1023"/>
      <c r="N3" s="1023"/>
      <c r="O3" s="1023"/>
      <c r="P3" s="1023"/>
      <c r="Q3" s="1023"/>
      <c r="R3" s="1023"/>
      <c r="S3" s="1023"/>
      <c r="T3" s="1023"/>
      <c r="U3" s="1023"/>
      <c r="V3" s="1023"/>
      <c r="W3" s="1023"/>
      <c r="X3" s="1023"/>
      <c r="Y3" s="1023"/>
      <c r="Z3" s="1023"/>
      <c r="AA3" s="1023"/>
      <c r="AB3" s="1023"/>
      <c r="AC3" s="1023"/>
      <c r="AD3" s="1023"/>
      <c r="AE3" s="1023"/>
      <c r="AF3" s="1023"/>
      <c r="AG3" s="1023"/>
      <c r="AH3" s="1023"/>
      <c r="AI3" s="1023"/>
      <c r="AJ3" s="1023"/>
      <c r="AK3" s="1023"/>
      <c r="AL3" s="1023"/>
      <c r="AM3" s="1023"/>
      <c r="AN3" s="1023"/>
      <c r="AO3" s="1023"/>
      <c r="AP3" s="1023"/>
      <c r="AQ3" s="1023"/>
      <c r="AR3" s="1023"/>
      <c r="AS3" s="1023"/>
      <c r="AT3" s="1023"/>
      <c r="AU3" s="1023"/>
      <c r="AV3" s="1023"/>
      <c r="AW3" s="1023"/>
      <c r="AX3" s="1023"/>
      <c r="AY3" s="1023"/>
      <c r="AZ3" s="1023"/>
      <c r="BA3" s="1023"/>
      <c r="BB3" s="1023"/>
      <c r="BC3" s="1023"/>
      <c r="BD3" s="1023"/>
      <c r="BE3" s="1023"/>
      <c r="BF3" s="1023"/>
    </row>
    <row r="4" spans="1:58" ht="17.5" x14ac:dyDescent="0.35">
      <c r="A4" s="1997" t="s">
        <v>1364</v>
      </c>
      <c r="B4" s="1998"/>
      <c r="C4" s="1998"/>
      <c r="D4" s="1998"/>
      <c r="E4" s="1998"/>
      <c r="F4" s="1998"/>
      <c r="G4" s="1998"/>
      <c r="H4" s="1998"/>
      <c r="I4" s="1998"/>
      <c r="J4" s="1998"/>
      <c r="K4" s="1023"/>
      <c r="L4" s="1023"/>
      <c r="M4" s="1023"/>
      <c r="N4" s="1023"/>
      <c r="O4" s="1023"/>
      <c r="P4" s="1023"/>
      <c r="Q4" s="1023"/>
      <c r="R4" s="1023"/>
      <c r="S4" s="1023"/>
      <c r="T4" s="1023"/>
      <c r="U4" s="1023"/>
      <c r="V4" s="1023"/>
      <c r="W4" s="1023"/>
      <c r="X4" s="1023"/>
      <c r="Y4" s="1023"/>
      <c r="Z4" s="1023"/>
      <c r="AA4" s="1023"/>
      <c r="AB4" s="1023"/>
      <c r="AC4" s="1023"/>
      <c r="AD4" s="1023"/>
      <c r="AE4" s="1023"/>
      <c r="AF4" s="1023"/>
      <c r="AG4" s="1023"/>
      <c r="AH4" s="1023"/>
      <c r="AI4" s="1023"/>
      <c r="AJ4" s="1023"/>
      <c r="AK4" s="1023"/>
      <c r="AL4" s="1023"/>
      <c r="AM4" s="1023"/>
      <c r="AN4" s="1023"/>
      <c r="AO4" s="1023"/>
      <c r="AP4" s="1023"/>
      <c r="AQ4" s="1023"/>
      <c r="AR4" s="1023"/>
      <c r="AS4" s="1023"/>
      <c r="AT4" s="1023"/>
      <c r="AU4" s="1023"/>
      <c r="AV4" s="1023"/>
      <c r="AW4" s="1023"/>
      <c r="AX4" s="1023"/>
      <c r="AY4" s="1023"/>
      <c r="AZ4" s="1023"/>
      <c r="BA4" s="1023"/>
      <c r="BB4" s="1023"/>
      <c r="BC4" s="1023"/>
      <c r="BD4" s="1023"/>
      <c r="BE4" s="1023"/>
      <c r="BF4" s="1023"/>
    </row>
    <row r="5" spans="1:58" ht="17.5" x14ac:dyDescent="0.35">
      <c r="A5" s="1997" t="s">
        <v>1365</v>
      </c>
      <c r="B5" s="1998"/>
      <c r="C5" s="1998"/>
      <c r="D5" s="1998"/>
      <c r="E5" s="1998"/>
      <c r="F5" s="1998"/>
      <c r="G5" s="1998"/>
      <c r="H5" s="1998"/>
      <c r="I5" s="1998"/>
      <c r="J5" s="1998"/>
      <c r="K5" s="1023"/>
      <c r="L5" s="1023"/>
      <c r="M5" s="1023"/>
      <c r="N5" s="1023"/>
      <c r="O5" s="1023"/>
      <c r="P5" s="1023"/>
      <c r="Q5" s="1023"/>
      <c r="R5" s="1023"/>
      <c r="S5" s="1023"/>
      <c r="T5" s="1023"/>
      <c r="U5" s="1023"/>
      <c r="V5" s="1023"/>
      <c r="W5" s="1023"/>
      <c r="X5" s="1023"/>
      <c r="Y5" s="1023"/>
      <c r="Z5" s="1023"/>
      <c r="AA5" s="1023"/>
      <c r="AB5" s="1023"/>
      <c r="AC5" s="1023"/>
      <c r="AD5" s="1023"/>
      <c r="AE5" s="1023"/>
      <c r="AF5" s="1023"/>
      <c r="AG5" s="1023"/>
      <c r="AH5" s="1023"/>
      <c r="AI5" s="1023"/>
      <c r="AJ5" s="1023"/>
      <c r="AK5" s="1023"/>
      <c r="AL5" s="1023"/>
      <c r="AM5" s="1023"/>
      <c r="AN5" s="1023"/>
      <c r="AO5" s="1023"/>
      <c r="AP5" s="1023"/>
      <c r="AQ5" s="1023"/>
      <c r="AR5" s="1023"/>
      <c r="AS5" s="1023"/>
      <c r="AT5" s="1023"/>
      <c r="AU5" s="1023"/>
      <c r="AV5" s="1023"/>
      <c r="AW5" s="1023"/>
      <c r="AX5" s="1023"/>
      <c r="AY5" s="1023"/>
      <c r="AZ5" s="1023"/>
      <c r="BA5" s="1023"/>
      <c r="BB5" s="1023"/>
      <c r="BC5" s="1023"/>
      <c r="BD5" s="1023"/>
      <c r="BE5" s="1023"/>
      <c r="BF5" s="1023"/>
    </row>
    <row r="6" spans="1:58" ht="17.5" x14ac:dyDescent="0.35">
      <c r="A6" s="1997" t="s">
        <v>1366</v>
      </c>
      <c r="B6" s="1998"/>
      <c r="C6" s="1998"/>
      <c r="D6" s="1998"/>
      <c r="E6" s="1998"/>
      <c r="F6" s="1998"/>
      <c r="G6" s="1998"/>
      <c r="H6" s="1998"/>
      <c r="I6" s="1998"/>
      <c r="J6" s="1998"/>
      <c r="K6" s="1023"/>
      <c r="L6" s="1023"/>
      <c r="M6" s="1023"/>
      <c r="N6" s="1023"/>
      <c r="O6" s="1023"/>
      <c r="P6" s="1023"/>
      <c r="Q6" s="1023"/>
      <c r="R6" s="1023"/>
      <c r="S6" s="1023"/>
      <c r="T6" s="1023"/>
      <c r="U6" s="1023"/>
      <c r="V6" s="1023"/>
      <c r="W6" s="1023"/>
      <c r="X6" s="1023"/>
      <c r="Y6" s="1023"/>
      <c r="Z6" s="1023"/>
      <c r="AA6" s="1023"/>
      <c r="AB6" s="1023"/>
      <c r="AC6" s="1023"/>
      <c r="AD6" s="1023"/>
      <c r="AE6" s="1023"/>
      <c r="AF6" s="1023"/>
      <c r="AG6" s="1023"/>
      <c r="AH6" s="1023"/>
      <c r="AI6" s="1023"/>
      <c r="AJ6" s="1023"/>
      <c r="AK6" s="1023"/>
      <c r="AL6" s="1023"/>
      <c r="AM6" s="1023"/>
      <c r="AN6" s="1023"/>
      <c r="AO6" s="1023"/>
      <c r="AP6" s="1023"/>
      <c r="AQ6" s="1023"/>
      <c r="AR6" s="1023"/>
      <c r="AS6" s="1023"/>
      <c r="AT6" s="1023"/>
      <c r="AU6" s="1023"/>
      <c r="AV6" s="1023"/>
      <c r="AW6" s="1023"/>
      <c r="AX6" s="1023"/>
      <c r="AY6" s="1023"/>
      <c r="AZ6" s="1023"/>
      <c r="BA6" s="1023"/>
      <c r="BB6" s="1023"/>
      <c r="BC6" s="1023"/>
      <c r="BD6" s="1023"/>
      <c r="BE6" s="1023"/>
      <c r="BF6" s="1023"/>
    </row>
    <row r="7" spans="1:58" ht="17.5" x14ac:dyDescent="0.35">
      <c r="A7" s="1997" t="s">
        <v>1367</v>
      </c>
      <c r="B7" s="1998"/>
      <c r="C7" s="1998"/>
      <c r="D7" s="1998"/>
      <c r="E7" s="1998"/>
      <c r="F7" s="1998"/>
      <c r="G7" s="1998"/>
      <c r="H7" s="1998"/>
      <c r="I7" s="1998"/>
      <c r="J7" s="1998"/>
      <c r="K7" s="1023"/>
      <c r="L7" s="1023"/>
      <c r="M7" s="1023"/>
      <c r="N7" s="1023"/>
      <c r="O7" s="1023"/>
      <c r="P7" s="1023"/>
      <c r="Q7" s="1023"/>
      <c r="R7" s="1023"/>
      <c r="S7" s="1023"/>
      <c r="T7" s="1023"/>
      <c r="U7" s="1023"/>
      <c r="V7" s="1023"/>
      <c r="W7" s="1023"/>
      <c r="X7" s="1023"/>
      <c r="Y7" s="1023"/>
      <c r="Z7" s="1023"/>
      <c r="AA7" s="1023"/>
      <c r="AB7" s="1023"/>
      <c r="AC7" s="1023"/>
      <c r="AD7" s="1023"/>
      <c r="AE7" s="1023"/>
      <c r="AF7" s="1023"/>
      <c r="AG7" s="1023"/>
      <c r="AH7" s="1023"/>
      <c r="AI7" s="1023"/>
      <c r="AJ7" s="1023"/>
      <c r="AK7" s="1023"/>
      <c r="AL7" s="1023"/>
      <c r="AM7" s="1023"/>
      <c r="AN7" s="1023"/>
      <c r="AO7" s="1023"/>
      <c r="AP7" s="1023"/>
      <c r="AQ7" s="1023"/>
      <c r="AR7" s="1023"/>
      <c r="AS7" s="1023"/>
      <c r="AT7" s="1023"/>
      <c r="AU7" s="1023"/>
      <c r="AV7" s="1023"/>
      <c r="AW7" s="1023"/>
      <c r="AX7" s="1023"/>
      <c r="AY7" s="1023"/>
      <c r="AZ7" s="1023"/>
      <c r="BA7" s="1023"/>
      <c r="BB7" s="1023"/>
      <c r="BC7" s="1023"/>
      <c r="BD7" s="1023"/>
      <c r="BE7" s="1023"/>
      <c r="BF7" s="1023"/>
    </row>
    <row r="8" spans="1:58" ht="42.75" customHeight="1" x14ac:dyDescent="0.35">
      <c r="A8" s="1992" t="s">
        <v>1368</v>
      </c>
      <c r="B8" s="1993"/>
      <c r="C8" s="1993"/>
      <c r="D8" s="1993"/>
      <c r="E8" s="1993"/>
      <c r="F8" s="1993"/>
      <c r="G8" s="1993"/>
      <c r="H8" s="1993"/>
      <c r="I8" s="1993"/>
      <c r="J8" s="1993"/>
      <c r="K8" s="1023"/>
      <c r="L8" s="1023"/>
      <c r="M8" s="1023"/>
      <c r="N8" s="1023"/>
      <c r="O8" s="1023"/>
      <c r="P8" s="1023"/>
      <c r="Q8" s="1023"/>
      <c r="R8" s="1023"/>
      <c r="S8" s="1023"/>
      <c r="T8" s="1023"/>
      <c r="U8" s="1023"/>
      <c r="V8" s="1023"/>
      <c r="W8" s="1023"/>
      <c r="X8" s="1023"/>
      <c r="Y8" s="1023"/>
      <c r="Z8" s="1023"/>
      <c r="AA8" s="1023"/>
      <c r="AB8" s="1023"/>
      <c r="AC8" s="1023"/>
      <c r="AD8" s="1023"/>
      <c r="AE8" s="1023"/>
      <c r="AF8" s="1023"/>
      <c r="AG8" s="1023"/>
      <c r="AH8" s="1023"/>
      <c r="AI8" s="1023"/>
      <c r="AJ8" s="1023"/>
      <c r="AK8" s="1023"/>
      <c r="AL8" s="1023"/>
      <c r="AM8" s="1023"/>
      <c r="AN8" s="1023"/>
      <c r="AO8" s="1023"/>
      <c r="AP8" s="1023"/>
      <c r="AQ8" s="1023"/>
      <c r="AR8" s="1023"/>
      <c r="AS8" s="1023"/>
      <c r="AT8" s="1023"/>
      <c r="AU8" s="1023"/>
      <c r="AV8" s="1023"/>
      <c r="AW8" s="1023"/>
      <c r="AX8" s="1023"/>
      <c r="AY8" s="1023"/>
      <c r="AZ8" s="1023"/>
      <c r="BA8" s="1023"/>
      <c r="BB8" s="1023"/>
      <c r="BC8" s="1023"/>
      <c r="BD8" s="1023"/>
      <c r="BE8" s="1023"/>
      <c r="BF8" s="1023"/>
    </row>
    <row r="9" spans="1:58" ht="186" customHeight="1" thickBot="1" x14ac:dyDescent="0.4">
      <c r="A9" s="945" t="s">
        <v>1125</v>
      </c>
      <c r="B9" s="946" t="s">
        <v>1126</v>
      </c>
      <c r="C9" s="947" t="s">
        <v>1215</v>
      </c>
      <c r="D9" s="948" t="s">
        <v>1216</v>
      </c>
      <c r="E9" s="948" t="s">
        <v>1217</v>
      </c>
      <c r="F9" s="949" t="s">
        <v>1218</v>
      </c>
      <c r="G9" s="949" t="s">
        <v>1219</v>
      </c>
      <c r="H9" s="950" t="s">
        <v>1369</v>
      </c>
      <c r="I9" s="950" t="s">
        <v>1370</v>
      </c>
      <c r="J9" s="951" t="s">
        <v>1299</v>
      </c>
      <c r="K9" s="1996">
        <v>43483</v>
      </c>
      <c r="L9" s="1996"/>
      <c r="M9" s="1996"/>
      <c r="N9" s="1996"/>
      <c r="O9" s="1995">
        <v>43497</v>
      </c>
      <c r="P9" s="1995"/>
      <c r="Q9" s="1995"/>
      <c r="R9" s="1995"/>
      <c r="S9" s="1994">
        <v>43525</v>
      </c>
      <c r="T9" s="1994"/>
      <c r="U9" s="1994"/>
      <c r="V9" s="1994"/>
      <c r="W9" s="1995">
        <v>43556</v>
      </c>
      <c r="X9" s="1995"/>
      <c r="Y9" s="1995"/>
      <c r="Z9" s="1995"/>
      <c r="AA9" s="1994">
        <v>43586</v>
      </c>
      <c r="AB9" s="1994"/>
      <c r="AC9" s="1994"/>
      <c r="AD9" s="1994"/>
      <c r="AE9" s="1995">
        <v>43617</v>
      </c>
      <c r="AF9" s="1995"/>
      <c r="AG9" s="1995"/>
      <c r="AH9" s="1995"/>
      <c r="AI9" s="1994">
        <v>43647</v>
      </c>
      <c r="AJ9" s="1994"/>
      <c r="AK9" s="1994"/>
      <c r="AL9" s="1994"/>
      <c r="AM9" s="1995">
        <v>43678</v>
      </c>
      <c r="AN9" s="1995"/>
      <c r="AO9" s="1995"/>
      <c r="AP9" s="1995"/>
      <c r="AQ9" s="1994">
        <v>43709</v>
      </c>
      <c r="AR9" s="1994"/>
      <c r="AS9" s="1994"/>
      <c r="AT9" s="1994"/>
      <c r="AU9" s="1995">
        <v>43739</v>
      </c>
      <c r="AV9" s="1995"/>
      <c r="AW9" s="1995"/>
      <c r="AX9" s="1995"/>
      <c r="AY9" s="1994">
        <v>43770</v>
      </c>
      <c r="AZ9" s="1994"/>
      <c r="BA9" s="1994"/>
      <c r="BB9" s="1994"/>
      <c r="BC9" s="1995">
        <v>43435</v>
      </c>
      <c r="BD9" s="1995"/>
      <c r="BE9" s="1995"/>
      <c r="BF9" s="1995"/>
    </row>
    <row r="10" spans="1:58" ht="17.5" x14ac:dyDescent="0.35">
      <c r="A10" s="1024" t="s">
        <v>1127</v>
      </c>
      <c r="B10" s="1025"/>
      <c r="C10" s="1026"/>
      <c r="D10" s="1027"/>
      <c r="E10" s="1026"/>
      <c r="F10" s="1027"/>
      <c r="G10" s="1026"/>
      <c r="H10" s="1028"/>
      <c r="I10" s="1028"/>
      <c r="J10" s="1028"/>
      <c r="K10" s="952" t="s">
        <v>1128</v>
      </c>
      <c r="L10" s="952" t="s">
        <v>1129</v>
      </c>
      <c r="M10" s="952" t="s">
        <v>1130</v>
      </c>
      <c r="N10" s="952" t="s">
        <v>1131</v>
      </c>
      <c r="O10" s="952" t="s">
        <v>1132</v>
      </c>
      <c r="P10" s="952" t="s">
        <v>1133</v>
      </c>
      <c r="Q10" s="952" t="s">
        <v>1130</v>
      </c>
      <c r="R10" s="952" t="s">
        <v>1131</v>
      </c>
      <c r="S10" s="952" t="s">
        <v>1128</v>
      </c>
      <c r="T10" s="952" t="s">
        <v>1133</v>
      </c>
      <c r="U10" s="952" t="s">
        <v>1130</v>
      </c>
      <c r="V10" s="952" t="s">
        <v>1131</v>
      </c>
      <c r="W10" s="952" t="s">
        <v>1128</v>
      </c>
      <c r="X10" s="952" t="s">
        <v>1133</v>
      </c>
      <c r="Y10" s="952" t="s">
        <v>1130</v>
      </c>
      <c r="Z10" s="952" t="s">
        <v>1131</v>
      </c>
      <c r="AA10" s="952" t="s">
        <v>1128</v>
      </c>
      <c r="AB10" s="952" t="s">
        <v>1129</v>
      </c>
      <c r="AC10" s="952" t="s">
        <v>1130</v>
      </c>
      <c r="AD10" s="952" t="s">
        <v>1131</v>
      </c>
      <c r="AE10" s="952" t="s">
        <v>1132</v>
      </c>
      <c r="AF10" s="952" t="s">
        <v>1133</v>
      </c>
      <c r="AG10" s="952" t="s">
        <v>1130</v>
      </c>
      <c r="AH10" s="952" t="s">
        <v>1131</v>
      </c>
      <c r="AI10" s="952" t="s">
        <v>1128</v>
      </c>
      <c r="AJ10" s="952" t="s">
        <v>1133</v>
      </c>
      <c r="AK10" s="952" t="s">
        <v>1130</v>
      </c>
      <c r="AL10" s="952" t="s">
        <v>1131</v>
      </c>
      <c r="AM10" s="952" t="s">
        <v>1128</v>
      </c>
      <c r="AN10" s="952" t="s">
        <v>1133</v>
      </c>
      <c r="AO10" s="952" t="s">
        <v>1130</v>
      </c>
      <c r="AP10" s="952" t="s">
        <v>1131</v>
      </c>
      <c r="AQ10" s="952" t="s">
        <v>1128</v>
      </c>
      <c r="AR10" s="952" t="s">
        <v>1129</v>
      </c>
      <c r="AS10" s="952" t="s">
        <v>1130</v>
      </c>
      <c r="AT10" s="952" t="s">
        <v>1131</v>
      </c>
      <c r="AU10" s="952" t="s">
        <v>1132</v>
      </c>
      <c r="AV10" s="952" t="s">
        <v>1133</v>
      </c>
      <c r="AW10" s="952" t="s">
        <v>1130</v>
      </c>
      <c r="AX10" s="952" t="s">
        <v>1131</v>
      </c>
      <c r="AY10" s="952" t="s">
        <v>1128</v>
      </c>
      <c r="AZ10" s="952" t="s">
        <v>1133</v>
      </c>
      <c r="BA10" s="952" t="s">
        <v>1130</v>
      </c>
      <c r="BB10" s="952" t="s">
        <v>1131</v>
      </c>
      <c r="BC10" s="952" t="s">
        <v>1128</v>
      </c>
      <c r="BD10" s="952" t="s">
        <v>1133</v>
      </c>
      <c r="BE10" s="952" t="s">
        <v>1130</v>
      </c>
      <c r="BF10" s="952" t="s">
        <v>1131</v>
      </c>
    </row>
    <row r="11" spans="1:58" ht="18" thickBot="1" x14ac:dyDescent="0.4">
      <c r="A11" s="1985">
        <f>0.085*J80</f>
        <v>57900.589000000007</v>
      </c>
      <c r="B11" s="1986"/>
      <c r="C11" s="1986"/>
      <c r="D11" s="1986"/>
      <c r="E11" s="1986"/>
      <c r="F11" s="1986"/>
      <c r="G11" s="1986"/>
      <c r="H11" s="1986"/>
      <c r="I11" s="1986"/>
      <c r="J11" s="1987"/>
      <c r="K11" s="1029"/>
      <c r="L11" s="1029"/>
      <c r="M11" s="1029"/>
      <c r="N11" s="1029"/>
      <c r="O11" s="1029"/>
      <c r="P11" s="1029"/>
      <c r="Q11" s="1029"/>
      <c r="R11" s="1029"/>
      <c r="S11" s="1029"/>
      <c r="T11" s="1029"/>
      <c r="U11" s="1029"/>
      <c r="V11" s="1029"/>
      <c r="W11" s="1029"/>
      <c r="X11" s="1029"/>
      <c r="Y11" s="1029"/>
      <c r="Z11" s="1029"/>
      <c r="AA11" s="1029"/>
      <c r="AB11" s="1029"/>
      <c r="AC11" s="1029"/>
      <c r="AD11" s="1029"/>
      <c r="AE11" s="1029"/>
      <c r="AF11" s="1029"/>
      <c r="AG11" s="1029"/>
      <c r="AH11" s="1029"/>
      <c r="AI11" s="1029"/>
      <c r="AJ11" s="1029"/>
      <c r="AK11" s="1029"/>
      <c r="AL11" s="1029"/>
      <c r="AM11" s="1029"/>
      <c r="AN11" s="1029"/>
      <c r="AO11" s="1029"/>
      <c r="AP11" s="1029"/>
      <c r="AQ11" s="1029"/>
      <c r="AR11" s="1029"/>
      <c r="AS11" s="1029"/>
      <c r="AT11" s="1029"/>
      <c r="AU11" s="1029"/>
      <c r="AV11" s="1029"/>
      <c r="AW11" s="1029"/>
      <c r="AX11" s="1029"/>
      <c r="AY11" s="1029"/>
      <c r="AZ11" s="1029"/>
      <c r="BA11" s="1029"/>
      <c r="BB11" s="1029"/>
      <c r="BC11" s="1029"/>
      <c r="BD11" s="1029"/>
      <c r="BE11" s="1029"/>
      <c r="BF11" s="1029"/>
    </row>
    <row r="12" spans="1:58" ht="35" x14ac:dyDescent="0.35">
      <c r="A12" s="1030" t="s">
        <v>1134</v>
      </c>
      <c r="B12" s="1025"/>
      <c r="C12" s="1026"/>
      <c r="D12" s="1027"/>
      <c r="E12" s="1026"/>
      <c r="F12" s="1027"/>
      <c r="G12" s="1026"/>
      <c r="H12" s="1031"/>
      <c r="I12" s="1031"/>
      <c r="J12" s="1032"/>
      <c r="K12" s="1033"/>
      <c r="L12" s="1033"/>
      <c r="M12" s="1033"/>
      <c r="N12" s="1033"/>
      <c r="O12" s="1033"/>
      <c r="P12" s="1033"/>
      <c r="Q12" s="1033"/>
      <c r="R12" s="1033"/>
      <c r="S12" s="1033"/>
      <c r="T12" s="1033"/>
      <c r="U12" s="1033"/>
      <c r="V12" s="1033"/>
      <c r="W12" s="1033"/>
      <c r="X12" s="1033"/>
      <c r="Y12" s="1033"/>
      <c r="Z12" s="1033"/>
      <c r="AA12" s="1033"/>
      <c r="AB12" s="1033"/>
      <c r="AC12" s="1033"/>
      <c r="AD12" s="1033"/>
      <c r="AE12" s="1033"/>
      <c r="AF12" s="1033"/>
      <c r="AG12" s="1033"/>
      <c r="AH12" s="1033"/>
      <c r="AI12" s="1033"/>
      <c r="AJ12" s="1033"/>
      <c r="AK12" s="1033"/>
      <c r="AL12" s="1033"/>
      <c r="AM12" s="1033"/>
      <c r="AN12" s="1033"/>
      <c r="AO12" s="1033"/>
      <c r="AP12" s="1033"/>
      <c r="AQ12" s="1033"/>
      <c r="AR12" s="1033"/>
      <c r="AS12" s="1033"/>
      <c r="AT12" s="1033"/>
      <c r="AU12" s="1033"/>
      <c r="AV12" s="1033"/>
      <c r="AW12" s="1033"/>
      <c r="AX12" s="1033"/>
      <c r="AY12" s="1033"/>
      <c r="AZ12" s="1033"/>
      <c r="BA12" s="1033"/>
      <c r="BB12" s="1033"/>
      <c r="BC12" s="1033"/>
      <c r="BD12" s="1033"/>
      <c r="BE12" s="1033"/>
      <c r="BF12" s="1033"/>
    </row>
    <row r="13" spans="1:58" ht="17.5" x14ac:dyDescent="0.35">
      <c r="A13" s="1988" t="s">
        <v>1371</v>
      </c>
      <c r="B13" s="1989"/>
      <c r="C13" s="1989"/>
      <c r="D13" s="1989"/>
      <c r="E13" s="1989"/>
      <c r="F13" s="1989"/>
      <c r="G13" s="1989"/>
      <c r="H13" s="1990"/>
      <c r="I13" s="1990"/>
      <c r="J13" s="1991"/>
      <c r="K13" s="1034"/>
      <c r="L13" s="1034"/>
      <c r="M13" s="1034"/>
      <c r="N13" s="1034"/>
      <c r="O13" s="1034"/>
      <c r="P13" s="1034"/>
      <c r="Q13" s="1034"/>
      <c r="R13" s="1034"/>
      <c r="S13" s="1034"/>
      <c r="T13" s="1034"/>
      <c r="U13" s="1034"/>
      <c r="V13" s="1034"/>
      <c r="W13" s="1034"/>
      <c r="X13" s="1034"/>
      <c r="Y13" s="1034"/>
      <c r="Z13" s="1034"/>
      <c r="AA13" s="1034"/>
      <c r="AB13" s="1034"/>
      <c r="AC13" s="1034"/>
      <c r="AD13" s="1034"/>
      <c r="AE13" s="1034"/>
      <c r="AF13" s="1034"/>
      <c r="AG13" s="1034"/>
      <c r="AH13" s="1034"/>
      <c r="AI13" s="1034"/>
      <c r="AJ13" s="1034"/>
      <c r="AK13" s="1034"/>
      <c r="AL13" s="1034"/>
      <c r="AM13" s="1034"/>
      <c r="AN13" s="1034"/>
      <c r="AO13" s="1034"/>
      <c r="AP13" s="1034"/>
      <c r="AQ13" s="1034"/>
      <c r="AR13" s="1034"/>
      <c r="AS13" s="1034"/>
      <c r="AT13" s="1034"/>
      <c r="AU13" s="1034"/>
      <c r="AV13" s="1034"/>
      <c r="AW13" s="1034"/>
      <c r="AX13" s="1034"/>
      <c r="AY13" s="1034"/>
      <c r="AZ13" s="1034"/>
      <c r="BA13" s="1034"/>
      <c r="BB13" s="1034"/>
      <c r="BC13" s="1034"/>
      <c r="BD13" s="1034"/>
      <c r="BE13" s="1034"/>
      <c r="BF13" s="1034"/>
    </row>
    <row r="14" spans="1:58" ht="70.5" thickBot="1" x14ac:dyDescent="0.4">
      <c r="A14" s="954" t="s">
        <v>1372</v>
      </c>
      <c r="B14" s="951" t="s">
        <v>1446</v>
      </c>
      <c r="C14" s="951"/>
      <c r="D14" s="951"/>
      <c r="E14" s="951"/>
      <c r="F14" s="951"/>
      <c r="G14" s="951"/>
      <c r="H14" s="951"/>
      <c r="I14" s="951"/>
      <c r="J14" s="954" t="s">
        <v>1373</v>
      </c>
      <c r="K14" s="1034"/>
      <c r="L14" s="1034"/>
      <c r="M14" s="1034"/>
      <c r="N14" s="1034"/>
      <c r="O14" s="1034"/>
      <c r="P14" s="1034"/>
      <c r="Q14" s="1034"/>
      <c r="R14" s="1034"/>
      <c r="S14" s="1034"/>
      <c r="T14" s="1034"/>
      <c r="U14" s="1034"/>
      <c r="V14" s="1034"/>
      <c r="W14" s="1034"/>
      <c r="X14" s="1034"/>
      <c r="Y14" s="1034"/>
      <c r="Z14" s="1034"/>
      <c r="AA14" s="1034"/>
      <c r="AB14" s="1034"/>
      <c r="AC14" s="1034"/>
      <c r="AD14" s="1034"/>
      <c r="AE14" s="1034"/>
      <c r="AF14" s="1034"/>
      <c r="AG14" s="1034"/>
      <c r="AH14" s="1034"/>
      <c r="AI14" s="1034"/>
      <c r="AJ14" s="1034"/>
      <c r="AK14" s="1034"/>
      <c r="AL14" s="1034"/>
      <c r="AM14" s="1034"/>
      <c r="AN14" s="1034"/>
      <c r="AO14" s="1034"/>
      <c r="AP14" s="1034"/>
      <c r="AQ14" s="1034"/>
      <c r="AR14" s="1034"/>
      <c r="AS14" s="1034"/>
      <c r="AT14" s="1034"/>
      <c r="AU14" s="1034"/>
      <c r="AV14" s="1034"/>
      <c r="AW14" s="1034"/>
      <c r="AX14" s="1034"/>
      <c r="AY14" s="1034"/>
      <c r="AZ14" s="1034"/>
      <c r="BA14" s="1034"/>
      <c r="BB14" s="1034"/>
      <c r="BC14" s="1034"/>
      <c r="BD14" s="1034"/>
      <c r="BE14" s="1034"/>
      <c r="BF14" s="1034"/>
    </row>
    <row r="15" spans="1:58" ht="90" customHeight="1" x14ac:dyDescent="0.35">
      <c r="A15" s="955" t="s">
        <v>1374</v>
      </c>
      <c r="B15" s="1035"/>
      <c r="C15" s="1036"/>
      <c r="D15" s="1037"/>
      <c r="E15" s="1038"/>
      <c r="F15" s="1039"/>
      <c r="G15" s="1040"/>
      <c r="H15" s="1041"/>
      <c r="I15" s="1042"/>
      <c r="J15" s="1043"/>
      <c r="K15" s="1033"/>
      <c r="L15" s="1033"/>
      <c r="M15" s="1033"/>
      <c r="N15" s="1033"/>
      <c r="O15" s="1033"/>
      <c r="P15" s="1033"/>
      <c r="Q15" s="1033"/>
      <c r="R15" s="1033"/>
      <c r="S15" s="1033"/>
      <c r="T15" s="1033"/>
      <c r="U15" s="1033"/>
      <c r="V15" s="1033"/>
      <c r="W15" s="1033"/>
      <c r="X15" s="1033"/>
      <c r="Y15" s="1033"/>
      <c r="Z15" s="1033"/>
      <c r="AA15" s="1033"/>
      <c r="AB15" s="1033"/>
      <c r="AC15" s="1033"/>
      <c r="AD15" s="1033"/>
      <c r="AE15" s="1033"/>
      <c r="AF15" s="1033"/>
      <c r="AG15" s="1033"/>
      <c r="AH15" s="1033"/>
      <c r="AI15" s="1033"/>
      <c r="AJ15" s="1033"/>
      <c r="AK15" s="1033"/>
      <c r="AL15" s="1033"/>
      <c r="AM15" s="1033"/>
      <c r="AN15" s="1033"/>
      <c r="AO15" s="1033"/>
      <c r="AP15" s="1033"/>
      <c r="AQ15" s="1033"/>
      <c r="AR15" s="1033"/>
      <c r="AS15" s="1033"/>
      <c r="AT15" s="1033"/>
      <c r="AU15" s="1033"/>
      <c r="AV15" s="1033"/>
      <c r="AW15" s="1033"/>
      <c r="AX15" s="1033"/>
      <c r="AY15" s="1033"/>
      <c r="AZ15" s="1033"/>
      <c r="BA15" s="1033"/>
      <c r="BB15" s="1033"/>
      <c r="BC15" s="1033"/>
      <c r="BD15" s="1033"/>
      <c r="BE15" s="1033"/>
      <c r="BF15" s="1033"/>
    </row>
    <row r="16" spans="1:58" ht="63" customHeight="1" x14ac:dyDescent="0.35">
      <c r="A16" s="956" t="s">
        <v>1375</v>
      </c>
      <c r="B16" s="1035"/>
      <c r="C16" s="1036"/>
      <c r="D16" s="1037"/>
      <c r="E16" s="1038"/>
      <c r="F16" s="1039"/>
      <c r="G16" s="1040"/>
      <c r="H16" s="1041"/>
      <c r="I16" s="1042"/>
      <c r="J16" s="1043"/>
      <c r="K16" s="1033"/>
      <c r="L16" s="1033"/>
      <c r="M16" s="1033"/>
      <c r="N16" s="1033"/>
      <c r="O16" s="1033"/>
      <c r="P16" s="1033"/>
      <c r="Q16" s="1033"/>
      <c r="R16" s="1033"/>
      <c r="S16" s="1033"/>
      <c r="T16" s="1033"/>
      <c r="U16" s="1033"/>
      <c r="V16" s="1033"/>
      <c r="W16" s="1033"/>
      <c r="X16" s="1033"/>
      <c r="Y16" s="1033"/>
      <c r="Z16" s="1033"/>
      <c r="AA16" s="1033"/>
      <c r="AB16" s="1033"/>
      <c r="AC16" s="1033"/>
      <c r="AD16" s="1033"/>
      <c r="AE16" s="1033"/>
      <c r="AF16" s="1033"/>
      <c r="AG16" s="1033"/>
      <c r="AH16" s="1033"/>
      <c r="AI16" s="1033"/>
      <c r="AJ16" s="1033"/>
      <c r="AK16" s="1033"/>
      <c r="AL16" s="1033"/>
      <c r="AM16" s="1033"/>
      <c r="AN16" s="1033"/>
      <c r="AO16" s="1033"/>
      <c r="AP16" s="1033"/>
      <c r="AQ16" s="1033"/>
      <c r="AR16" s="1033"/>
      <c r="AS16" s="1033"/>
      <c r="AT16" s="1033"/>
      <c r="AU16" s="1033"/>
      <c r="AV16" s="1033"/>
      <c r="AW16" s="1033"/>
      <c r="AX16" s="1033"/>
      <c r="AY16" s="1033"/>
      <c r="AZ16" s="1033"/>
      <c r="BA16" s="1033"/>
      <c r="BB16" s="1033"/>
      <c r="BC16" s="1033"/>
      <c r="BD16" s="1033"/>
      <c r="BE16" s="1033"/>
      <c r="BF16" s="1033"/>
    </row>
    <row r="17" spans="1:58" ht="151.5" customHeight="1" x14ac:dyDescent="0.35">
      <c r="A17" s="956" t="s">
        <v>1376</v>
      </c>
      <c r="B17" s="1035"/>
      <c r="C17" s="1036"/>
      <c r="D17" s="1037"/>
      <c r="E17" s="1038"/>
      <c r="F17" s="1039"/>
      <c r="G17" s="1040"/>
      <c r="H17" s="1041"/>
      <c r="I17" s="1042"/>
      <c r="J17" s="1043"/>
      <c r="K17" s="1033"/>
      <c r="L17" s="1033"/>
      <c r="M17" s="1033"/>
      <c r="N17" s="1033"/>
      <c r="O17" s="1033"/>
      <c r="P17" s="1033"/>
      <c r="Q17" s="1033"/>
      <c r="R17" s="1033"/>
      <c r="S17" s="1033"/>
      <c r="T17" s="1033"/>
      <c r="U17" s="1033"/>
      <c r="V17" s="1033"/>
      <c r="W17" s="1033"/>
      <c r="X17" s="1033"/>
      <c r="Y17" s="1033"/>
      <c r="Z17" s="1033"/>
      <c r="AA17" s="1033"/>
      <c r="AB17" s="1033"/>
      <c r="AC17" s="1033"/>
      <c r="AD17" s="1033"/>
      <c r="AE17" s="1033"/>
      <c r="AF17" s="1033"/>
      <c r="AG17" s="1033"/>
      <c r="AH17" s="1033"/>
      <c r="AI17" s="1033"/>
      <c r="AJ17" s="1033"/>
      <c r="AK17" s="1033"/>
      <c r="AL17" s="1033"/>
      <c r="AM17" s="1033"/>
      <c r="AN17" s="1033"/>
      <c r="AO17" s="1033"/>
      <c r="AP17" s="1033"/>
      <c r="AQ17" s="1033"/>
      <c r="AR17" s="1033"/>
      <c r="AS17" s="1033"/>
      <c r="AT17" s="1033"/>
      <c r="AU17" s="1033"/>
      <c r="AV17" s="1033"/>
      <c r="AW17" s="1033"/>
      <c r="AX17" s="1033"/>
      <c r="AY17" s="1033"/>
      <c r="AZ17" s="1033"/>
      <c r="BA17" s="1033"/>
      <c r="BB17" s="1033"/>
      <c r="BC17" s="1033"/>
      <c r="BD17" s="1033"/>
      <c r="BE17" s="1033"/>
      <c r="BF17" s="1033"/>
    </row>
    <row r="18" spans="1:58" ht="35" x14ac:dyDescent="0.35">
      <c r="A18" s="956" t="s">
        <v>1377</v>
      </c>
      <c r="B18" s="1035"/>
      <c r="C18" s="1036"/>
      <c r="D18" s="1037"/>
      <c r="E18" s="1038"/>
      <c r="F18" s="1039"/>
      <c r="G18" s="1040"/>
      <c r="H18" s="1041"/>
      <c r="I18" s="1042"/>
      <c r="J18" s="1043"/>
      <c r="K18" s="1033"/>
      <c r="L18" s="1033"/>
      <c r="M18" s="1044"/>
      <c r="N18" s="1044"/>
      <c r="O18" s="1033"/>
      <c r="P18" s="1033"/>
      <c r="Q18" s="1033"/>
      <c r="R18" s="1033"/>
      <c r="S18" s="1033"/>
      <c r="T18" s="1033"/>
      <c r="U18" s="1033"/>
      <c r="V18" s="1033"/>
      <c r="W18" s="1033"/>
      <c r="X18" s="1033"/>
      <c r="Y18" s="1033"/>
      <c r="Z18" s="1033"/>
      <c r="AA18" s="1033"/>
      <c r="AB18" s="1033"/>
      <c r="AC18" s="1033"/>
      <c r="AD18" s="1033"/>
      <c r="AE18" s="1033"/>
      <c r="AF18" s="1033"/>
      <c r="AG18" s="1033"/>
      <c r="AH18" s="1033"/>
      <c r="AI18" s="1033"/>
      <c r="AJ18" s="1033"/>
      <c r="AK18" s="1033"/>
      <c r="AL18" s="1033"/>
      <c r="AM18" s="1033"/>
      <c r="AN18" s="1033"/>
      <c r="AO18" s="1033"/>
      <c r="AP18" s="1033"/>
      <c r="AQ18" s="1033"/>
      <c r="AR18" s="1033"/>
      <c r="AS18" s="1033"/>
      <c r="AT18" s="1033"/>
      <c r="AU18" s="1033"/>
      <c r="AV18" s="1033"/>
      <c r="AW18" s="1033"/>
      <c r="AX18" s="1033"/>
      <c r="AY18" s="1033"/>
      <c r="AZ18" s="1033"/>
      <c r="BA18" s="1033"/>
      <c r="BB18" s="1033"/>
      <c r="BC18" s="1033"/>
      <c r="BD18" s="1033"/>
      <c r="BE18" s="1033"/>
      <c r="BF18" s="1033"/>
    </row>
    <row r="19" spans="1:58" ht="35" x14ac:dyDescent="0.35">
      <c r="A19" s="956" t="s">
        <v>1143</v>
      </c>
      <c r="B19" s="1035"/>
      <c r="C19" s="1036"/>
      <c r="D19" s="1037"/>
      <c r="E19" s="1038"/>
      <c r="F19" s="1039"/>
      <c r="G19" s="1040"/>
      <c r="H19" s="1041"/>
      <c r="I19" s="1042"/>
      <c r="J19" s="1043"/>
      <c r="K19" s="1033"/>
      <c r="L19" s="1033"/>
      <c r="M19" s="1033"/>
      <c r="N19" s="1033"/>
      <c r="O19" s="1044"/>
      <c r="P19" s="1044"/>
      <c r="Q19" s="1044"/>
      <c r="R19" s="1044"/>
      <c r="S19" s="1044"/>
      <c r="T19" s="1044"/>
      <c r="U19" s="1044"/>
      <c r="V19" s="1044"/>
      <c r="W19" s="1033"/>
      <c r="X19" s="1033"/>
      <c r="Y19" s="1033"/>
      <c r="Z19" s="1033"/>
      <c r="AA19" s="1033"/>
      <c r="AB19" s="1033"/>
      <c r="AC19" s="1033"/>
      <c r="AD19" s="1033"/>
      <c r="AE19" s="1033"/>
      <c r="AF19" s="1033"/>
      <c r="AG19" s="1033"/>
      <c r="AH19" s="1033"/>
      <c r="AI19" s="1033"/>
      <c r="AJ19" s="1033"/>
      <c r="AK19" s="1033"/>
      <c r="AL19" s="1033"/>
      <c r="AM19" s="1033"/>
      <c r="AN19" s="1033"/>
      <c r="AO19" s="1033"/>
      <c r="AP19" s="1033"/>
      <c r="AQ19" s="1033"/>
      <c r="AR19" s="1033"/>
      <c r="AS19" s="1033"/>
      <c r="AT19" s="1033"/>
      <c r="AU19" s="1033"/>
      <c r="AV19" s="1033"/>
      <c r="AW19" s="1033"/>
      <c r="AX19" s="1033"/>
      <c r="AY19" s="1033"/>
      <c r="AZ19" s="1033"/>
      <c r="BA19" s="1033"/>
      <c r="BB19" s="1033"/>
      <c r="BC19" s="1033"/>
      <c r="BD19" s="1033"/>
      <c r="BE19" s="1033"/>
      <c r="BF19" s="1033"/>
    </row>
    <row r="20" spans="1:58" ht="35" x14ac:dyDescent="0.35">
      <c r="A20" s="956" t="s">
        <v>1144</v>
      </c>
      <c r="B20" s="1035"/>
      <c r="C20" s="1036"/>
      <c r="D20" s="1037"/>
      <c r="E20" s="1038"/>
      <c r="F20" s="1039"/>
      <c r="G20" s="1040"/>
      <c r="H20" s="1041"/>
      <c r="I20" s="1042"/>
      <c r="J20" s="1043"/>
      <c r="K20" s="1033"/>
      <c r="L20" s="1033"/>
      <c r="M20" s="1033"/>
      <c r="N20" s="1033"/>
      <c r="O20" s="1033"/>
      <c r="P20" s="1033"/>
      <c r="Q20" s="1033"/>
      <c r="R20" s="1033"/>
      <c r="S20" s="1033"/>
      <c r="T20" s="1033"/>
      <c r="U20" s="1033"/>
      <c r="V20" s="1033"/>
      <c r="W20" s="1044"/>
      <c r="X20" s="1044"/>
      <c r="Y20" s="1044"/>
      <c r="Z20" s="1044"/>
      <c r="AA20" s="1033"/>
      <c r="AB20" s="1033"/>
      <c r="AC20" s="1033"/>
      <c r="AD20" s="1033"/>
      <c r="AE20" s="1033"/>
      <c r="AF20" s="1033"/>
      <c r="AG20" s="1033"/>
      <c r="AH20" s="1033"/>
      <c r="AI20" s="1033"/>
      <c r="AJ20" s="1033"/>
      <c r="AK20" s="1033"/>
      <c r="AL20" s="1033"/>
      <c r="AM20" s="1033"/>
      <c r="AN20" s="1033"/>
      <c r="AO20" s="1033"/>
      <c r="AP20" s="1033"/>
      <c r="AQ20" s="1033"/>
      <c r="AR20" s="1033"/>
      <c r="AS20" s="1033"/>
      <c r="AT20" s="1033"/>
      <c r="AU20" s="1033"/>
      <c r="AV20" s="1033"/>
      <c r="AW20" s="1033"/>
      <c r="AX20" s="1033"/>
      <c r="AY20" s="1033"/>
      <c r="AZ20" s="1033"/>
      <c r="BA20" s="1033"/>
      <c r="BB20" s="1033"/>
      <c r="BC20" s="1033"/>
      <c r="BD20" s="1033"/>
      <c r="BE20" s="1033"/>
      <c r="BF20" s="1033"/>
    </row>
    <row r="21" spans="1:58" ht="35" x14ac:dyDescent="0.35">
      <c r="A21" s="956" t="s">
        <v>1378</v>
      </c>
      <c r="B21" s="1035"/>
      <c r="C21" s="1036"/>
      <c r="D21" s="1037"/>
      <c r="E21" s="1038"/>
      <c r="F21" s="1039"/>
      <c r="G21" s="1040"/>
      <c r="H21" s="1041"/>
      <c r="I21" s="1042"/>
      <c r="J21" s="1043"/>
      <c r="K21" s="1033"/>
      <c r="L21" s="1033"/>
      <c r="M21" s="1033"/>
      <c r="N21" s="1033"/>
      <c r="O21" s="1033"/>
      <c r="P21" s="1033"/>
      <c r="Q21" s="1033"/>
      <c r="R21" s="1033"/>
      <c r="S21" s="1033"/>
      <c r="T21" s="1033"/>
      <c r="U21" s="1033"/>
      <c r="V21" s="1033"/>
      <c r="W21" s="1033"/>
      <c r="X21" s="1033"/>
      <c r="Y21" s="1033"/>
      <c r="Z21" s="1033"/>
      <c r="AA21" s="1044"/>
      <c r="AB21" s="1044"/>
      <c r="AC21" s="1044"/>
      <c r="AD21" s="1044"/>
      <c r="AE21" s="1033"/>
      <c r="AF21" s="1033"/>
      <c r="AG21" s="1033"/>
      <c r="AH21" s="1033"/>
      <c r="AI21" s="1033"/>
      <c r="AJ21" s="1033"/>
      <c r="AK21" s="1033"/>
      <c r="AL21" s="1033"/>
      <c r="AM21" s="1033"/>
      <c r="AN21" s="1033"/>
      <c r="AO21" s="1033"/>
      <c r="AP21" s="1033"/>
      <c r="AQ21" s="1033"/>
      <c r="AR21" s="1033"/>
      <c r="AS21" s="1033"/>
      <c r="AT21" s="1033"/>
      <c r="AU21" s="1033"/>
      <c r="AV21" s="1033"/>
      <c r="AW21" s="1033"/>
      <c r="AX21" s="1033"/>
      <c r="AY21" s="1033"/>
      <c r="AZ21" s="1033"/>
      <c r="BA21" s="1033"/>
      <c r="BB21" s="1033"/>
      <c r="BC21" s="1033"/>
      <c r="BD21" s="1033"/>
      <c r="BE21" s="1033"/>
      <c r="BF21" s="1033"/>
    </row>
    <row r="22" spans="1:58" ht="35" x14ac:dyDescent="0.35">
      <c r="A22" s="956" t="s">
        <v>1146</v>
      </c>
      <c r="B22" s="1035"/>
      <c r="C22" s="1036"/>
      <c r="D22" s="1037"/>
      <c r="E22" s="1038"/>
      <c r="F22" s="1039"/>
      <c r="G22" s="1040"/>
      <c r="H22" s="1041"/>
      <c r="I22" s="1042"/>
      <c r="J22" s="1043"/>
      <c r="K22" s="1033"/>
      <c r="L22" s="1033"/>
      <c r="M22" s="1033"/>
      <c r="N22" s="1033"/>
      <c r="O22" s="1033"/>
      <c r="P22" s="1033"/>
      <c r="Q22" s="1033"/>
      <c r="R22" s="1033"/>
      <c r="S22" s="1033"/>
      <c r="T22" s="1033"/>
      <c r="U22" s="1033"/>
      <c r="V22" s="1033"/>
      <c r="W22" s="1033"/>
      <c r="X22" s="1033"/>
      <c r="Y22" s="1033"/>
      <c r="Z22" s="1033"/>
      <c r="AA22" s="1033"/>
      <c r="AB22" s="1033"/>
      <c r="AC22" s="1033"/>
      <c r="AD22" s="1033"/>
      <c r="AE22" s="1044"/>
      <c r="AF22" s="1033"/>
      <c r="AG22" s="1033"/>
      <c r="AH22" s="1033"/>
      <c r="AI22" s="1033"/>
      <c r="AJ22" s="1033"/>
      <c r="AK22" s="1033"/>
      <c r="AL22" s="1033"/>
      <c r="AM22" s="1044"/>
      <c r="AN22" s="1033"/>
      <c r="AO22" s="1033"/>
      <c r="AP22" s="1033"/>
      <c r="AQ22" s="1033"/>
      <c r="AR22" s="1033"/>
      <c r="AS22" s="1033"/>
      <c r="AT22" s="1033"/>
      <c r="AU22" s="1033"/>
      <c r="AV22" s="1033"/>
      <c r="AW22" s="1033"/>
      <c r="AX22" s="1033"/>
      <c r="AY22" s="1033"/>
      <c r="AZ22" s="1033"/>
      <c r="BA22" s="1033"/>
      <c r="BB22" s="1033"/>
      <c r="BC22" s="1033"/>
      <c r="BD22" s="1033"/>
      <c r="BE22" s="1033"/>
      <c r="BF22" s="1033"/>
    </row>
    <row r="23" spans="1:58" ht="35.5" thickBot="1" x14ac:dyDescent="0.4">
      <c r="A23" s="957" t="s">
        <v>1147</v>
      </c>
      <c r="B23" s="1035"/>
      <c r="C23" s="1036"/>
      <c r="D23" s="1037"/>
      <c r="E23" s="1038"/>
      <c r="F23" s="1039"/>
      <c r="G23" s="1040"/>
      <c r="H23" s="1041"/>
      <c r="I23" s="1042"/>
      <c r="J23" s="1043"/>
      <c r="K23" s="1033"/>
      <c r="L23" s="1033"/>
      <c r="M23" s="1033"/>
      <c r="N23" s="1033"/>
      <c r="O23" s="1033"/>
      <c r="P23" s="1033"/>
      <c r="Q23" s="1033"/>
      <c r="R23" s="1033"/>
      <c r="S23" s="1033"/>
      <c r="T23" s="1033"/>
      <c r="U23" s="1033"/>
      <c r="V23" s="1033"/>
      <c r="W23" s="1033"/>
      <c r="X23" s="1033"/>
      <c r="Y23" s="1033"/>
      <c r="Z23" s="1033"/>
      <c r="AA23" s="1033"/>
      <c r="AB23" s="1033"/>
      <c r="AC23" s="1033"/>
      <c r="AD23" s="1033"/>
      <c r="AE23" s="1033"/>
      <c r="AF23" s="1044"/>
      <c r="AG23" s="1033"/>
      <c r="AH23" s="1033"/>
      <c r="AI23" s="1033"/>
      <c r="AJ23" s="1033"/>
      <c r="AK23" s="1033"/>
      <c r="AL23" s="1033"/>
      <c r="AM23" s="1033"/>
      <c r="AN23" s="1044"/>
      <c r="AO23" s="1033"/>
      <c r="AP23" s="1033"/>
      <c r="AQ23" s="1033"/>
      <c r="AR23" s="1033"/>
      <c r="AS23" s="1033"/>
      <c r="AT23" s="1033"/>
      <c r="AU23" s="1033"/>
      <c r="AV23" s="1033"/>
      <c r="AW23" s="1033"/>
      <c r="AX23" s="1033"/>
      <c r="AY23" s="1033"/>
      <c r="AZ23" s="1033"/>
      <c r="BA23" s="1033"/>
      <c r="BB23" s="1033"/>
      <c r="BC23" s="1033"/>
      <c r="BD23" s="1033"/>
      <c r="BE23" s="1033"/>
      <c r="BF23" s="1033"/>
    </row>
    <row r="24" spans="1:58" ht="19" x14ac:dyDescent="0.35">
      <c r="A24" s="958" t="s">
        <v>1379</v>
      </c>
      <c r="B24" s="1045"/>
      <c r="C24" s="1046"/>
      <c r="D24" s="1047"/>
      <c r="E24" s="1048"/>
      <c r="F24" s="1049"/>
      <c r="G24" s="1050"/>
      <c r="H24" s="1051"/>
      <c r="I24" s="1051"/>
      <c r="J24" s="1052">
        <v>77514</v>
      </c>
      <c r="K24" s="1033"/>
      <c r="L24" s="1033"/>
      <c r="M24" s="1033"/>
      <c r="N24" s="1033"/>
      <c r="O24" s="1033"/>
      <c r="P24" s="1033"/>
      <c r="Q24" s="1033"/>
      <c r="R24" s="1033"/>
      <c r="S24" s="1033"/>
      <c r="T24" s="1033"/>
      <c r="U24" s="1033"/>
      <c r="V24" s="1033"/>
      <c r="W24" s="1033"/>
      <c r="X24" s="1033"/>
      <c r="Y24" s="1033"/>
      <c r="Z24" s="1033"/>
      <c r="AA24" s="1033"/>
      <c r="AB24" s="1033"/>
      <c r="AC24" s="1033"/>
      <c r="AD24" s="1033"/>
      <c r="AE24" s="1033"/>
      <c r="AF24" s="1044"/>
      <c r="AG24" s="1033"/>
      <c r="AH24" s="1033"/>
      <c r="AI24" s="1033"/>
      <c r="AJ24" s="1033"/>
      <c r="AK24" s="1033"/>
      <c r="AL24" s="1033"/>
      <c r="AM24" s="1033"/>
      <c r="AN24" s="1044"/>
      <c r="AO24" s="1033"/>
      <c r="AP24" s="1033"/>
      <c r="AQ24" s="1033"/>
      <c r="AR24" s="1033"/>
      <c r="AS24" s="1033"/>
      <c r="AT24" s="1033"/>
      <c r="AU24" s="1033"/>
      <c r="AV24" s="1033"/>
      <c r="AW24" s="1033"/>
      <c r="AX24" s="1033"/>
      <c r="AY24" s="1033"/>
      <c r="AZ24" s="1033"/>
      <c r="BA24" s="1033"/>
      <c r="BB24" s="1033"/>
      <c r="BC24" s="1033"/>
      <c r="BD24" s="1033"/>
      <c r="BE24" s="1033"/>
      <c r="BF24" s="1033"/>
    </row>
    <row r="25" spans="1:58" ht="35" x14ac:dyDescent="0.35">
      <c r="A25" s="959" t="s">
        <v>1380</v>
      </c>
      <c r="B25" s="1053"/>
      <c r="C25" s="1054"/>
      <c r="D25" s="1055"/>
      <c r="E25" s="1056"/>
      <c r="F25" s="1057"/>
      <c r="G25" s="1058"/>
      <c r="H25" s="1059"/>
      <c r="I25" s="1059"/>
      <c r="J25" s="959"/>
      <c r="K25" s="1060"/>
      <c r="L25" s="1060"/>
      <c r="M25" s="1060"/>
      <c r="N25" s="1060"/>
      <c r="O25" s="1060"/>
      <c r="P25" s="1060"/>
      <c r="Q25" s="1060"/>
      <c r="R25" s="1060"/>
      <c r="S25" s="1060"/>
      <c r="T25" s="1060"/>
      <c r="U25" s="1060"/>
      <c r="V25" s="1060"/>
      <c r="W25" s="1060"/>
      <c r="X25" s="1060"/>
      <c r="Y25" s="1060"/>
      <c r="Z25" s="1060"/>
      <c r="AA25" s="1060"/>
      <c r="AB25" s="1060"/>
      <c r="AC25" s="1060"/>
      <c r="AD25" s="1060"/>
      <c r="AE25" s="1060"/>
      <c r="AF25" s="1060"/>
      <c r="AG25" s="1060"/>
      <c r="AH25" s="1060"/>
      <c r="AI25" s="1060"/>
      <c r="AJ25" s="1060"/>
      <c r="AK25" s="1060"/>
      <c r="AL25" s="1060"/>
      <c r="AM25" s="1060"/>
      <c r="AN25" s="1060"/>
      <c r="AO25" s="1060"/>
      <c r="AP25" s="1060"/>
      <c r="AQ25" s="1060"/>
      <c r="AR25" s="1060"/>
      <c r="AS25" s="1060"/>
      <c r="AT25" s="1060"/>
      <c r="AU25" s="1060"/>
      <c r="AV25" s="1060"/>
      <c r="AW25" s="1060"/>
      <c r="AX25" s="1060"/>
      <c r="AY25" s="1060"/>
      <c r="AZ25" s="1060"/>
      <c r="BA25" s="1060"/>
      <c r="BB25" s="1060"/>
      <c r="BC25" s="1060"/>
      <c r="BD25" s="1060"/>
      <c r="BE25" s="1060"/>
      <c r="BF25" s="1060"/>
    </row>
    <row r="26" spans="1:58" ht="35" x14ac:dyDescent="0.35">
      <c r="A26" s="960" t="s">
        <v>1381</v>
      </c>
      <c r="B26" s="1061"/>
      <c r="C26" s="1036"/>
      <c r="D26" s="1037"/>
      <c r="E26" s="1038"/>
      <c r="F26" s="1039"/>
      <c r="G26" s="1040"/>
      <c r="H26" s="1041"/>
      <c r="I26" s="1042"/>
      <c r="J26" s="1062"/>
      <c r="K26" s="1033"/>
      <c r="L26" s="1033"/>
      <c r="M26" s="1033"/>
      <c r="N26" s="1033"/>
      <c r="O26" s="1033"/>
      <c r="P26" s="1033"/>
      <c r="Q26" s="1033"/>
      <c r="R26" s="1033"/>
      <c r="S26" s="1033"/>
      <c r="T26" s="1033"/>
      <c r="U26" s="1033"/>
      <c r="V26" s="1033"/>
      <c r="W26" s="1033"/>
      <c r="X26" s="1033"/>
      <c r="Y26" s="1033"/>
      <c r="Z26" s="1033"/>
      <c r="AA26" s="1033"/>
      <c r="AB26" s="1033"/>
      <c r="AC26" s="1033"/>
      <c r="AD26" s="1033"/>
      <c r="AE26" s="1033"/>
      <c r="AF26" s="1033"/>
      <c r="AG26" s="1044"/>
      <c r="AH26" s="1033"/>
      <c r="AI26" s="1033"/>
      <c r="AJ26" s="1033"/>
      <c r="AK26" s="1033"/>
      <c r="AL26" s="1033"/>
      <c r="AM26" s="1033"/>
      <c r="AN26" s="1033"/>
      <c r="AO26" s="1033"/>
      <c r="AP26" s="1033"/>
      <c r="AQ26" s="1033"/>
      <c r="AR26" s="1033"/>
      <c r="AS26" s="1033"/>
      <c r="AT26" s="1033"/>
      <c r="AU26" s="1033"/>
      <c r="AV26" s="1033"/>
      <c r="AW26" s="1033"/>
      <c r="AX26" s="1033"/>
      <c r="AY26" s="1033"/>
      <c r="AZ26" s="1033"/>
      <c r="BA26" s="1033"/>
      <c r="BB26" s="1033"/>
      <c r="BC26" s="1033"/>
      <c r="BD26" s="1033"/>
      <c r="BE26" s="1033"/>
      <c r="BF26" s="1033"/>
    </row>
    <row r="27" spans="1:58" ht="19.5" thickBot="1" x14ac:dyDescent="0.4">
      <c r="A27" s="961" t="s">
        <v>1382</v>
      </c>
      <c r="B27" s="1063"/>
      <c r="C27" s="1046"/>
      <c r="D27" s="1047"/>
      <c r="E27" s="1048"/>
      <c r="F27" s="1049"/>
      <c r="G27" s="1050"/>
      <c r="H27" s="1051"/>
      <c r="I27" s="1051"/>
      <c r="J27" s="1064">
        <v>342513.4</v>
      </c>
      <c r="K27" s="1033"/>
      <c r="L27" s="1033"/>
      <c r="M27" s="1033"/>
      <c r="N27" s="1033"/>
      <c r="O27" s="1033"/>
      <c r="P27" s="1033"/>
      <c r="Q27" s="1033"/>
      <c r="R27" s="1033"/>
      <c r="S27" s="1033"/>
      <c r="T27" s="1033"/>
      <c r="U27" s="1033"/>
      <c r="V27" s="1033"/>
      <c r="W27" s="1033"/>
      <c r="X27" s="1033"/>
      <c r="Y27" s="1033"/>
      <c r="Z27" s="1033"/>
      <c r="AA27" s="1033"/>
      <c r="AB27" s="1033"/>
      <c r="AC27" s="1033"/>
      <c r="AD27" s="1033"/>
      <c r="AE27" s="1033"/>
      <c r="AF27" s="1033"/>
      <c r="AG27" s="1033"/>
      <c r="AH27" s="1033"/>
      <c r="AI27" s="1033"/>
      <c r="AJ27" s="1033"/>
      <c r="AK27" s="1033"/>
      <c r="AL27" s="1033"/>
      <c r="AM27" s="1033"/>
      <c r="AN27" s="1033"/>
      <c r="AO27" s="1033"/>
      <c r="AP27" s="1033"/>
      <c r="AQ27" s="1033"/>
      <c r="AR27" s="1033"/>
      <c r="AS27" s="1033"/>
      <c r="AT27" s="1033"/>
      <c r="AU27" s="1033"/>
      <c r="AV27" s="1033"/>
      <c r="AW27" s="1033"/>
      <c r="AX27" s="1033"/>
      <c r="AY27" s="1033"/>
      <c r="AZ27" s="1033"/>
      <c r="BA27" s="1033"/>
      <c r="BB27" s="1033"/>
      <c r="BC27" s="1033"/>
      <c r="BD27" s="1033"/>
      <c r="BE27" s="1033"/>
      <c r="BF27" s="1044"/>
    </row>
    <row r="28" spans="1:58" ht="18" thickBot="1" x14ac:dyDescent="0.4">
      <c r="A28" s="962" t="s">
        <v>1383</v>
      </c>
      <c r="B28" s="963"/>
      <c r="C28" s="964"/>
      <c r="D28" s="965"/>
      <c r="E28" s="966"/>
      <c r="F28" s="964"/>
      <c r="G28" s="964"/>
      <c r="H28" s="967" t="e">
        <f>#REF!+#REF!</f>
        <v>#REF!</v>
      </c>
      <c r="I28" s="967" t="e">
        <f>#REF!+#REF!</f>
        <v>#REF!</v>
      </c>
      <c r="J28" s="968">
        <f>J24+J27</f>
        <v>420027.4</v>
      </c>
      <c r="K28" s="969"/>
      <c r="L28" s="970"/>
      <c r="M28" s="970"/>
      <c r="N28" s="970"/>
      <c r="O28" s="970"/>
      <c r="P28" s="970"/>
      <c r="Q28" s="970"/>
      <c r="R28" s="970"/>
      <c r="S28" s="970"/>
      <c r="T28" s="970"/>
      <c r="U28" s="970"/>
      <c r="V28" s="970"/>
      <c r="W28" s="970"/>
      <c r="X28" s="970"/>
      <c r="Y28" s="970"/>
      <c r="Z28" s="970"/>
      <c r="AA28" s="970"/>
      <c r="AB28" s="970"/>
      <c r="AC28" s="970"/>
      <c r="AD28" s="970"/>
      <c r="AE28" s="970"/>
      <c r="AF28" s="970"/>
      <c r="AG28" s="970"/>
      <c r="AH28" s="970"/>
      <c r="AI28" s="970"/>
      <c r="AJ28" s="970"/>
      <c r="AK28" s="970"/>
      <c r="AL28" s="970"/>
      <c r="AM28" s="970"/>
      <c r="AN28" s="970"/>
      <c r="AO28" s="970"/>
      <c r="AP28" s="970"/>
      <c r="AQ28" s="970"/>
      <c r="AR28" s="970"/>
      <c r="AS28" s="970"/>
      <c r="AT28" s="970"/>
      <c r="AU28" s="970"/>
      <c r="AV28" s="970"/>
      <c r="AW28" s="970"/>
      <c r="AX28" s="970"/>
      <c r="AY28" s="970"/>
      <c r="AZ28" s="970"/>
      <c r="BA28" s="970"/>
      <c r="BB28" s="970"/>
      <c r="BC28" s="970"/>
      <c r="BD28" s="970"/>
      <c r="BE28" s="970"/>
      <c r="BF28" s="970"/>
    </row>
    <row r="29" spans="1:58" ht="140" x14ac:dyDescent="0.35">
      <c r="A29" s="971" t="s">
        <v>1384</v>
      </c>
      <c r="B29" s="1065"/>
      <c r="C29" s="1066"/>
      <c r="D29" s="1067"/>
      <c r="E29" s="1068"/>
      <c r="F29" s="1069"/>
      <c r="G29" s="1070"/>
      <c r="H29" s="1071"/>
      <c r="I29" s="1071"/>
      <c r="J29" s="1072"/>
      <c r="K29" s="1073"/>
      <c r="L29" s="1073"/>
      <c r="M29" s="1073"/>
      <c r="N29" s="1073"/>
      <c r="O29" s="1073"/>
      <c r="P29" s="1073"/>
      <c r="Q29" s="1073"/>
      <c r="R29" s="1073"/>
      <c r="S29" s="1073"/>
      <c r="T29" s="1073"/>
      <c r="U29" s="1073"/>
      <c r="V29" s="1073"/>
      <c r="W29" s="1073"/>
      <c r="X29" s="1073"/>
      <c r="Y29" s="1073"/>
      <c r="Z29" s="1073"/>
      <c r="AA29" s="1073"/>
      <c r="AB29" s="1073"/>
      <c r="AC29" s="1073"/>
      <c r="AD29" s="1073"/>
      <c r="AE29" s="1073"/>
      <c r="AF29" s="1073"/>
      <c r="AG29" s="1073"/>
      <c r="AH29" s="1073"/>
      <c r="AI29" s="1073"/>
      <c r="AJ29" s="1073"/>
      <c r="AK29" s="1073"/>
      <c r="AL29" s="1073"/>
      <c r="AM29" s="1073"/>
      <c r="AN29" s="1073"/>
      <c r="AO29" s="1073"/>
      <c r="AP29" s="1073"/>
      <c r="AQ29" s="1073"/>
      <c r="AR29" s="1073"/>
      <c r="AS29" s="1073"/>
      <c r="AT29" s="1073"/>
      <c r="AU29" s="1073"/>
      <c r="AV29" s="1073"/>
      <c r="AW29" s="1073"/>
      <c r="AX29" s="1073"/>
      <c r="AY29" s="1073"/>
      <c r="AZ29" s="1073"/>
      <c r="BA29" s="1073"/>
      <c r="BB29" s="1073"/>
      <c r="BC29" s="1073"/>
      <c r="BD29" s="1073"/>
      <c r="BE29" s="1073"/>
      <c r="BF29" s="1073"/>
    </row>
    <row r="30" spans="1:58" ht="70" x14ac:dyDescent="0.35">
      <c r="A30" s="973" t="s">
        <v>1385</v>
      </c>
      <c r="B30" s="1053"/>
      <c r="C30" s="1054"/>
      <c r="D30" s="1055"/>
      <c r="E30" s="1056"/>
      <c r="F30" s="1057"/>
      <c r="G30" s="1058"/>
      <c r="H30" s="1059"/>
      <c r="I30" s="1059"/>
      <c r="J30" s="1074"/>
      <c r="K30" s="1060"/>
      <c r="L30" s="1060"/>
      <c r="M30" s="1060"/>
      <c r="N30" s="1060"/>
      <c r="O30" s="1060"/>
      <c r="P30" s="1060"/>
      <c r="Q30" s="1060"/>
      <c r="R30" s="1060"/>
      <c r="S30" s="1060"/>
      <c r="T30" s="1060"/>
      <c r="U30" s="1060"/>
      <c r="V30" s="1060"/>
      <c r="W30" s="1060"/>
      <c r="X30" s="1060"/>
      <c r="Y30" s="1060"/>
      <c r="Z30" s="1060"/>
      <c r="AA30" s="1060"/>
      <c r="AB30" s="1060"/>
      <c r="AC30" s="1060"/>
      <c r="AD30" s="1060"/>
      <c r="AE30" s="1060"/>
      <c r="AF30" s="1060"/>
      <c r="AG30" s="1060"/>
      <c r="AH30" s="1060"/>
      <c r="AI30" s="1060"/>
      <c r="AJ30" s="1060"/>
      <c r="AK30" s="1060"/>
      <c r="AL30" s="1060"/>
      <c r="AM30" s="1060"/>
      <c r="AN30" s="1060"/>
      <c r="AO30" s="1060"/>
      <c r="AP30" s="1060"/>
      <c r="AQ30" s="1060"/>
      <c r="AR30" s="1060"/>
      <c r="AS30" s="1060"/>
      <c r="AT30" s="1060"/>
      <c r="AU30" s="1060"/>
      <c r="AV30" s="1060"/>
      <c r="AW30" s="1060"/>
      <c r="AX30" s="1060"/>
      <c r="AY30" s="1060"/>
      <c r="AZ30" s="1060"/>
      <c r="BA30" s="1060"/>
      <c r="BB30" s="1060"/>
      <c r="BC30" s="1060"/>
      <c r="BD30" s="1060"/>
      <c r="BE30" s="1060"/>
      <c r="BF30" s="1060"/>
    </row>
    <row r="31" spans="1:58" ht="52.5" x14ac:dyDescent="0.35">
      <c r="A31" s="974" t="s">
        <v>1386</v>
      </c>
      <c r="B31" s="1061">
        <v>39600</v>
      </c>
      <c r="C31" s="1036" t="s">
        <v>1387</v>
      </c>
      <c r="D31" s="1037">
        <v>1</v>
      </c>
      <c r="E31" s="1075">
        <f>B31*D31</f>
        <v>39600</v>
      </c>
      <c r="F31" s="1039" t="s">
        <v>1387</v>
      </c>
      <c r="G31" s="1040">
        <v>1</v>
      </c>
      <c r="H31" s="1042">
        <f>E31*G31</f>
        <v>39600</v>
      </c>
      <c r="I31" s="1042">
        <v>0</v>
      </c>
      <c r="J31" s="1076">
        <v>12960</v>
      </c>
      <c r="K31" s="1073"/>
      <c r="L31" s="1073"/>
      <c r="M31" s="1077"/>
      <c r="N31" s="1077"/>
      <c r="O31" s="1073"/>
      <c r="P31" s="1073"/>
      <c r="Q31" s="1073"/>
      <c r="R31" s="1073"/>
      <c r="S31" s="1073"/>
      <c r="T31" s="1073"/>
      <c r="U31" s="1073"/>
      <c r="V31" s="1073"/>
      <c r="W31" s="1073"/>
      <c r="X31" s="1073"/>
      <c r="Y31" s="1073"/>
      <c r="Z31" s="1073"/>
      <c r="AA31" s="1073"/>
      <c r="AB31" s="1073"/>
      <c r="AC31" s="1073"/>
      <c r="AD31" s="1073"/>
      <c r="AE31" s="1073"/>
      <c r="AF31" s="1073"/>
      <c r="AG31" s="1073"/>
      <c r="AH31" s="1073"/>
      <c r="AI31" s="1073"/>
      <c r="AJ31" s="1073"/>
      <c r="AK31" s="1073"/>
      <c r="AL31" s="1073"/>
      <c r="AM31" s="1073"/>
      <c r="AN31" s="1073"/>
      <c r="AO31" s="1073"/>
      <c r="AP31" s="1073"/>
      <c r="AQ31" s="1073"/>
      <c r="AR31" s="1073"/>
      <c r="AS31" s="1073"/>
      <c r="AT31" s="1073"/>
      <c r="AU31" s="1073"/>
      <c r="AV31" s="1073"/>
      <c r="AW31" s="1073"/>
      <c r="AX31" s="1073"/>
      <c r="AY31" s="1073"/>
      <c r="AZ31" s="1073"/>
      <c r="BA31" s="1073"/>
      <c r="BB31" s="1073"/>
      <c r="BC31" s="1073"/>
      <c r="BD31" s="1073"/>
      <c r="BE31" s="1073"/>
      <c r="BF31" s="1073"/>
    </row>
    <row r="32" spans="1:58" ht="17.5" x14ac:dyDescent="0.35">
      <c r="A32" s="975" t="s">
        <v>1388</v>
      </c>
      <c r="B32" s="1061"/>
      <c r="C32" s="1036"/>
      <c r="D32" s="1037"/>
      <c r="E32" s="1075"/>
      <c r="F32" s="1039"/>
      <c r="G32" s="1040"/>
      <c r="H32" s="1042"/>
      <c r="I32" s="1042"/>
      <c r="J32" s="1076">
        <v>1700</v>
      </c>
      <c r="K32" s="1073"/>
      <c r="L32" s="1073"/>
      <c r="M32" s="1073"/>
      <c r="N32" s="1073"/>
      <c r="O32" s="1073"/>
      <c r="P32" s="1073"/>
      <c r="Q32" s="1073"/>
      <c r="R32" s="1073"/>
      <c r="S32" s="1073"/>
      <c r="T32" s="1073"/>
      <c r="U32" s="1073"/>
      <c r="V32" s="1073"/>
      <c r="W32" s="1073"/>
      <c r="X32" s="1073"/>
      <c r="Y32" s="1073"/>
      <c r="Z32" s="1073"/>
      <c r="AA32" s="1077"/>
      <c r="AB32" s="1077"/>
      <c r="AC32" s="1077"/>
      <c r="AD32" s="1077"/>
      <c r="AE32" s="1077"/>
      <c r="AF32" s="1077"/>
      <c r="AG32" s="1077"/>
      <c r="AH32" s="1077"/>
      <c r="AI32" s="1077"/>
      <c r="AJ32" s="1077"/>
      <c r="AK32" s="1077"/>
      <c r="AL32" s="1077"/>
      <c r="AM32" s="1077"/>
      <c r="AN32" s="1077"/>
      <c r="AO32" s="1077"/>
      <c r="AP32" s="1077"/>
      <c r="AQ32" s="1077"/>
      <c r="AR32" s="1077"/>
      <c r="AS32" s="1077"/>
      <c r="AT32" s="1077"/>
      <c r="AU32" s="1077"/>
      <c r="AV32" s="1077"/>
      <c r="AW32" s="1077"/>
      <c r="AX32" s="1077"/>
      <c r="AY32" s="1077"/>
      <c r="AZ32" s="1077"/>
      <c r="BA32" s="1077"/>
      <c r="BB32" s="1077"/>
      <c r="BC32" s="1077"/>
      <c r="BD32" s="1077"/>
      <c r="BE32" s="1077"/>
      <c r="BF32" s="1077">
        <v>2019</v>
      </c>
    </row>
    <row r="33" spans="1:58" ht="17.5" x14ac:dyDescent="0.35">
      <c r="A33" s="976" t="s">
        <v>1389</v>
      </c>
      <c r="B33" s="1063"/>
      <c r="C33" s="1046"/>
      <c r="D33" s="1047"/>
      <c r="E33" s="1048"/>
      <c r="F33" s="1049"/>
      <c r="G33" s="1050"/>
      <c r="H33" s="1051"/>
      <c r="I33" s="1051"/>
      <c r="J33" s="1078">
        <f>SUM(J31:J32)</f>
        <v>14660</v>
      </c>
      <c r="K33" s="1073"/>
      <c r="L33" s="1073"/>
      <c r="M33" s="1073"/>
      <c r="N33" s="1073"/>
      <c r="O33" s="1073"/>
      <c r="P33" s="1073"/>
      <c r="Q33" s="1073"/>
      <c r="R33" s="1073"/>
      <c r="S33" s="1073"/>
      <c r="T33" s="1073"/>
      <c r="U33" s="1073"/>
      <c r="V33" s="1073"/>
      <c r="W33" s="1073"/>
      <c r="X33" s="1073"/>
      <c r="Y33" s="1073"/>
      <c r="Z33" s="1073"/>
      <c r="AA33" s="1073"/>
      <c r="AB33" s="1073"/>
      <c r="AC33" s="1073"/>
      <c r="AD33" s="1073"/>
      <c r="AE33" s="1073"/>
      <c r="AF33" s="1073"/>
      <c r="AG33" s="1073"/>
      <c r="AH33" s="1073"/>
      <c r="AI33" s="1073"/>
      <c r="AJ33" s="1073"/>
      <c r="AK33" s="1073"/>
      <c r="AL33" s="1073"/>
      <c r="AM33" s="1073"/>
      <c r="AN33" s="1073"/>
      <c r="AO33" s="1073"/>
      <c r="AP33" s="1073"/>
      <c r="AQ33" s="1073"/>
      <c r="AR33" s="1073"/>
      <c r="AS33" s="1073"/>
      <c r="AT33" s="1073"/>
      <c r="AU33" s="1073"/>
      <c r="AV33" s="1073"/>
      <c r="AW33" s="1073"/>
      <c r="AX33" s="1073"/>
      <c r="AY33" s="1073"/>
      <c r="AZ33" s="1073"/>
      <c r="BA33" s="1073"/>
      <c r="BB33" s="1073"/>
      <c r="BC33" s="1073"/>
      <c r="BD33" s="1073"/>
      <c r="BE33" s="1073"/>
      <c r="BF33" s="1077"/>
    </row>
    <row r="34" spans="1:58" ht="35" x14ac:dyDescent="0.35">
      <c r="A34" s="973" t="s">
        <v>1390</v>
      </c>
      <c r="B34" s="1053"/>
      <c r="C34" s="1054"/>
      <c r="D34" s="1055"/>
      <c r="E34" s="1056"/>
      <c r="F34" s="1057"/>
      <c r="G34" s="1058"/>
      <c r="H34" s="1059"/>
      <c r="I34" s="1059"/>
      <c r="J34" s="1074"/>
      <c r="K34" s="1060"/>
      <c r="L34" s="1060"/>
      <c r="M34" s="1060"/>
      <c r="N34" s="1060"/>
      <c r="O34" s="1060"/>
      <c r="P34" s="1060"/>
      <c r="Q34" s="1060"/>
      <c r="R34" s="1060"/>
      <c r="S34" s="1060"/>
      <c r="T34" s="1060"/>
      <c r="U34" s="1060"/>
      <c r="V34" s="1060"/>
      <c r="W34" s="1060"/>
      <c r="X34" s="1060"/>
      <c r="Y34" s="1060"/>
      <c r="Z34" s="1060"/>
      <c r="AA34" s="1060"/>
      <c r="AB34" s="1060"/>
      <c r="AC34" s="1060"/>
      <c r="AD34" s="1060"/>
      <c r="AE34" s="1060"/>
      <c r="AF34" s="1060"/>
      <c r="AG34" s="1060"/>
      <c r="AH34" s="1060"/>
      <c r="AI34" s="1060"/>
      <c r="AJ34" s="1060"/>
      <c r="AK34" s="1060"/>
      <c r="AL34" s="1060"/>
      <c r="AM34" s="1060"/>
      <c r="AN34" s="1060"/>
      <c r="AO34" s="1060"/>
      <c r="AP34" s="1060"/>
      <c r="AQ34" s="1060"/>
      <c r="AR34" s="1060"/>
      <c r="AS34" s="1060"/>
      <c r="AT34" s="1060"/>
      <c r="AU34" s="1060"/>
      <c r="AV34" s="1060"/>
      <c r="AW34" s="1060"/>
      <c r="AX34" s="1060"/>
      <c r="AY34" s="1060"/>
      <c r="AZ34" s="1060"/>
      <c r="BA34" s="1060"/>
      <c r="BB34" s="1060"/>
      <c r="BC34" s="1060"/>
      <c r="BD34" s="1060"/>
      <c r="BE34" s="1060"/>
      <c r="BF34" s="1060"/>
    </row>
    <row r="35" spans="1:58" ht="52.5" x14ac:dyDescent="0.35">
      <c r="A35" s="974" t="s">
        <v>1391</v>
      </c>
      <c r="B35" s="1061">
        <v>39600</v>
      </c>
      <c r="C35" s="1036" t="s">
        <v>1387</v>
      </c>
      <c r="D35" s="1037">
        <v>1</v>
      </c>
      <c r="E35" s="1075">
        <f>B35*D35</f>
        <v>39600</v>
      </c>
      <c r="F35" s="1039" t="s">
        <v>1387</v>
      </c>
      <c r="G35" s="1040">
        <v>1</v>
      </c>
      <c r="H35" s="1042">
        <f>E35*G35</f>
        <v>39600</v>
      </c>
      <c r="I35" s="1042">
        <v>0</v>
      </c>
      <c r="J35" s="1076">
        <v>20000</v>
      </c>
      <c r="K35" s="1073"/>
      <c r="L35" s="1073"/>
      <c r="M35" s="1077"/>
      <c r="N35" s="1077"/>
      <c r="O35" s="1073"/>
      <c r="P35" s="1073"/>
      <c r="Q35" s="1073"/>
      <c r="R35" s="1073"/>
      <c r="S35" s="1073"/>
      <c r="T35" s="1073"/>
      <c r="U35" s="1073"/>
      <c r="V35" s="1073"/>
      <c r="W35" s="1073"/>
      <c r="X35" s="1073"/>
      <c r="Y35" s="1073"/>
      <c r="Z35" s="1073"/>
      <c r="AA35" s="1073"/>
      <c r="AB35" s="1073"/>
      <c r="AC35" s="1073"/>
      <c r="AD35" s="1073"/>
      <c r="AE35" s="1073"/>
      <c r="AF35" s="1073"/>
      <c r="AG35" s="1073"/>
      <c r="AH35" s="1073"/>
      <c r="AI35" s="1073"/>
      <c r="AJ35" s="1073"/>
      <c r="AK35" s="1073"/>
      <c r="AL35" s="1073"/>
      <c r="AM35" s="1073"/>
      <c r="AN35" s="1073"/>
      <c r="AO35" s="1073"/>
      <c r="AP35" s="1073"/>
      <c r="AQ35" s="1073"/>
      <c r="AR35" s="1073"/>
      <c r="AS35" s="1073"/>
      <c r="AT35" s="1073"/>
      <c r="AU35" s="1073"/>
      <c r="AV35" s="1073"/>
      <c r="AW35" s="1073"/>
      <c r="AX35" s="1073"/>
      <c r="AY35" s="1073"/>
      <c r="AZ35" s="1073"/>
      <c r="BA35" s="1073"/>
      <c r="BB35" s="1073"/>
      <c r="BC35" s="1073"/>
      <c r="BD35" s="1073"/>
      <c r="BE35" s="1073"/>
      <c r="BF35" s="1073"/>
    </row>
    <row r="36" spans="1:58" ht="17.5" x14ac:dyDescent="0.35">
      <c r="A36" s="977" t="s">
        <v>1392</v>
      </c>
      <c r="B36" s="1061"/>
      <c r="C36" s="1036"/>
      <c r="D36" s="1037"/>
      <c r="E36" s="1075"/>
      <c r="F36" s="1039"/>
      <c r="G36" s="1040"/>
      <c r="H36" s="1042"/>
      <c r="I36" s="1042"/>
      <c r="J36" s="1076">
        <v>15000</v>
      </c>
      <c r="K36" s="1073"/>
      <c r="L36" s="1073"/>
      <c r="M36" s="1073"/>
      <c r="N36" s="1073"/>
      <c r="O36" s="1077"/>
      <c r="P36" s="1077"/>
      <c r="Q36" s="1077"/>
      <c r="R36" s="1077"/>
      <c r="S36" s="1077"/>
      <c r="T36" s="1077"/>
      <c r="U36" s="1077"/>
      <c r="V36" s="1077"/>
      <c r="W36" s="1073"/>
      <c r="X36" s="1073"/>
      <c r="Y36" s="1073"/>
      <c r="Z36" s="1073"/>
      <c r="AA36" s="1073"/>
      <c r="AB36" s="1073"/>
      <c r="AC36" s="1073"/>
      <c r="AD36" s="1073"/>
      <c r="AE36" s="1073"/>
      <c r="AF36" s="1073"/>
      <c r="AG36" s="1073"/>
      <c r="AH36" s="1073"/>
      <c r="AI36" s="1073"/>
      <c r="AJ36" s="1073"/>
      <c r="AK36" s="1073"/>
      <c r="AL36" s="1073"/>
      <c r="AM36" s="1073"/>
      <c r="AN36" s="1073"/>
      <c r="AO36" s="1073"/>
      <c r="AP36" s="1073"/>
      <c r="AQ36" s="1073"/>
      <c r="AR36" s="1073"/>
      <c r="AS36" s="1073"/>
      <c r="AT36" s="1073"/>
      <c r="AU36" s="1073"/>
      <c r="AV36" s="1073"/>
      <c r="AW36" s="1073"/>
      <c r="AX36" s="1073"/>
      <c r="AY36" s="1073"/>
      <c r="AZ36" s="1073"/>
      <c r="BA36" s="1073"/>
      <c r="BB36" s="1073"/>
      <c r="BC36" s="1073"/>
      <c r="BD36" s="1073"/>
      <c r="BE36" s="1073"/>
      <c r="BF36" s="1073"/>
    </row>
    <row r="37" spans="1:58" ht="17.5" x14ac:dyDescent="0.35">
      <c r="A37" s="977" t="s">
        <v>1393</v>
      </c>
      <c r="B37" s="1061"/>
      <c r="C37" s="1036"/>
      <c r="D37" s="1037"/>
      <c r="E37" s="1075"/>
      <c r="F37" s="1039"/>
      <c r="G37" s="1040"/>
      <c r="H37" s="1042"/>
      <c r="I37" s="1042"/>
      <c r="J37" s="1076">
        <v>15000</v>
      </c>
      <c r="K37" s="1073"/>
      <c r="L37" s="1073"/>
      <c r="M37" s="1073"/>
      <c r="N37" s="1073"/>
      <c r="O37" s="1073"/>
      <c r="P37" s="1073"/>
      <c r="Q37" s="1073"/>
      <c r="R37" s="1073"/>
      <c r="S37" s="1073"/>
      <c r="T37" s="1073"/>
      <c r="U37" s="1073"/>
      <c r="V37" s="1073"/>
      <c r="W37" s="1077"/>
      <c r="X37" s="1077"/>
      <c r="Y37" s="1077"/>
      <c r="Z37" s="1077"/>
      <c r="AA37" s="1073"/>
      <c r="AB37" s="1073"/>
      <c r="AC37" s="1073"/>
      <c r="AD37" s="1073"/>
      <c r="AE37" s="1073"/>
      <c r="AF37" s="1073"/>
      <c r="AG37" s="1073"/>
      <c r="AH37" s="1073"/>
      <c r="AI37" s="1073"/>
      <c r="AJ37" s="1073"/>
      <c r="AK37" s="1073"/>
      <c r="AL37" s="1073"/>
      <c r="AM37" s="1073"/>
      <c r="AN37" s="1073"/>
      <c r="AO37" s="1073"/>
      <c r="AP37" s="1073"/>
      <c r="AQ37" s="1073"/>
      <c r="AR37" s="1073"/>
      <c r="AS37" s="1073"/>
      <c r="AT37" s="1073"/>
      <c r="AU37" s="1073"/>
      <c r="AV37" s="1073"/>
      <c r="AW37" s="1073"/>
      <c r="AX37" s="1073"/>
      <c r="AY37" s="1073"/>
      <c r="AZ37" s="1073"/>
      <c r="BA37" s="1073"/>
      <c r="BB37" s="1073"/>
      <c r="BC37" s="1073"/>
      <c r="BD37" s="1073"/>
      <c r="BE37" s="1073"/>
      <c r="BF37" s="1073"/>
    </row>
    <row r="38" spans="1:58" ht="17.5" x14ac:dyDescent="0.35">
      <c r="A38" s="975" t="s">
        <v>1388</v>
      </c>
      <c r="B38" s="1061"/>
      <c r="C38" s="1036"/>
      <c r="D38" s="1037"/>
      <c r="E38" s="1075"/>
      <c r="F38" s="1039"/>
      <c r="G38" s="1040"/>
      <c r="H38" s="1042"/>
      <c r="I38" s="1042"/>
      <c r="J38" s="1076">
        <v>10000</v>
      </c>
      <c r="K38" s="1073"/>
      <c r="L38" s="1073"/>
      <c r="M38" s="1073"/>
      <c r="N38" s="1073"/>
      <c r="O38" s="1073"/>
      <c r="P38" s="1073"/>
      <c r="Q38" s="1073"/>
      <c r="R38" s="1073"/>
      <c r="S38" s="1073"/>
      <c r="T38" s="1073"/>
      <c r="U38" s="1073"/>
      <c r="V38" s="1073"/>
      <c r="W38" s="1073"/>
      <c r="X38" s="1073"/>
      <c r="Y38" s="1073"/>
      <c r="Z38" s="1073"/>
      <c r="AA38" s="1077"/>
      <c r="AB38" s="1077"/>
      <c r="AC38" s="1077"/>
      <c r="AD38" s="1077"/>
      <c r="AE38" s="1077"/>
      <c r="AF38" s="1077"/>
      <c r="AG38" s="1077"/>
      <c r="AH38" s="1077"/>
      <c r="AI38" s="1077"/>
      <c r="AJ38" s="1077"/>
      <c r="AK38" s="1077"/>
      <c r="AL38" s="1077"/>
      <c r="AM38" s="1077"/>
      <c r="AN38" s="1077"/>
      <c r="AO38" s="1077"/>
      <c r="AP38" s="1077"/>
      <c r="AQ38" s="1077"/>
      <c r="AR38" s="1077"/>
      <c r="AS38" s="1077"/>
      <c r="AT38" s="1077"/>
      <c r="AU38" s="1077"/>
      <c r="AV38" s="1077"/>
      <c r="AW38" s="1077"/>
      <c r="AX38" s="1077"/>
      <c r="AY38" s="1077"/>
      <c r="AZ38" s="1077"/>
      <c r="BA38" s="1077"/>
      <c r="BB38" s="1077"/>
      <c r="BC38" s="1077"/>
      <c r="BD38" s="1077"/>
      <c r="BE38" s="1077"/>
      <c r="BF38" s="1077">
        <v>2019</v>
      </c>
    </row>
    <row r="39" spans="1:58" ht="18" thickBot="1" x14ac:dyDescent="0.4">
      <c r="A39" s="976" t="s">
        <v>1394</v>
      </c>
      <c r="B39" s="1063"/>
      <c r="C39" s="1046"/>
      <c r="D39" s="1047"/>
      <c r="E39" s="1048"/>
      <c r="F39" s="1049"/>
      <c r="G39" s="1050"/>
      <c r="H39" s="1051"/>
      <c r="I39" s="1051"/>
      <c r="J39" s="1078">
        <f>SUM(J35:J38)</f>
        <v>60000</v>
      </c>
      <c r="K39" s="1073"/>
      <c r="L39" s="1073"/>
      <c r="M39" s="1073"/>
      <c r="N39" s="1073"/>
      <c r="O39" s="1073"/>
      <c r="P39" s="1073"/>
      <c r="Q39" s="1073"/>
      <c r="R39" s="1073"/>
      <c r="S39" s="1073"/>
      <c r="T39" s="1073"/>
      <c r="U39" s="1073"/>
      <c r="V39" s="1073"/>
      <c r="W39" s="1073"/>
      <c r="X39" s="1073"/>
      <c r="Y39" s="1073"/>
      <c r="Z39" s="1073"/>
      <c r="AA39" s="1073"/>
      <c r="AB39" s="1073"/>
      <c r="AC39" s="1073"/>
      <c r="AD39" s="1073"/>
      <c r="AE39" s="1073"/>
      <c r="AF39" s="1073"/>
      <c r="AG39" s="1073"/>
      <c r="AH39" s="1073"/>
      <c r="AI39" s="1073"/>
      <c r="AJ39" s="1073"/>
      <c r="AK39" s="1073"/>
      <c r="AL39" s="1073"/>
      <c r="AM39" s="1073"/>
      <c r="AN39" s="1073"/>
      <c r="AO39" s="1073"/>
      <c r="AP39" s="1073"/>
      <c r="AQ39" s="1073"/>
      <c r="AR39" s="1073"/>
      <c r="AS39" s="1073"/>
      <c r="AT39" s="1073"/>
      <c r="AU39" s="1073"/>
      <c r="AV39" s="1073"/>
      <c r="AW39" s="1073"/>
      <c r="AX39" s="1073"/>
      <c r="AY39" s="1073"/>
      <c r="AZ39" s="1073"/>
      <c r="BA39" s="1073"/>
      <c r="BB39" s="1073"/>
      <c r="BC39" s="1073"/>
      <c r="BD39" s="1073"/>
      <c r="BE39" s="1073"/>
      <c r="BF39" s="1077"/>
    </row>
    <row r="40" spans="1:58" ht="18" thickBot="1" x14ac:dyDescent="0.4">
      <c r="A40" s="962" t="s">
        <v>1395</v>
      </c>
      <c r="B40" s="963"/>
      <c r="C40" s="964"/>
      <c r="D40" s="965"/>
      <c r="E40" s="966"/>
      <c r="F40" s="964"/>
      <c r="G40" s="964"/>
      <c r="H40" s="967" t="e">
        <f>#REF!+#REF!</f>
        <v>#REF!</v>
      </c>
      <c r="I40" s="967" t="e">
        <f>#REF!+#REF!</f>
        <v>#REF!</v>
      </c>
      <c r="J40" s="968">
        <f>J39+J33</f>
        <v>74660</v>
      </c>
      <c r="K40" s="969"/>
      <c r="L40" s="970"/>
      <c r="M40" s="970"/>
      <c r="N40" s="970"/>
      <c r="O40" s="970"/>
      <c r="P40" s="970"/>
      <c r="Q40" s="970"/>
      <c r="R40" s="970"/>
      <c r="S40" s="970"/>
      <c r="T40" s="970"/>
      <c r="U40" s="970"/>
      <c r="V40" s="970"/>
      <c r="W40" s="970"/>
      <c r="X40" s="970"/>
      <c r="Y40" s="970"/>
      <c r="Z40" s="970"/>
      <c r="AA40" s="970"/>
      <c r="AB40" s="970"/>
      <c r="AC40" s="970"/>
      <c r="AD40" s="970"/>
      <c r="AE40" s="970"/>
      <c r="AF40" s="970"/>
      <c r="AG40" s="970"/>
      <c r="AH40" s="970"/>
      <c r="AI40" s="970"/>
      <c r="AJ40" s="970"/>
      <c r="AK40" s="970"/>
      <c r="AL40" s="970"/>
      <c r="AM40" s="970"/>
      <c r="AN40" s="970"/>
      <c r="AO40" s="970"/>
      <c r="AP40" s="970"/>
      <c r="AQ40" s="970"/>
      <c r="AR40" s="970"/>
      <c r="AS40" s="970"/>
      <c r="AT40" s="970"/>
      <c r="AU40" s="970"/>
      <c r="AV40" s="970"/>
      <c r="AW40" s="970"/>
      <c r="AX40" s="970"/>
      <c r="AY40" s="970"/>
      <c r="AZ40" s="970"/>
      <c r="BA40" s="970"/>
      <c r="BB40" s="970"/>
      <c r="BC40" s="970"/>
      <c r="BD40" s="970"/>
      <c r="BE40" s="970"/>
      <c r="BF40" s="970"/>
    </row>
    <row r="41" spans="1:58" ht="165" customHeight="1" x14ac:dyDescent="0.35">
      <c r="A41" s="971" t="s">
        <v>1396</v>
      </c>
      <c r="B41" s="1065"/>
      <c r="C41" s="1066"/>
      <c r="D41" s="1067"/>
      <c r="E41" s="1068"/>
      <c r="F41" s="1069"/>
      <c r="G41" s="1070"/>
      <c r="H41" s="1071"/>
      <c r="I41" s="1071"/>
      <c r="J41" s="1072"/>
      <c r="K41" s="1073"/>
      <c r="L41" s="1073"/>
      <c r="M41" s="1073"/>
      <c r="N41" s="1073"/>
      <c r="O41" s="1073"/>
      <c r="P41" s="1073"/>
      <c r="Q41" s="1073"/>
      <c r="R41" s="1073"/>
      <c r="S41" s="1073"/>
      <c r="T41" s="1073"/>
      <c r="U41" s="1073"/>
      <c r="V41" s="1073"/>
      <c r="W41" s="1073"/>
      <c r="X41" s="1073"/>
      <c r="Y41" s="1073"/>
      <c r="Z41" s="1073"/>
      <c r="AA41" s="1073"/>
      <c r="AB41" s="1073"/>
      <c r="AC41" s="1073"/>
      <c r="AD41" s="1073"/>
      <c r="AE41" s="1073"/>
      <c r="AF41" s="1073"/>
      <c r="AG41" s="1073"/>
      <c r="AH41" s="1073"/>
      <c r="AI41" s="1073"/>
      <c r="AJ41" s="1073"/>
      <c r="AK41" s="1073"/>
      <c r="AL41" s="1073"/>
      <c r="AM41" s="1073"/>
      <c r="AN41" s="1073"/>
      <c r="AO41" s="1073"/>
      <c r="AP41" s="1073"/>
      <c r="AQ41" s="1073"/>
      <c r="AR41" s="1073"/>
      <c r="AS41" s="1073"/>
      <c r="AT41" s="1073"/>
      <c r="AU41" s="1073"/>
      <c r="AV41" s="1073"/>
      <c r="AW41" s="1073"/>
      <c r="AX41" s="1073"/>
      <c r="AY41" s="1073"/>
      <c r="AZ41" s="1073"/>
      <c r="BA41" s="1073"/>
      <c r="BB41" s="1073"/>
      <c r="BC41" s="1073"/>
      <c r="BD41" s="1073"/>
      <c r="BE41" s="1073"/>
      <c r="BF41" s="1073"/>
    </row>
    <row r="42" spans="1:58" ht="61.5" customHeight="1" x14ac:dyDescent="0.35">
      <c r="A42" s="978" t="s">
        <v>1397</v>
      </c>
      <c r="B42" s="1079"/>
      <c r="C42" s="1080"/>
      <c r="D42" s="1081"/>
      <c r="E42" s="1082"/>
      <c r="F42" s="1083"/>
      <c r="G42" s="1084"/>
      <c r="H42" s="1085"/>
      <c r="I42" s="1085"/>
      <c r="J42" s="1086"/>
      <c r="K42" s="1087"/>
      <c r="L42" s="1087"/>
      <c r="M42" s="1087"/>
      <c r="N42" s="1087"/>
      <c r="O42" s="1087"/>
      <c r="P42" s="1087"/>
      <c r="Q42" s="1087"/>
      <c r="R42" s="1087"/>
      <c r="S42" s="1087"/>
      <c r="T42" s="1087"/>
      <c r="U42" s="1087"/>
      <c r="V42" s="1087"/>
      <c r="W42" s="1087"/>
      <c r="X42" s="1087"/>
      <c r="Y42" s="1087"/>
      <c r="Z42" s="1087"/>
      <c r="AA42" s="1087"/>
      <c r="AB42" s="1087"/>
      <c r="AC42" s="1087"/>
      <c r="AD42" s="1087"/>
      <c r="AE42" s="1087"/>
      <c r="AF42" s="1087"/>
      <c r="AG42" s="1087"/>
      <c r="AH42" s="1087"/>
      <c r="AI42" s="1087"/>
      <c r="AJ42" s="1087"/>
      <c r="AK42" s="1087"/>
      <c r="AL42" s="1087"/>
      <c r="AM42" s="1087"/>
      <c r="AN42" s="1087"/>
      <c r="AO42" s="1087"/>
      <c r="AP42" s="1087"/>
      <c r="AQ42" s="1087"/>
      <c r="AR42" s="1087"/>
      <c r="AS42" s="1087"/>
      <c r="AT42" s="1087"/>
      <c r="AU42" s="1087"/>
      <c r="AV42" s="1087"/>
      <c r="AW42" s="1087"/>
      <c r="AX42" s="1087"/>
      <c r="AY42" s="1087"/>
      <c r="AZ42" s="1087"/>
      <c r="BA42" s="1087"/>
      <c r="BB42" s="1087"/>
      <c r="BC42" s="1087"/>
      <c r="BD42" s="1087"/>
      <c r="BE42" s="1087"/>
      <c r="BF42" s="1087"/>
    </row>
    <row r="43" spans="1:58" ht="52.5" x14ac:dyDescent="0.35">
      <c r="A43" s="974" t="s">
        <v>1398</v>
      </c>
      <c r="B43" s="1061">
        <v>39600</v>
      </c>
      <c r="C43" s="1036" t="s">
        <v>1387</v>
      </c>
      <c r="D43" s="1037">
        <v>1</v>
      </c>
      <c r="E43" s="1075">
        <f>B43*D43</f>
        <v>39600</v>
      </c>
      <c r="F43" s="1039" t="s">
        <v>1387</v>
      </c>
      <c r="G43" s="1040">
        <v>1</v>
      </c>
      <c r="H43" s="1042">
        <f>E43*G43</f>
        <v>39600</v>
      </c>
      <c r="I43" s="1042">
        <v>0</v>
      </c>
      <c r="J43" s="1076">
        <v>2000</v>
      </c>
      <c r="K43" s="1073"/>
      <c r="L43" s="1073"/>
      <c r="M43" s="1077"/>
      <c r="N43" s="1077"/>
      <c r="O43" s="1073"/>
      <c r="P43" s="1073"/>
      <c r="Q43" s="1073"/>
      <c r="R43" s="1073"/>
      <c r="S43" s="1073"/>
      <c r="T43" s="1073"/>
      <c r="U43" s="1073"/>
      <c r="V43" s="1073"/>
      <c r="W43" s="1073"/>
      <c r="X43" s="1073"/>
      <c r="Y43" s="1073"/>
      <c r="Z43" s="1073"/>
      <c r="AA43" s="1073"/>
      <c r="AB43" s="1073"/>
      <c r="AC43" s="1073"/>
      <c r="AD43" s="1073"/>
      <c r="AE43" s="1073"/>
      <c r="AF43" s="1073"/>
      <c r="AG43" s="1073"/>
      <c r="AH43" s="1073"/>
      <c r="AI43" s="1073"/>
      <c r="AJ43" s="1073"/>
      <c r="AK43" s="1073"/>
      <c r="AL43" s="1073"/>
      <c r="AM43" s="1073"/>
      <c r="AN43" s="1073"/>
      <c r="AO43" s="1073"/>
      <c r="AP43" s="1073"/>
      <c r="AQ43" s="1073"/>
      <c r="AR43" s="1073"/>
      <c r="AS43" s="1073"/>
      <c r="AT43" s="1073"/>
      <c r="AU43" s="1073"/>
      <c r="AV43" s="1073"/>
      <c r="AW43" s="1073"/>
      <c r="AX43" s="1073"/>
      <c r="AY43" s="1073"/>
      <c r="AZ43" s="1073"/>
      <c r="BA43" s="1073"/>
      <c r="BB43" s="1073"/>
      <c r="BC43" s="1073"/>
      <c r="BD43" s="1073"/>
      <c r="BE43" s="1073"/>
      <c r="BF43" s="1073"/>
    </row>
    <row r="44" spans="1:58" ht="17.5" x14ac:dyDescent="0.35">
      <c r="A44" s="976" t="s">
        <v>1399</v>
      </c>
      <c r="B44" s="1063"/>
      <c r="C44" s="1046"/>
      <c r="D44" s="1047"/>
      <c r="E44" s="1048"/>
      <c r="F44" s="1049"/>
      <c r="G44" s="1050"/>
      <c r="H44" s="1051"/>
      <c r="I44" s="1051"/>
      <c r="J44" s="1078">
        <f>J43</f>
        <v>2000</v>
      </c>
      <c r="K44" s="1073"/>
      <c r="L44" s="1073"/>
      <c r="M44" s="1073"/>
      <c r="N44" s="1073"/>
      <c r="O44" s="1073"/>
      <c r="P44" s="1073"/>
      <c r="Q44" s="1073"/>
      <c r="R44" s="1073"/>
      <c r="S44" s="1073"/>
      <c r="T44" s="1073"/>
      <c r="U44" s="1073"/>
      <c r="V44" s="1073"/>
      <c r="W44" s="1073"/>
      <c r="X44" s="1073"/>
      <c r="Y44" s="1073"/>
      <c r="Z44" s="1073"/>
      <c r="AA44" s="1073"/>
      <c r="AB44" s="1073"/>
      <c r="AC44" s="1073"/>
      <c r="AD44" s="1073"/>
      <c r="AE44" s="1073"/>
      <c r="AF44" s="1073"/>
      <c r="AG44" s="1073"/>
      <c r="AH44" s="1073"/>
      <c r="AI44" s="1073"/>
      <c r="AJ44" s="1073"/>
      <c r="AK44" s="1073"/>
      <c r="AL44" s="1073"/>
      <c r="AM44" s="1073"/>
      <c r="AN44" s="1073"/>
      <c r="AO44" s="1073"/>
      <c r="AP44" s="1073"/>
      <c r="AQ44" s="1073"/>
      <c r="AR44" s="1073"/>
      <c r="AS44" s="1073"/>
      <c r="AT44" s="1073"/>
      <c r="AU44" s="1073"/>
      <c r="AV44" s="1073"/>
      <c r="AW44" s="1073"/>
      <c r="AX44" s="1073"/>
      <c r="AY44" s="1073"/>
      <c r="AZ44" s="1073"/>
      <c r="BA44" s="1073"/>
      <c r="BB44" s="1073"/>
      <c r="BC44" s="1073"/>
      <c r="BD44" s="1073"/>
      <c r="BE44" s="1073"/>
      <c r="BF44" s="1077"/>
    </row>
    <row r="45" spans="1:58" ht="88.5" customHeight="1" x14ac:dyDescent="0.35">
      <c r="A45" s="978" t="s">
        <v>1400</v>
      </c>
      <c r="B45" s="1079"/>
      <c r="C45" s="1080"/>
      <c r="D45" s="1081"/>
      <c r="E45" s="1082"/>
      <c r="F45" s="1083"/>
      <c r="G45" s="1084"/>
      <c r="H45" s="1085"/>
      <c r="I45" s="1085"/>
      <c r="J45" s="1086"/>
      <c r="K45" s="1087"/>
      <c r="L45" s="1087"/>
      <c r="M45" s="1087"/>
      <c r="N45" s="1087"/>
      <c r="O45" s="1087"/>
      <c r="P45" s="1087"/>
      <c r="Q45" s="1087"/>
      <c r="R45" s="1087"/>
      <c r="S45" s="1087"/>
      <c r="T45" s="1087"/>
      <c r="U45" s="1087"/>
      <c r="V45" s="1087"/>
      <c r="W45" s="1087"/>
      <c r="X45" s="1087"/>
      <c r="Y45" s="1087"/>
      <c r="Z45" s="1087"/>
      <c r="AA45" s="1087"/>
      <c r="AB45" s="1087"/>
      <c r="AC45" s="1087"/>
      <c r="AD45" s="1087"/>
      <c r="AE45" s="1087"/>
      <c r="AF45" s="1087"/>
      <c r="AG45" s="1087"/>
      <c r="AH45" s="1087"/>
      <c r="AI45" s="1087"/>
      <c r="AJ45" s="1087"/>
      <c r="AK45" s="1087"/>
      <c r="AL45" s="1087"/>
      <c r="AM45" s="1087"/>
      <c r="AN45" s="1087"/>
      <c r="AO45" s="1087"/>
      <c r="AP45" s="1087"/>
      <c r="AQ45" s="1087"/>
      <c r="AR45" s="1087"/>
      <c r="AS45" s="1087"/>
      <c r="AT45" s="1087"/>
      <c r="AU45" s="1087"/>
      <c r="AV45" s="1087"/>
      <c r="AW45" s="1087"/>
      <c r="AX45" s="1087"/>
      <c r="AY45" s="1087"/>
      <c r="AZ45" s="1087"/>
      <c r="BA45" s="1087"/>
      <c r="BB45" s="1087"/>
      <c r="BC45" s="1087"/>
      <c r="BD45" s="1087"/>
      <c r="BE45" s="1087"/>
      <c r="BF45" s="1087"/>
    </row>
    <row r="46" spans="1:58" ht="52.5" x14ac:dyDescent="0.35">
      <c r="A46" s="974" t="s">
        <v>1401</v>
      </c>
      <c r="B46" s="1061">
        <v>39600</v>
      </c>
      <c r="C46" s="1036" t="s">
        <v>1387</v>
      </c>
      <c r="D46" s="1037">
        <v>1</v>
      </c>
      <c r="E46" s="1075">
        <f>B46*D46</f>
        <v>39600</v>
      </c>
      <c r="F46" s="1039" t="s">
        <v>1387</v>
      </c>
      <c r="G46" s="1040">
        <v>1</v>
      </c>
      <c r="H46" s="1042">
        <f>E46*G46</f>
        <v>39600</v>
      </c>
      <c r="I46" s="1042">
        <v>0</v>
      </c>
      <c r="J46" s="1076">
        <v>4500</v>
      </c>
      <c r="K46" s="1073"/>
      <c r="L46" s="1073"/>
      <c r="M46" s="1077"/>
      <c r="N46" s="1077"/>
      <c r="O46" s="1073"/>
      <c r="P46" s="1073"/>
      <c r="Q46" s="1073"/>
      <c r="R46" s="1073"/>
      <c r="S46" s="1073"/>
      <c r="T46" s="1073"/>
      <c r="U46" s="1073"/>
      <c r="V46" s="1073"/>
      <c r="W46" s="1073"/>
      <c r="X46" s="1073"/>
      <c r="Y46" s="1073"/>
      <c r="Z46" s="1073"/>
      <c r="AA46" s="1073"/>
      <c r="AB46" s="1073"/>
      <c r="AC46" s="1073"/>
      <c r="AD46" s="1073"/>
      <c r="AE46" s="1073"/>
      <c r="AF46" s="1073"/>
      <c r="AG46" s="1073"/>
      <c r="AH46" s="1073"/>
      <c r="AI46" s="1073"/>
      <c r="AJ46" s="1073"/>
      <c r="AK46" s="1073"/>
      <c r="AL46" s="1073"/>
      <c r="AM46" s="1073"/>
      <c r="AN46" s="1073"/>
      <c r="AO46" s="1073"/>
      <c r="AP46" s="1073"/>
      <c r="AQ46" s="1073"/>
      <c r="AR46" s="1073"/>
      <c r="AS46" s="1073"/>
      <c r="AT46" s="1073"/>
      <c r="AU46" s="1073"/>
      <c r="AV46" s="1073"/>
      <c r="AW46" s="1073"/>
      <c r="AX46" s="1073"/>
      <c r="AY46" s="1073"/>
      <c r="AZ46" s="1073"/>
      <c r="BA46" s="1073"/>
      <c r="BB46" s="1073"/>
      <c r="BC46" s="1073"/>
      <c r="BD46" s="1073"/>
      <c r="BE46" s="1073"/>
      <c r="BF46" s="1073"/>
    </row>
    <row r="47" spans="1:58" ht="17.5" x14ac:dyDescent="0.35">
      <c r="A47" s="718" t="s">
        <v>1402</v>
      </c>
      <c r="B47" s="1061"/>
      <c r="C47" s="1036"/>
      <c r="D47" s="1037"/>
      <c r="E47" s="1075"/>
      <c r="F47" s="1039"/>
      <c r="G47" s="1040"/>
      <c r="H47" s="1042"/>
      <c r="I47" s="1042"/>
      <c r="J47" s="1076">
        <v>500</v>
      </c>
      <c r="K47" s="1073"/>
      <c r="L47" s="1073"/>
      <c r="M47" s="1073"/>
      <c r="N47" s="1073"/>
      <c r="O47" s="1077"/>
      <c r="P47" s="1077"/>
      <c r="Q47" s="1077"/>
      <c r="R47" s="1077"/>
      <c r="S47" s="1077"/>
      <c r="T47" s="1077"/>
      <c r="U47" s="1077"/>
      <c r="V47" s="1077"/>
      <c r="W47" s="1073"/>
      <c r="X47" s="1073"/>
      <c r="Y47" s="1073"/>
      <c r="Z47" s="1073"/>
      <c r="AA47" s="1073"/>
      <c r="AB47" s="1073"/>
      <c r="AC47" s="1073"/>
      <c r="AD47" s="1073"/>
      <c r="AE47" s="1073"/>
      <c r="AF47" s="1073"/>
      <c r="AG47" s="1073"/>
      <c r="AH47" s="1073"/>
      <c r="AI47" s="1073"/>
      <c r="AJ47" s="1073"/>
      <c r="AK47" s="1073"/>
      <c r="AL47" s="1073"/>
      <c r="AM47" s="1073"/>
      <c r="AN47" s="1073"/>
      <c r="AO47" s="1073"/>
      <c r="AP47" s="1073"/>
      <c r="AQ47" s="1073"/>
      <c r="AR47" s="1073"/>
      <c r="AS47" s="1073"/>
      <c r="AT47" s="1073"/>
      <c r="AU47" s="1073"/>
      <c r="AV47" s="1073"/>
      <c r="AW47" s="1073"/>
      <c r="AX47" s="1073"/>
      <c r="AY47" s="1073"/>
      <c r="AZ47" s="1073"/>
      <c r="BA47" s="1073"/>
      <c r="BB47" s="1073"/>
      <c r="BC47" s="1073"/>
      <c r="BD47" s="1073"/>
      <c r="BE47" s="1073"/>
      <c r="BF47" s="1073"/>
    </row>
    <row r="48" spans="1:58" ht="17.5" x14ac:dyDescent="0.35">
      <c r="A48" s="976" t="s">
        <v>1403</v>
      </c>
      <c r="B48" s="1063"/>
      <c r="C48" s="1046"/>
      <c r="D48" s="1047"/>
      <c r="E48" s="1048"/>
      <c r="F48" s="1049"/>
      <c r="G48" s="1050"/>
      <c r="H48" s="1051"/>
      <c r="I48" s="1051"/>
      <c r="J48" s="1078">
        <f>SUM(J46:J47)</f>
        <v>5000</v>
      </c>
      <c r="K48" s="1073"/>
      <c r="L48" s="1073"/>
      <c r="M48" s="1073"/>
      <c r="N48" s="1073"/>
      <c r="O48" s="1073"/>
      <c r="P48" s="1073"/>
      <c r="Q48" s="1073"/>
      <c r="R48" s="1073"/>
      <c r="S48" s="1073"/>
      <c r="T48" s="1073"/>
      <c r="U48" s="1073"/>
      <c r="V48" s="1073"/>
      <c r="W48" s="1073"/>
      <c r="X48" s="1073"/>
      <c r="Y48" s="1073"/>
      <c r="Z48" s="1073"/>
      <c r="AA48" s="1073"/>
      <c r="AB48" s="1073"/>
      <c r="AC48" s="1073"/>
      <c r="AD48" s="1073"/>
      <c r="AE48" s="1073"/>
      <c r="AF48" s="1073"/>
      <c r="AG48" s="1073"/>
      <c r="AH48" s="1073"/>
      <c r="AI48" s="1073"/>
      <c r="AJ48" s="1073"/>
      <c r="AK48" s="1073"/>
      <c r="AL48" s="1073"/>
      <c r="AM48" s="1073"/>
      <c r="AN48" s="1073"/>
      <c r="AO48" s="1073"/>
      <c r="AP48" s="1073"/>
      <c r="AQ48" s="1073"/>
      <c r="AR48" s="1073"/>
      <c r="AS48" s="1073"/>
      <c r="AT48" s="1073"/>
      <c r="AU48" s="1073"/>
      <c r="AV48" s="1073"/>
      <c r="AW48" s="1073"/>
      <c r="AX48" s="1073"/>
      <c r="AY48" s="1073"/>
      <c r="AZ48" s="1073"/>
      <c r="BA48" s="1073"/>
      <c r="BB48" s="1073"/>
      <c r="BC48" s="1073"/>
      <c r="BD48" s="1073"/>
      <c r="BE48" s="1073"/>
      <c r="BF48" s="1077"/>
    </row>
    <row r="49" spans="1:58" ht="53.5" customHeight="1" x14ac:dyDescent="0.35">
      <c r="A49" s="978" t="s">
        <v>1404</v>
      </c>
      <c r="B49" s="1079"/>
      <c r="C49" s="1080"/>
      <c r="D49" s="1081"/>
      <c r="E49" s="1082"/>
      <c r="F49" s="1083"/>
      <c r="G49" s="1084"/>
      <c r="H49" s="1085"/>
      <c r="I49" s="1085"/>
      <c r="J49" s="1086"/>
      <c r="K49" s="1087"/>
      <c r="L49" s="1087"/>
      <c r="M49" s="1087"/>
      <c r="N49" s="1087"/>
      <c r="O49" s="1087"/>
      <c r="P49" s="1087"/>
      <c r="Q49" s="1087"/>
      <c r="R49" s="1087"/>
      <c r="S49" s="1087"/>
      <c r="T49" s="1087"/>
      <c r="U49" s="1087"/>
      <c r="V49" s="1087"/>
      <c r="W49" s="1087"/>
      <c r="X49" s="1087"/>
      <c r="Y49" s="1087"/>
      <c r="Z49" s="1087"/>
      <c r="AA49" s="1087"/>
      <c r="AB49" s="1087"/>
      <c r="AC49" s="1087"/>
      <c r="AD49" s="1087"/>
      <c r="AE49" s="1087"/>
      <c r="AF49" s="1087"/>
      <c r="AG49" s="1087"/>
      <c r="AH49" s="1087"/>
      <c r="AI49" s="1087"/>
      <c r="AJ49" s="1087"/>
      <c r="AK49" s="1087"/>
      <c r="AL49" s="1087"/>
      <c r="AM49" s="1087"/>
      <c r="AN49" s="1087"/>
      <c r="AO49" s="1087"/>
      <c r="AP49" s="1087"/>
      <c r="AQ49" s="1087"/>
      <c r="AR49" s="1087"/>
      <c r="AS49" s="1087"/>
      <c r="AT49" s="1087"/>
      <c r="AU49" s="1087"/>
      <c r="AV49" s="1087"/>
      <c r="AW49" s="1087"/>
      <c r="AX49" s="1087"/>
      <c r="AY49" s="1087"/>
      <c r="AZ49" s="1087"/>
      <c r="BA49" s="1087"/>
      <c r="BB49" s="1087"/>
      <c r="BC49" s="1087"/>
      <c r="BD49" s="1087"/>
      <c r="BE49" s="1087"/>
      <c r="BF49" s="1087"/>
    </row>
    <row r="50" spans="1:58" ht="52.5" x14ac:dyDescent="0.35">
      <c r="A50" s="974" t="s">
        <v>1405</v>
      </c>
      <c r="B50" s="1061">
        <v>39600</v>
      </c>
      <c r="C50" s="1036" t="s">
        <v>1387</v>
      </c>
      <c r="D50" s="1037">
        <v>1</v>
      </c>
      <c r="E50" s="1075">
        <f>B50*D50</f>
        <v>39600</v>
      </c>
      <c r="F50" s="1039" t="s">
        <v>1387</v>
      </c>
      <c r="G50" s="1040">
        <v>1</v>
      </c>
      <c r="H50" s="1042">
        <f>E50*G50</f>
        <v>39600</v>
      </c>
      <c r="I50" s="1042">
        <v>0</v>
      </c>
      <c r="J50" s="1076">
        <v>5000</v>
      </c>
      <c r="K50" s="1073"/>
      <c r="L50" s="1073"/>
      <c r="M50" s="1077"/>
      <c r="N50" s="1077"/>
      <c r="O50" s="1073"/>
      <c r="P50" s="1073"/>
      <c r="Q50" s="1073"/>
      <c r="R50" s="1073"/>
      <c r="S50" s="1073"/>
      <c r="T50" s="1073"/>
      <c r="U50" s="1073"/>
      <c r="V50" s="1073"/>
      <c r="W50" s="1073"/>
      <c r="X50" s="1073"/>
      <c r="Y50" s="1073"/>
      <c r="Z50" s="1073"/>
      <c r="AA50" s="1073"/>
      <c r="AB50" s="1073"/>
      <c r="AC50" s="1073"/>
      <c r="AD50" s="1073"/>
      <c r="AE50" s="1073"/>
      <c r="AF50" s="1073"/>
      <c r="AG50" s="1073"/>
      <c r="AH50" s="1073"/>
      <c r="AI50" s="1073"/>
      <c r="AJ50" s="1073"/>
      <c r="AK50" s="1073"/>
      <c r="AL50" s="1073"/>
      <c r="AM50" s="1073"/>
      <c r="AN50" s="1073"/>
      <c r="AO50" s="1073"/>
      <c r="AP50" s="1073"/>
      <c r="AQ50" s="1073"/>
      <c r="AR50" s="1073"/>
      <c r="AS50" s="1073"/>
      <c r="AT50" s="1073"/>
      <c r="AU50" s="1073"/>
      <c r="AV50" s="1073"/>
      <c r="AW50" s="1073"/>
      <c r="AX50" s="1073"/>
      <c r="AY50" s="1073"/>
      <c r="AZ50" s="1073"/>
      <c r="BA50" s="1073"/>
      <c r="BB50" s="1073"/>
      <c r="BC50" s="1073"/>
      <c r="BD50" s="1073"/>
      <c r="BE50" s="1073"/>
      <c r="BF50" s="1073"/>
    </row>
    <row r="51" spans="1:58" ht="17.5" x14ac:dyDescent="0.35">
      <c r="A51" s="976" t="s">
        <v>1406</v>
      </c>
      <c r="B51" s="1063"/>
      <c r="C51" s="1046"/>
      <c r="D51" s="1047"/>
      <c r="E51" s="1048"/>
      <c r="F51" s="1049"/>
      <c r="G51" s="1050"/>
      <c r="H51" s="1051"/>
      <c r="I51" s="1051"/>
      <c r="J51" s="1078">
        <f>SUM(J50:J50)</f>
        <v>5000</v>
      </c>
      <c r="K51" s="1073"/>
      <c r="L51" s="1073"/>
      <c r="M51" s="1073"/>
      <c r="N51" s="1073"/>
      <c r="O51" s="1073"/>
      <c r="P51" s="1073"/>
      <c r="Q51" s="1073"/>
      <c r="R51" s="1073"/>
      <c r="S51" s="1073"/>
      <c r="T51" s="1073"/>
      <c r="U51" s="1073"/>
      <c r="V51" s="1073"/>
      <c r="W51" s="1073"/>
      <c r="X51" s="1073"/>
      <c r="Y51" s="1073"/>
      <c r="Z51" s="1073"/>
      <c r="AA51" s="1073"/>
      <c r="AB51" s="1073"/>
      <c r="AC51" s="1073"/>
      <c r="AD51" s="1073"/>
      <c r="AE51" s="1073"/>
      <c r="AF51" s="1073"/>
      <c r="AG51" s="1073"/>
      <c r="AH51" s="1073"/>
      <c r="AI51" s="1073"/>
      <c r="AJ51" s="1073"/>
      <c r="AK51" s="1073"/>
      <c r="AL51" s="1073"/>
      <c r="AM51" s="1073"/>
      <c r="AN51" s="1073"/>
      <c r="AO51" s="1073"/>
      <c r="AP51" s="1073"/>
      <c r="AQ51" s="1073"/>
      <c r="AR51" s="1073"/>
      <c r="AS51" s="1073"/>
      <c r="AT51" s="1073"/>
      <c r="AU51" s="1073"/>
      <c r="AV51" s="1073"/>
      <c r="AW51" s="1073"/>
      <c r="AX51" s="1073"/>
      <c r="AY51" s="1073"/>
      <c r="AZ51" s="1073"/>
      <c r="BA51" s="1073"/>
      <c r="BB51" s="1073"/>
      <c r="BC51" s="1073"/>
      <c r="BD51" s="1073"/>
      <c r="BE51" s="1073"/>
      <c r="BF51" s="1077"/>
    </row>
    <row r="52" spans="1:58" ht="48.75" customHeight="1" x14ac:dyDescent="0.35">
      <c r="A52" s="978" t="s">
        <v>1407</v>
      </c>
      <c r="B52" s="1079"/>
      <c r="C52" s="1080"/>
      <c r="D52" s="1081"/>
      <c r="E52" s="1082"/>
      <c r="F52" s="1083"/>
      <c r="G52" s="1084"/>
      <c r="H52" s="1085"/>
      <c r="I52" s="1085"/>
      <c r="J52" s="1086"/>
      <c r="K52" s="1087"/>
      <c r="L52" s="1087"/>
      <c r="M52" s="1087"/>
      <c r="N52" s="1087"/>
      <c r="O52" s="1087"/>
      <c r="P52" s="1087"/>
      <c r="Q52" s="1087"/>
      <c r="R52" s="1087"/>
      <c r="S52" s="1087"/>
      <c r="T52" s="1087"/>
      <c r="U52" s="1087"/>
      <c r="V52" s="1087"/>
      <c r="W52" s="1087"/>
      <c r="X52" s="1087"/>
      <c r="Y52" s="1087"/>
      <c r="Z52" s="1087"/>
      <c r="AA52" s="1087"/>
      <c r="AB52" s="1087"/>
      <c r="AC52" s="1087"/>
      <c r="AD52" s="1087"/>
      <c r="AE52" s="1087"/>
      <c r="AF52" s="1087"/>
      <c r="AG52" s="1087"/>
      <c r="AH52" s="1087"/>
      <c r="AI52" s="1087"/>
      <c r="AJ52" s="1087"/>
      <c r="AK52" s="1087"/>
      <c r="AL52" s="1087"/>
      <c r="AM52" s="1087"/>
      <c r="AN52" s="1087"/>
      <c r="AO52" s="1087"/>
      <c r="AP52" s="1087"/>
      <c r="AQ52" s="1087"/>
      <c r="AR52" s="1087"/>
      <c r="AS52" s="1087"/>
      <c r="AT52" s="1087"/>
      <c r="AU52" s="1087"/>
      <c r="AV52" s="1087"/>
      <c r="AW52" s="1087"/>
      <c r="AX52" s="1087"/>
      <c r="AY52" s="1087"/>
      <c r="AZ52" s="1087"/>
      <c r="BA52" s="1087"/>
      <c r="BB52" s="1087"/>
      <c r="BC52" s="1087"/>
      <c r="BD52" s="1087"/>
      <c r="BE52" s="1087"/>
      <c r="BF52" s="1087"/>
    </row>
    <row r="53" spans="1:58" ht="42.75" customHeight="1" x14ac:dyDescent="0.35">
      <c r="A53" s="974" t="s">
        <v>1408</v>
      </c>
      <c r="B53" s="1061">
        <v>39600</v>
      </c>
      <c r="C53" s="1036" t="s">
        <v>1387</v>
      </c>
      <c r="D53" s="1037">
        <v>1</v>
      </c>
      <c r="E53" s="1075">
        <f>B53*D53</f>
        <v>39600</v>
      </c>
      <c r="F53" s="1039" t="s">
        <v>1387</v>
      </c>
      <c r="G53" s="1040">
        <v>1</v>
      </c>
      <c r="H53" s="1042">
        <f>E53*G53</f>
        <v>39600</v>
      </c>
      <c r="I53" s="1042">
        <v>0</v>
      </c>
      <c r="J53" s="1076">
        <v>10000</v>
      </c>
      <c r="K53" s="1073"/>
      <c r="L53" s="1073"/>
      <c r="M53" s="1077"/>
      <c r="N53" s="1077"/>
      <c r="O53" s="1073"/>
      <c r="P53" s="1073"/>
      <c r="Q53" s="1073"/>
      <c r="R53" s="1073"/>
      <c r="S53" s="1073"/>
      <c r="T53" s="1073"/>
      <c r="U53" s="1073"/>
      <c r="V53" s="1073"/>
      <c r="W53" s="1073"/>
      <c r="X53" s="1073"/>
      <c r="Y53" s="1073"/>
      <c r="Z53" s="1073"/>
      <c r="AA53" s="1073"/>
      <c r="AB53" s="1073"/>
      <c r="AC53" s="1073"/>
      <c r="AD53" s="1073"/>
      <c r="AE53" s="1073"/>
      <c r="AF53" s="1073"/>
      <c r="AG53" s="1073"/>
      <c r="AH53" s="1073"/>
      <c r="AI53" s="1073"/>
      <c r="AJ53" s="1073"/>
      <c r="AK53" s="1073"/>
      <c r="AL53" s="1073"/>
      <c r="AM53" s="1073"/>
      <c r="AN53" s="1073"/>
      <c r="AO53" s="1073"/>
      <c r="AP53" s="1073"/>
      <c r="AQ53" s="1073"/>
      <c r="AR53" s="1073"/>
      <c r="AS53" s="1073"/>
      <c r="AT53" s="1073"/>
      <c r="AU53" s="1073"/>
      <c r="AV53" s="1073"/>
      <c r="AW53" s="1073"/>
      <c r="AX53" s="1073"/>
      <c r="AY53" s="1073"/>
      <c r="AZ53" s="1073"/>
      <c r="BA53" s="1073"/>
      <c r="BB53" s="1073"/>
      <c r="BC53" s="1073"/>
      <c r="BD53" s="1073"/>
      <c r="BE53" s="1073"/>
      <c r="BF53" s="1073"/>
    </row>
    <row r="54" spans="1:58" ht="17.5" x14ac:dyDescent="0.35">
      <c r="A54" s="976" t="s">
        <v>1409</v>
      </c>
      <c r="B54" s="1063"/>
      <c r="C54" s="1046"/>
      <c r="D54" s="1047"/>
      <c r="E54" s="1048"/>
      <c r="F54" s="1049"/>
      <c r="G54" s="1050"/>
      <c r="H54" s="1051"/>
      <c r="I54" s="1051"/>
      <c r="J54" s="1078">
        <f>SUM(J53:J53)</f>
        <v>10000</v>
      </c>
      <c r="K54" s="1073"/>
      <c r="L54" s="1073"/>
      <c r="M54" s="1073"/>
      <c r="N54" s="1073"/>
      <c r="O54" s="1073"/>
      <c r="P54" s="1073"/>
      <c r="Q54" s="1073"/>
      <c r="R54" s="1073"/>
      <c r="S54" s="1073"/>
      <c r="T54" s="1073"/>
      <c r="U54" s="1073"/>
      <c r="V54" s="1073"/>
      <c r="W54" s="1073"/>
      <c r="X54" s="1073"/>
      <c r="Y54" s="1073"/>
      <c r="Z54" s="1073"/>
      <c r="AA54" s="1073"/>
      <c r="AB54" s="1073"/>
      <c r="AC54" s="1073"/>
      <c r="AD54" s="1073"/>
      <c r="AE54" s="1073"/>
      <c r="AF54" s="1073"/>
      <c r="AG54" s="1073"/>
      <c r="AH54" s="1073"/>
      <c r="AI54" s="1073"/>
      <c r="AJ54" s="1073"/>
      <c r="AK54" s="1073"/>
      <c r="AL54" s="1073"/>
      <c r="AM54" s="1073"/>
      <c r="AN54" s="1073"/>
      <c r="AO54" s="1073"/>
      <c r="AP54" s="1073"/>
      <c r="AQ54" s="1073"/>
      <c r="AR54" s="1073"/>
      <c r="AS54" s="1073"/>
      <c r="AT54" s="1073"/>
      <c r="AU54" s="1073"/>
      <c r="AV54" s="1073"/>
      <c r="AW54" s="1073"/>
      <c r="AX54" s="1073"/>
      <c r="AY54" s="1073"/>
      <c r="AZ54" s="1073"/>
      <c r="BA54" s="1073"/>
      <c r="BB54" s="1073"/>
      <c r="BC54" s="1073"/>
      <c r="BD54" s="1073"/>
      <c r="BE54" s="1073"/>
      <c r="BF54" s="1077"/>
    </row>
    <row r="55" spans="1:58" ht="75" customHeight="1" x14ac:dyDescent="0.35">
      <c r="A55" s="978" t="s">
        <v>1410</v>
      </c>
      <c r="B55" s="1079"/>
      <c r="C55" s="1080"/>
      <c r="D55" s="1081"/>
      <c r="E55" s="1082"/>
      <c r="F55" s="1083"/>
      <c r="G55" s="1084"/>
      <c r="H55" s="1085"/>
      <c r="I55" s="1085"/>
      <c r="J55" s="1086"/>
      <c r="K55" s="1087"/>
      <c r="L55" s="1087"/>
      <c r="M55" s="1087"/>
      <c r="N55" s="1087"/>
      <c r="O55" s="1087"/>
      <c r="P55" s="1087"/>
      <c r="Q55" s="1087"/>
      <c r="R55" s="1087"/>
      <c r="S55" s="1087"/>
      <c r="T55" s="1087"/>
      <c r="U55" s="1087"/>
      <c r="V55" s="1087"/>
      <c r="W55" s="1087"/>
      <c r="X55" s="1087"/>
      <c r="Y55" s="1087"/>
      <c r="Z55" s="1087"/>
      <c r="AA55" s="1087"/>
      <c r="AB55" s="1087"/>
      <c r="AC55" s="1087"/>
      <c r="AD55" s="1087"/>
      <c r="AE55" s="1087"/>
      <c r="AF55" s="1087"/>
      <c r="AG55" s="1087"/>
      <c r="AH55" s="1087"/>
      <c r="AI55" s="1087"/>
      <c r="AJ55" s="1087"/>
      <c r="AK55" s="1087"/>
      <c r="AL55" s="1087"/>
      <c r="AM55" s="1087"/>
      <c r="AN55" s="1087"/>
      <c r="AO55" s="1087"/>
      <c r="AP55" s="1087"/>
      <c r="AQ55" s="1087"/>
      <c r="AR55" s="1087"/>
      <c r="AS55" s="1087"/>
      <c r="AT55" s="1087"/>
      <c r="AU55" s="1087"/>
      <c r="AV55" s="1087"/>
      <c r="AW55" s="1087"/>
      <c r="AX55" s="1087"/>
      <c r="AY55" s="1087"/>
      <c r="AZ55" s="1087"/>
      <c r="BA55" s="1087"/>
      <c r="BB55" s="1087"/>
      <c r="BC55" s="1087"/>
      <c r="BD55" s="1087"/>
      <c r="BE55" s="1087"/>
      <c r="BF55" s="1087"/>
    </row>
    <row r="56" spans="1:58" ht="52.5" x14ac:dyDescent="0.35">
      <c r="A56" s="974" t="s">
        <v>1411</v>
      </c>
      <c r="B56" s="1061">
        <v>39600</v>
      </c>
      <c r="C56" s="1036" t="s">
        <v>1387</v>
      </c>
      <c r="D56" s="1037">
        <v>1</v>
      </c>
      <c r="E56" s="1075">
        <f>B56*D56</f>
        <v>39600</v>
      </c>
      <c r="F56" s="1039" t="s">
        <v>1387</v>
      </c>
      <c r="G56" s="1040">
        <v>1</v>
      </c>
      <c r="H56" s="1042">
        <f>E56*G56</f>
        <v>39600</v>
      </c>
      <c r="I56" s="1042">
        <v>0</v>
      </c>
      <c r="J56" s="1076">
        <v>100000</v>
      </c>
      <c r="K56" s="1073"/>
      <c r="L56" s="1073"/>
      <c r="M56" s="1077"/>
      <c r="N56" s="1077"/>
      <c r="O56" s="1073"/>
      <c r="P56" s="1073"/>
      <c r="Q56" s="1073"/>
      <c r="R56" s="1073"/>
      <c r="S56" s="1073"/>
      <c r="T56" s="1073"/>
      <c r="U56" s="1073"/>
      <c r="V56" s="1073"/>
      <c r="W56" s="1073"/>
      <c r="X56" s="1073"/>
      <c r="Y56" s="1073"/>
      <c r="Z56" s="1073"/>
      <c r="AA56" s="1073"/>
      <c r="AB56" s="1073"/>
      <c r="AC56" s="1073"/>
      <c r="AD56" s="1073"/>
      <c r="AE56" s="1073"/>
      <c r="AF56" s="1073"/>
      <c r="AG56" s="1073"/>
      <c r="AH56" s="1073"/>
      <c r="AI56" s="1073"/>
      <c r="AJ56" s="1073"/>
      <c r="AK56" s="1073"/>
      <c r="AL56" s="1073"/>
      <c r="AM56" s="1073"/>
      <c r="AN56" s="1073"/>
      <c r="AO56" s="1073"/>
      <c r="AP56" s="1073"/>
      <c r="AQ56" s="1073"/>
      <c r="AR56" s="1073"/>
      <c r="AS56" s="1073"/>
      <c r="AT56" s="1073"/>
      <c r="AU56" s="1073"/>
      <c r="AV56" s="1073"/>
      <c r="AW56" s="1073"/>
      <c r="AX56" s="1073"/>
      <c r="AY56" s="1073"/>
      <c r="AZ56" s="1073"/>
      <c r="BA56" s="1073"/>
      <c r="BB56" s="1073"/>
      <c r="BC56" s="1073"/>
      <c r="BD56" s="1073"/>
      <c r="BE56" s="1073"/>
      <c r="BF56" s="1073"/>
    </row>
    <row r="57" spans="1:58" ht="18" thickBot="1" x14ac:dyDescent="0.4">
      <c r="A57" s="976" t="s">
        <v>1412</v>
      </c>
      <c r="B57" s="1063"/>
      <c r="C57" s="1046"/>
      <c r="D57" s="1047"/>
      <c r="E57" s="1048"/>
      <c r="F57" s="1049"/>
      <c r="G57" s="1050"/>
      <c r="H57" s="1051"/>
      <c r="I57" s="1051"/>
      <c r="J57" s="1078">
        <f>SUM(J56:J56)</f>
        <v>100000</v>
      </c>
      <c r="K57" s="1073"/>
      <c r="L57" s="1073"/>
      <c r="M57" s="1073"/>
      <c r="N57" s="1073"/>
      <c r="O57" s="1073"/>
      <c r="P57" s="1073"/>
      <c r="Q57" s="1073"/>
      <c r="R57" s="1073"/>
      <c r="S57" s="1073"/>
      <c r="T57" s="1073"/>
      <c r="U57" s="1073"/>
      <c r="V57" s="1073"/>
      <c r="W57" s="1073"/>
      <c r="X57" s="1073"/>
      <c r="Y57" s="1073"/>
      <c r="Z57" s="1073"/>
      <c r="AA57" s="1073"/>
      <c r="AB57" s="1073"/>
      <c r="AC57" s="1073"/>
      <c r="AD57" s="1073"/>
      <c r="AE57" s="1073"/>
      <c r="AF57" s="1073"/>
      <c r="AG57" s="1073"/>
      <c r="AH57" s="1073"/>
      <c r="AI57" s="1073"/>
      <c r="AJ57" s="1073"/>
      <c r="AK57" s="1073"/>
      <c r="AL57" s="1073"/>
      <c r="AM57" s="1073"/>
      <c r="AN57" s="1073"/>
      <c r="AO57" s="1073"/>
      <c r="AP57" s="1073"/>
      <c r="AQ57" s="1073"/>
      <c r="AR57" s="1073"/>
      <c r="AS57" s="1073"/>
      <c r="AT57" s="1073"/>
      <c r="AU57" s="1073"/>
      <c r="AV57" s="1073"/>
      <c r="AW57" s="1073"/>
      <c r="AX57" s="1073"/>
      <c r="AY57" s="1073"/>
      <c r="AZ57" s="1073"/>
      <c r="BA57" s="1073"/>
      <c r="BB57" s="1073"/>
      <c r="BC57" s="1073"/>
      <c r="BD57" s="1073"/>
      <c r="BE57" s="1073"/>
      <c r="BF57" s="1077"/>
    </row>
    <row r="58" spans="1:58" ht="18" thickBot="1" x14ac:dyDescent="0.4">
      <c r="A58" s="962" t="s">
        <v>1413</v>
      </c>
      <c r="B58" s="963"/>
      <c r="C58" s="964"/>
      <c r="D58" s="965"/>
      <c r="E58" s="966"/>
      <c r="F58" s="964"/>
      <c r="G58" s="964"/>
      <c r="H58" s="967" t="e">
        <f>#REF!+H54</f>
        <v>#REF!</v>
      </c>
      <c r="I58" s="967" t="e">
        <f>#REF!+I54</f>
        <v>#REF!</v>
      </c>
      <c r="J58" s="968">
        <f>J44+J48+J51+J54+J57</f>
        <v>122000</v>
      </c>
      <c r="K58" s="969"/>
      <c r="L58" s="970"/>
      <c r="M58" s="970"/>
      <c r="N58" s="970"/>
      <c r="O58" s="970"/>
      <c r="P58" s="970"/>
      <c r="Q58" s="970"/>
      <c r="R58" s="970"/>
      <c r="S58" s="970"/>
      <c r="T58" s="970"/>
      <c r="U58" s="970"/>
      <c r="V58" s="970"/>
      <c r="W58" s="970"/>
      <c r="X58" s="970"/>
      <c r="Y58" s="970"/>
      <c r="Z58" s="970"/>
      <c r="AA58" s="970"/>
      <c r="AB58" s="970"/>
      <c r="AC58" s="970"/>
      <c r="AD58" s="970"/>
      <c r="AE58" s="970"/>
      <c r="AF58" s="970"/>
      <c r="AG58" s="970"/>
      <c r="AH58" s="970"/>
      <c r="AI58" s="970"/>
      <c r="AJ58" s="970"/>
      <c r="AK58" s="970"/>
      <c r="AL58" s="970"/>
      <c r="AM58" s="970"/>
      <c r="AN58" s="970"/>
      <c r="AO58" s="970"/>
      <c r="AP58" s="970"/>
      <c r="AQ58" s="970"/>
      <c r="AR58" s="970"/>
      <c r="AS58" s="970"/>
      <c r="AT58" s="970"/>
      <c r="AU58" s="970"/>
      <c r="AV58" s="970"/>
      <c r="AW58" s="970"/>
      <c r="AX58" s="970"/>
      <c r="AY58" s="970"/>
      <c r="AZ58" s="970"/>
      <c r="BA58" s="970"/>
      <c r="BB58" s="970"/>
      <c r="BC58" s="970"/>
      <c r="BD58" s="970"/>
      <c r="BE58" s="970"/>
      <c r="BF58" s="970"/>
    </row>
    <row r="59" spans="1:58" ht="65.25" customHeight="1" x14ac:dyDescent="0.35">
      <c r="A59" s="979" t="s">
        <v>1414</v>
      </c>
      <c r="B59" s="980"/>
      <c r="C59" s="981"/>
      <c r="D59" s="982"/>
      <c r="E59" s="981"/>
      <c r="F59" s="981"/>
      <c r="G59" s="981"/>
      <c r="H59" s="983"/>
      <c r="I59" s="983"/>
      <c r="J59" s="983"/>
      <c r="K59" s="970"/>
      <c r="L59" s="970"/>
      <c r="M59" s="970"/>
      <c r="N59" s="970"/>
      <c r="O59" s="970"/>
      <c r="P59" s="970"/>
      <c r="Q59" s="970"/>
      <c r="R59" s="970"/>
      <c r="S59" s="970"/>
      <c r="T59" s="970"/>
      <c r="U59" s="970"/>
      <c r="V59" s="970"/>
      <c r="W59" s="970"/>
      <c r="X59" s="970"/>
      <c r="Y59" s="970"/>
      <c r="Z59" s="970"/>
      <c r="AA59" s="970"/>
      <c r="AB59" s="970"/>
      <c r="AC59" s="970"/>
      <c r="AD59" s="970"/>
      <c r="AE59" s="970"/>
      <c r="AF59" s="970"/>
      <c r="AG59" s="970"/>
      <c r="AH59" s="970"/>
      <c r="AI59" s="970"/>
      <c r="AJ59" s="970"/>
      <c r="AK59" s="970"/>
      <c r="AL59" s="970"/>
      <c r="AM59" s="970"/>
      <c r="AN59" s="970"/>
      <c r="AO59" s="970"/>
      <c r="AP59" s="970"/>
      <c r="AQ59" s="970"/>
      <c r="AR59" s="970"/>
      <c r="AS59" s="970"/>
      <c r="AT59" s="970"/>
      <c r="AU59" s="970"/>
      <c r="AV59" s="970"/>
      <c r="AW59" s="970"/>
      <c r="AX59" s="970"/>
      <c r="AY59" s="970"/>
      <c r="AZ59" s="970"/>
      <c r="BA59" s="970"/>
      <c r="BB59" s="970"/>
      <c r="BC59" s="970"/>
      <c r="BD59" s="970"/>
      <c r="BE59" s="970"/>
      <c r="BF59" s="970"/>
    </row>
    <row r="60" spans="1:58" ht="81.75" customHeight="1" thickBot="1" x14ac:dyDescent="0.4">
      <c r="A60" s="978" t="s">
        <v>1415</v>
      </c>
      <c r="B60" s="1079"/>
      <c r="C60" s="1080"/>
      <c r="D60" s="1081"/>
      <c r="E60" s="1082"/>
      <c r="F60" s="1083"/>
      <c r="G60" s="1084"/>
      <c r="H60" s="1085"/>
      <c r="I60" s="1085"/>
      <c r="J60" s="1086"/>
      <c r="K60" s="1087"/>
      <c r="L60" s="1087"/>
      <c r="M60" s="1087"/>
      <c r="N60" s="1087"/>
      <c r="O60" s="1087"/>
      <c r="P60" s="1087"/>
      <c r="Q60" s="1087"/>
      <c r="R60" s="1087"/>
      <c r="S60" s="1087"/>
      <c r="T60" s="1087"/>
      <c r="U60" s="1087"/>
      <c r="V60" s="1087"/>
      <c r="W60" s="1087"/>
      <c r="X60" s="1087"/>
      <c r="Y60" s="1087"/>
      <c r="Z60" s="1087"/>
      <c r="AA60" s="1087"/>
      <c r="AB60" s="1087"/>
      <c r="AC60" s="1087"/>
      <c r="AD60" s="1087"/>
      <c r="AE60" s="1087"/>
      <c r="AF60" s="1087"/>
      <c r="AG60" s="1087"/>
      <c r="AH60" s="1087"/>
      <c r="AI60" s="1087"/>
      <c r="AJ60" s="1087"/>
      <c r="AK60" s="1087"/>
      <c r="AL60" s="1087"/>
      <c r="AM60" s="1087"/>
      <c r="AN60" s="1087"/>
      <c r="AO60" s="1087"/>
      <c r="AP60" s="1087"/>
      <c r="AQ60" s="1087"/>
      <c r="AR60" s="1087"/>
      <c r="AS60" s="1087"/>
      <c r="AT60" s="1087"/>
      <c r="AU60" s="1087"/>
      <c r="AV60" s="1087"/>
      <c r="AW60" s="1087"/>
      <c r="AX60" s="1087"/>
      <c r="AY60" s="1087"/>
      <c r="AZ60" s="1087"/>
      <c r="BA60" s="1087"/>
      <c r="BB60" s="1087"/>
      <c r="BC60" s="1087"/>
      <c r="BD60" s="1087"/>
      <c r="BE60" s="1087"/>
      <c r="BF60" s="1087"/>
    </row>
    <row r="61" spans="1:58" ht="70" x14ac:dyDescent="0.35">
      <c r="A61" s="984" t="s">
        <v>1416</v>
      </c>
      <c r="B61" s="1088">
        <v>1000</v>
      </c>
      <c r="C61" s="985" t="s">
        <v>1417</v>
      </c>
      <c r="D61" s="1089">
        <v>2</v>
      </c>
      <c r="E61" s="1088">
        <f>B61*D61</f>
        <v>2000</v>
      </c>
      <c r="F61" s="1090" t="s">
        <v>1418</v>
      </c>
      <c r="G61" s="1091">
        <v>1</v>
      </c>
      <c r="H61" s="1092"/>
      <c r="I61" s="986"/>
      <c r="J61" s="1093"/>
      <c r="K61" s="970"/>
      <c r="L61" s="970"/>
      <c r="M61" s="970"/>
      <c r="N61" s="970"/>
      <c r="O61" s="970"/>
      <c r="P61" s="970"/>
      <c r="Q61" s="970"/>
      <c r="R61" s="970"/>
      <c r="S61" s="970"/>
      <c r="T61" s="970"/>
      <c r="U61" s="970"/>
      <c r="V61" s="970"/>
      <c r="W61" s="970"/>
      <c r="X61" s="970"/>
      <c r="Y61" s="970"/>
      <c r="Z61" s="970"/>
      <c r="AA61" s="970"/>
      <c r="AB61" s="970"/>
      <c r="AC61" s="970"/>
      <c r="AD61" s="970"/>
      <c r="AE61" s="987"/>
      <c r="AF61" s="987"/>
      <c r="AG61" s="987"/>
      <c r="AH61" s="987"/>
      <c r="AI61" s="987"/>
      <c r="AJ61" s="987"/>
      <c r="AK61" s="987"/>
      <c r="AL61" s="987"/>
      <c r="AM61" s="970"/>
      <c r="AN61" s="970"/>
      <c r="AO61" s="970"/>
      <c r="AP61" s="970"/>
      <c r="AQ61" s="970"/>
      <c r="AR61" s="970"/>
      <c r="AS61" s="970"/>
      <c r="AT61" s="970"/>
      <c r="AU61" s="970"/>
      <c r="AV61" s="970"/>
      <c r="AW61" s="970"/>
      <c r="AX61" s="970"/>
      <c r="AY61" s="970"/>
      <c r="AZ61" s="970"/>
      <c r="BA61" s="970"/>
      <c r="BB61" s="970"/>
      <c r="BC61" s="970"/>
      <c r="BD61" s="970"/>
      <c r="BE61" s="970"/>
      <c r="BF61" s="970"/>
    </row>
    <row r="62" spans="1:58" ht="70" x14ac:dyDescent="0.35">
      <c r="A62" s="990" t="s">
        <v>1419</v>
      </c>
      <c r="B62" s="1038">
        <v>1000</v>
      </c>
      <c r="C62" s="988" t="s">
        <v>1417</v>
      </c>
      <c r="D62" s="1094">
        <v>2</v>
      </c>
      <c r="E62" s="1038">
        <f>B62*D62</f>
        <v>2000</v>
      </c>
      <c r="F62" s="1095" t="s">
        <v>1420</v>
      </c>
      <c r="G62" s="1096">
        <v>1</v>
      </c>
      <c r="H62" s="1041"/>
      <c r="I62" s="989"/>
      <c r="J62" s="1097"/>
      <c r="K62" s="970"/>
      <c r="L62" s="970"/>
      <c r="M62" s="970"/>
      <c r="N62" s="970"/>
      <c r="O62" s="970"/>
      <c r="P62" s="970"/>
      <c r="Q62" s="970"/>
      <c r="R62" s="970"/>
      <c r="S62" s="970"/>
      <c r="T62" s="970"/>
      <c r="U62" s="970"/>
      <c r="V62" s="970"/>
      <c r="W62" s="970"/>
      <c r="X62" s="970"/>
      <c r="Y62" s="970"/>
      <c r="Z62" s="970"/>
      <c r="AA62" s="970"/>
      <c r="AB62" s="970"/>
      <c r="AC62" s="970"/>
      <c r="AD62" s="970"/>
      <c r="AE62" s="987"/>
      <c r="AF62" s="987"/>
      <c r="AG62" s="987"/>
      <c r="AH62" s="987"/>
      <c r="AI62" s="987"/>
      <c r="AJ62" s="987"/>
      <c r="AK62" s="987"/>
      <c r="AL62" s="987"/>
      <c r="AM62" s="970"/>
      <c r="AN62" s="970"/>
      <c r="AO62" s="970"/>
      <c r="AP62" s="970"/>
      <c r="AQ62" s="970"/>
      <c r="AR62" s="970"/>
      <c r="AS62" s="970"/>
      <c r="AT62" s="970"/>
      <c r="AU62" s="970"/>
      <c r="AV62" s="970"/>
      <c r="AW62" s="970"/>
      <c r="AX62" s="970"/>
      <c r="AY62" s="970"/>
      <c r="AZ62" s="970"/>
      <c r="BA62" s="970"/>
      <c r="BB62" s="970"/>
      <c r="BC62" s="970"/>
      <c r="BD62" s="970"/>
      <c r="BE62" s="970"/>
      <c r="BF62" s="970"/>
    </row>
    <row r="63" spans="1:58" ht="70" x14ac:dyDescent="0.35">
      <c r="A63" s="990" t="s">
        <v>1421</v>
      </c>
      <c r="B63" s="1038">
        <v>5000</v>
      </c>
      <c r="C63" s="988" t="s">
        <v>1417</v>
      </c>
      <c r="D63" s="1094">
        <v>1</v>
      </c>
      <c r="E63" s="1038">
        <f t="shared" ref="E63:E64" si="0">B63*D63</f>
        <v>5000</v>
      </c>
      <c r="F63" s="1095" t="s">
        <v>1420</v>
      </c>
      <c r="G63" s="1096">
        <v>1</v>
      </c>
      <c r="H63" s="1041"/>
      <c r="I63" s="989"/>
      <c r="J63" s="1097"/>
      <c r="K63" s="970"/>
      <c r="L63" s="970"/>
      <c r="M63" s="970"/>
      <c r="N63" s="970"/>
      <c r="O63" s="970"/>
      <c r="P63" s="970"/>
      <c r="Q63" s="970"/>
      <c r="R63" s="970"/>
      <c r="S63" s="970"/>
      <c r="T63" s="970"/>
      <c r="U63" s="970"/>
      <c r="V63" s="970"/>
      <c r="W63" s="970"/>
      <c r="X63" s="970"/>
      <c r="Y63" s="970"/>
      <c r="Z63" s="970"/>
      <c r="AA63" s="970"/>
      <c r="AB63" s="970"/>
      <c r="AC63" s="970"/>
      <c r="AD63" s="970"/>
      <c r="AE63" s="987"/>
      <c r="AF63" s="987"/>
      <c r="AG63" s="987"/>
      <c r="AH63" s="987"/>
      <c r="AI63" s="987"/>
      <c r="AJ63" s="987"/>
      <c r="AK63" s="987"/>
      <c r="AL63" s="987"/>
      <c r="AM63" s="970"/>
      <c r="AN63" s="970"/>
      <c r="AO63" s="970"/>
      <c r="AP63" s="970"/>
      <c r="AQ63" s="970"/>
      <c r="AR63" s="970"/>
      <c r="AS63" s="970"/>
      <c r="AT63" s="970"/>
      <c r="AU63" s="970"/>
      <c r="AV63" s="970"/>
      <c r="AW63" s="970"/>
      <c r="AX63" s="970"/>
      <c r="AY63" s="970"/>
      <c r="AZ63" s="970"/>
      <c r="BA63" s="970"/>
      <c r="BB63" s="970"/>
      <c r="BC63" s="970"/>
      <c r="BD63" s="970"/>
      <c r="BE63" s="970"/>
      <c r="BF63" s="970"/>
    </row>
    <row r="64" spans="1:58" ht="70" x14ac:dyDescent="0.35">
      <c r="A64" s="990" t="s">
        <v>1422</v>
      </c>
      <c r="B64" s="1038">
        <v>2000</v>
      </c>
      <c r="C64" s="988" t="s">
        <v>1417</v>
      </c>
      <c r="D64" s="1094">
        <v>1</v>
      </c>
      <c r="E64" s="1038">
        <f t="shared" si="0"/>
        <v>2000</v>
      </c>
      <c r="F64" s="1095" t="s">
        <v>1420</v>
      </c>
      <c r="G64" s="1096">
        <v>1</v>
      </c>
      <c r="H64" s="1041"/>
      <c r="I64" s="989"/>
      <c r="J64" s="1097"/>
      <c r="K64" s="970"/>
      <c r="L64" s="970"/>
      <c r="M64" s="970"/>
      <c r="N64" s="970"/>
      <c r="O64" s="970"/>
      <c r="P64" s="970"/>
      <c r="Q64" s="970"/>
      <c r="R64" s="970"/>
      <c r="S64" s="970"/>
      <c r="T64" s="970"/>
      <c r="U64" s="970"/>
      <c r="V64" s="970"/>
      <c r="W64" s="970"/>
      <c r="X64" s="970"/>
      <c r="Y64" s="970"/>
      <c r="Z64" s="970"/>
      <c r="AA64" s="970"/>
      <c r="AB64" s="970"/>
      <c r="AC64" s="970"/>
      <c r="AD64" s="970"/>
      <c r="AE64" s="987"/>
      <c r="AF64" s="987"/>
      <c r="AG64" s="987"/>
      <c r="AH64" s="987"/>
      <c r="AI64" s="987"/>
      <c r="AJ64" s="987"/>
      <c r="AK64" s="987"/>
      <c r="AL64" s="987"/>
      <c r="AM64" s="970"/>
      <c r="AN64" s="970"/>
      <c r="AO64" s="970"/>
      <c r="AP64" s="970"/>
      <c r="AQ64" s="970"/>
      <c r="AR64" s="970"/>
      <c r="AS64" s="970"/>
      <c r="AT64" s="970"/>
      <c r="AU64" s="970"/>
      <c r="AV64" s="970"/>
      <c r="AW64" s="970"/>
      <c r="AX64" s="970"/>
      <c r="AY64" s="970"/>
      <c r="AZ64" s="970"/>
      <c r="BA64" s="970"/>
      <c r="BB64" s="970"/>
      <c r="BC64" s="970"/>
      <c r="BD64" s="970"/>
      <c r="BE64" s="970"/>
      <c r="BF64" s="970"/>
    </row>
    <row r="65" spans="1:58" ht="87.5" x14ac:dyDescent="0.35">
      <c r="A65" s="990" t="s">
        <v>1423</v>
      </c>
      <c r="B65" s="1038">
        <v>2000</v>
      </c>
      <c r="C65" s="988" t="s">
        <v>1424</v>
      </c>
      <c r="D65" s="1094">
        <v>1</v>
      </c>
      <c r="E65" s="1038">
        <v>2000</v>
      </c>
      <c r="F65" s="1095" t="s">
        <v>1425</v>
      </c>
      <c r="G65" s="1096">
        <v>2</v>
      </c>
      <c r="H65" s="1041"/>
      <c r="I65" s="989"/>
      <c r="J65" s="1097"/>
      <c r="K65" s="970"/>
      <c r="L65" s="970"/>
      <c r="M65" s="970"/>
      <c r="N65" s="970"/>
      <c r="O65" s="970"/>
      <c r="P65" s="970"/>
      <c r="Q65" s="970"/>
      <c r="R65" s="970"/>
      <c r="S65" s="970"/>
      <c r="T65" s="970"/>
      <c r="U65" s="970"/>
      <c r="V65" s="970"/>
      <c r="W65" s="970"/>
      <c r="X65" s="970"/>
      <c r="Y65" s="970"/>
      <c r="Z65" s="970"/>
      <c r="AA65" s="970"/>
      <c r="AB65" s="970"/>
      <c r="AC65" s="970"/>
      <c r="AD65" s="970"/>
      <c r="AE65" s="987"/>
      <c r="AF65" s="987"/>
      <c r="AG65" s="987"/>
      <c r="AH65" s="987"/>
      <c r="AI65" s="987"/>
      <c r="AJ65" s="987"/>
      <c r="AK65" s="987"/>
      <c r="AL65" s="987"/>
      <c r="AM65" s="970"/>
      <c r="AN65" s="970"/>
      <c r="AO65" s="970"/>
      <c r="AP65" s="970"/>
      <c r="AQ65" s="970"/>
      <c r="AR65" s="970"/>
      <c r="AS65" s="970"/>
      <c r="AT65" s="970"/>
      <c r="AU65" s="970"/>
      <c r="AV65" s="970"/>
      <c r="AW65" s="970"/>
      <c r="AX65" s="970"/>
      <c r="AY65" s="970"/>
      <c r="AZ65" s="970"/>
      <c r="BA65" s="970"/>
      <c r="BB65" s="970"/>
      <c r="BC65" s="970"/>
      <c r="BD65" s="970"/>
      <c r="BE65" s="970"/>
      <c r="BF65" s="970"/>
    </row>
    <row r="66" spans="1:58" ht="87.5" x14ac:dyDescent="0.35">
      <c r="A66" s="990" t="s">
        <v>1426</v>
      </c>
      <c r="B66" s="1038">
        <v>5000</v>
      </c>
      <c r="C66" s="988" t="s">
        <v>1424</v>
      </c>
      <c r="D66" s="1094">
        <v>1</v>
      </c>
      <c r="E66" s="1038">
        <f t="shared" ref="E66:E69" si="1">B66*D66</f>
        <v>5000</v>
      </c>
      <c r="F66" s="1095" t="s">
        <v>1425</v>
      </c>
      <c r="G66" s="1096">
        <v>1</v>
      </c>
      <c r="H66" s="1041"/>
      <c r="I66" s="989"/>
      <c r="J66" s="1097"/>
      <c r="K66" s="970"/>
      <c r="L66" s="970"/>
      <c r="M66" s="970"/>
      <c r="N66" s="970"/>
      <c r="O66" s="970"/>
      <c r="P66" s="970"/>
      <c r="Q66" s="970"/>
      <c r="R66" s="970"/>
      <c r="S66" s="970"/>
      <c r="T66" s="970"/>
      <c r="U66" s="970"/>
      <c r="V66" s="970"/>
      <c r="W66" s="970"/>
      <c r="X66" s="970"/>
      <c r="Y66" s="970"/>
      <c r="Z66" s="970"/>
      <c r="AA66" s="970"/>
      <c r="AB66" s="970"/>
      <c r="AC66" s="970"/>
      <c r="AD66" s="970"/>
      <c r="AE66" s="987"/>
      <c r="AF66" s="987"/>
      <c r="AG66" s="987"/>
      <c r="AH66" s="987"/>
      <c r="AI66" s="987"/>
      <c r="AJ66" s="987"/>
      <c r="AK66" s="987"/>
      <c r="AL66" s="987"/>
      <c r="AM66" s="970"/>
      <c r="AN66" s="970"/>
      <c r="AO66" s="970"/>
      <c r="AP66" s="970"/>
      <c r="AQ66" s="970"/>
      <c r="AR66" s="970"/>
      <c r="AS66" s="970"/>
      <c r="AT66" s="970"/>
      <c r="AU66" s="970"/>
      <c r="AV66" s="970"/>
      <c r="AW66" s="970"/>
      <c r="AX66" s="970"/>
      <c r="AY66" s="970"/>
      <c r="AZ66" s="970"/>
      <c r="BA66" s="970"/>
      <c r="BB66" s="970"/>
      <c r="BC66" s="970"/>
      <c r="BD66" s="970"/>
      <c r="BE66" s="970"/>
      <c r="BF66" s="970"/>
    </row>
    <row r="67" spans="1:58" ht="87.5" x14ac:dyDescent="0.35">
      <c r="A67" s="990" t="s">
        <v>1427</v>
      </c>
      <c r="B67" s="1038">
        <v>6000</v>
      </c>
      <c r="C67" s="988" t="s">
        <v>1424</v>
      </c>
      <c r="D67" s="1094">
        <v>1</v>
      </c>
      <c r="E67" s="1038">
        <f t="shared" si="1"/>
        <v>6000</v>
      </c>
      <c r="F67" s="1095" t="s">
        <v>1425</v>
      </c>
      <c r="G67" s="1096">
        <v>1</v>
      </c>
      <c r="H67" s="1041"/>
      <c r="I67" s="989"/>
      <c r="J67" s="1097"/>
      <c r="K67" s="970"/>
      <c r="L67" s="970"/>
      <c r="M67" s="970"/>
      <c r="N67" s="970"/>
      <c r="O67" s="970"/>
      <c r="P67" s="970"/>
      <c r="Q67" s="970"/>
      <c r="R67" s="970"/>
      <c r="S67" s="970"/>
      <c r="T67" s="970"/>
      <c r="U67" s="970"/>
      <c r="V67" s="970"/>
      <c r="W67" s="970"/>
      <c r="X67" s="970"/>
      <c r="Y67" s="970"/>
      <c r="Z67" s="970"/>
      <c r="AA67" s="970"/>
      <c r="AB67" s="970"/>
      <c r="AC67" s="970"/>
      <c r="AD67" s="970"/>
      <c r="AE67" s="987"/>
      <c r="AF67" s="987"/>
      <c r="AG67" s="987"/>
      <c r="AH67" s="987"/>
      <c r="AI67" s="987"/>
      <c r="AJ67" s="987"/>
      <c r="AK67" s="987"/>
      <c r="AL67" s="987"/>
      <c r="AM67" s="970"/>
      <c r="AN67" s="970"/>
      <c r="AO67" s="970"/>
      <c r="AP67" s="970"/>
      <c r="AQ67" s="970"/>
      <c r="AR67" s="970"/>
      <c r="AS67" s="970"/>
      <c r="AT67" s="970"/>
      <c r="AU67" s="970"/>
      <c r="AV67" s="970"/>
      <c r="AW67" s="970"/>
      <c r="AX67" s="970"/>
      <c r="AY67" s="970"/>
      <c r="AZ67" s="970"/>
      <c r="BA67" s="970"/>
      <c r="BB67" s="970"/>
      <c r="BC67" s="970"/>
      <c r="BD67" s="970"/>
      <c r="BE67" s="970"/>
      <c r="BF67" s="970"/>
    </row>
    <row r="68" spans="1:58" ht="87.5" x14ac:dyDescent="0.35">
      <c r="A68" s="1098" t="s">
        <v>1428</v>
      </c>
      <c r="B68" s="1038">
        <v>12000</v>
      </c>
      <c r="C68" s="988" t="s">
        <v>1424</v>
      </c>
      <c r="D68" s="1094">
        <v>1</v>
      </c>
      <c r="E68" s="1038">
        <f t="shared" si="1"/>
        <v>12000</v>
      </c>
      <c r="F68" s="1095" t="s">
        <v>1429</v>
      </c>
      <c r="G68" s="1095">
        <v>1</v>
      </c>
      <c r="H68" s="1041"/>
      <c r="I68" s="989"/>
      <c r="J68" s="1097"/>
      <c r="K68" s="970"/>
      <c r="L68" s="970"/>
      <c r="M68" s="970"/>
      <c r="N68" s="970"/>
      <c r="O68" s="970"/>
      <c r="P68" s="970"/>
      <c r="Q68" s="970"/>
      <c r="R68" s="970"/>
      <c r="S68" s="970"/>
      <c r="T68" s="970"/>
      <c r="U68" s="970"/>
      <c r="V68" s="970"/>
      <c r="W68" s="970"/>
      <c r="X68" s="970"/>
      <c r="Y68" s="970"/>
      <c r="Z68" s="970"/>
      <c r="AA68" s="970"/>
      <c r="AB68" s="970"/>
      <c r="AC68" s="970"/>
      <c r="AD68" s="970"/>
      <c r="AE68" s="987"/>
      <c r="AF68" s="987"/>
      <c r="AG68" s="987"/>
      <c r="AH68" s="987"/>
      <c r="AI68" s="987"/>
      <c r="AJ68" s="987"/>
      <c r="AK68" s="987"/>
      <c r="AL68" s="987"/>
      <c r="AM68" s="970"/>
      <c r="AN68" s="970"/>
      <c r="AO68" s="970"/>
      <c r="AP68" s="970"/>
      <c r="AQ68" s="970"/>
      <c r="AR68" s="970"/>
      <c r="AS68" s="970"/>
      <c r="AT68" s="970"/>
      <c r="AU68" s="970"/>
      <c r="AV68" s="970"/>
      <c r="AW68" s="970"/>
      <c r="AX68" s="970"/>
      <c r="AY68" s="970"/>
      <c r="AZ68" s="970"/>
      <c r="BA68" s="970"/>
      <c r="BB68" s="970"/>
      <c r="BC68" s="970"/>
      <c r="BD68" s="970"/>
      <c r="BE68" s="970"/>
      <c r="BF68" s="970"/>
    </row>
    <row r="69" spans="1:58" ht="70.5" thickBot="1" x14ac:dyDescent="0.4">
      <c r="A69" s="991" t="s">
        <v>1430</v>
      </c>
      <c r="B69" s="1099">
        <v>9000</v>
      </c>
      <c r="C69" s="992" t="s">
        <v>1431</v>
      </c>
      <c r="D69" s="1100">
        <v>1</v>
      </c>
      <c r="E69" s="1101">
        <f t="shared" si="1"/>
        <v>9000</v>
      </c>
      <c r="F69" s="1102" t="s">
        <v>1234</v>
      </c>
      <c r="G69" s="1102">
        <v>1</v>
      </c>
      <c r="H69" s="1103"/>
      <c r="I69" s="993"/>
      <c r="J69" s="1104"/>
      <c r="K69" s="970"/>
      <c r="L69" s="970"/>
      <c r="M69" s="970"/>
      <c r="N69" s="970"/>
      <c r="O69" s="970"/>
      <c r="P69" s="970"/>
      <c r="Q69" s="970"/>
      <c r="R69" s="970"/>
      <c r="S69" s="970"/>
      <c r="T69" s="970"/>
      <c r="U69" s="970"/>
      <c r="V69" s="970"/>
      <c r="W69" s="970"/>
      <c r="X69" s="970"/>
      <c r="Y69" s="970"/>
      <c r="Z69" s="970"/>
      <c r="AA69" s="970"/>
      <c r="AB69" s="970"/>
      <c r="AC69" s="970"/>
      <c r="AD69" s="970"/>
      <c r="AE69" s="987"/>
      <c r="AF69" s="987"/>
      <c r="AG69" s="987"/>
      <c r="AH69" s="987"/>
      <c r="AI69" s="987"/>
      <c r="AJ69" s="987"/>
      <c r="AK69" s="987"/>
      <c r="AL69" s="987"/>
      <c r="AM69" s="970"/>
      <c r="AN69" s="970"/>
      <c r="AO69" s="970"/>
      <c r="AP69" s="970"/>
      <c r="AQ69" s="970"/>
      <c r="AR69" s="970"/>
      <c r="AS69" s="970"/>
      <c r="AT69" s="970"/>
      <c r="AU69" s="970"/>
      <c r="AV69" s="970"/>
      <c r="AW69" s="970"/>
      <c r="AX69" s="970"/>
      <c r="AY69" s="970"/>
      <c r="AZ69" s="970"/>
      <c r="BA69" s="970"/>
      <c r="BB69" s="970"/>
      <c r="BC69" s="970"/>
      <c r="BD69" s="970"/>
      <c r="BE69" s="970"/>
      <c r="BF69" s="970"/>
    </row>
    <row r="70" spans="1:58" ht="53" thickBot="1" x14ac:dyDescent="0.4">
      <c r="A70" s="991" t="s">
        <v>1432</v>
      </c>
      <c r="B70" s="1105"/>
      <c r="C70" s="994"/>
      <c r="D70" s="1106"/>
      <c r="E70" s="1107"/>
      <c r="F70" s="1108"/>
      <c r="G70" s="1108"/>
      <c r="H70" s="1109"/>
      <c r="I70" s="995"/>
      <c r="J70" s="1097"/>
      <c r="K70" s="996"/>
      <c r="L70" s="996"/>
      <c r="M70" s="996"/>
      <c r="N70" s="996"/>
      <c r="O70" s="996"/>
      <c r="P70" s="996"/>
      <c r="Q70" s="996"/>
      <c r="R70" s="996"/>
      <c r="S70" s="996"/>
      <c r="T70" s="996"/>
      <c r="U70" s="996"/>
      <c r="V70" s="996"/>
      <c r="W70" s="996"/>
      <c r="X70" s="996"/>
      <c r="Y70" s="996"/>
      <c r="Z70" s="996"/>
      <c r="AA70" s="996"/>
      <c r="AB70" s="996"/>
      <c r="AC70" s="996"/>
      <c r="AD70" s="996"/>
      <c r="AE70" s="997"/>
      <c r="AF70" s="997"/>
      <c r="AG70" s="997"/>
      <c r="AH70" s="997"/>
      <c r="AI70" s="997"/>
      <c r="AJ70" s="997"/>
      <c r="AK70" s="997"/>
      <c r="AL70" s="997"/>
      <c r="AM70" s="996"/>
      <c r="AN70" s="996"/>
      <c r="AO70" s="996"/>
      <c r="AP70" s="996"/>
      <c r="AQ70" s="996"/>
      <c r="AR70" s="996"/>
      <c r="AS70" s="996"/>
      <c r="AT70" s="996"/>
      <c r="AU70" s="996"/>
      <c r="AV70" s="996"/>
      <c r="AW70" s="996"/>
      <c r="AX70" s="996"/>
      <c r="AY70" s="996"/>
      <c r="AZ70" s="996"/>
      <c r="BA70" s="996"/>
      <c r="BB70" s="996"/>
      <c r="BC70" s="996"/>
      <c r="BD70" s="996"/>
      <c r="BE70" s="996"/>
      <c r="BF70" s="996"/>
    </row>
    <row r="71" spans="1:58" ht="18" thickBot="1" x14ac:dyDescent="0.4">
      <c r="A71" s="991" t="s">
        <v>1433</v>
      </c>
      <c r="B71" s="998" t="s">
        <v>1434</v>
      </c>
      <c r="C71" s="994"/>
      <c r="D71" s="1106"/>
      <c r="E71" s="1107"/>
      <c r="F71" s="1108"/>
      <c r="G71" s="1108"/>
      <c r="H71" s="1109"/>
      <c r="I71" s="999"/>
      <c r="J71" s="1097"/>
      <c r="K71" s="970"/>
      <c r="L71" s="970"/>
      <c r="M71" s="970"/>
      <c r="N71" s="970"/>
      <c r="O71" s="970"/>
      <c r="P71" s="970"/>
      <c r="Q71" s="970"/>
      <c r="R71" s="970"/>
      <c r="S71" s="970"/>
      <c r="T71" s="970"/>
      <c r="U71" s="970"/>
      <c r="V71" s="970"/>
      <c r="W71" s="970"/>
      <c r="X71" s="970"/>
      <c r="Y71" s="970"/>
      <c r="Z71" s="970"/>
      <c r="AA71" s="970"/>
      <c r="AB71" s="970"/>
      <c r="AC71" s="970"/>
      <c r="AD71" s="970"/>
      <c r="AE71" s="987"/>
      <c r="AF71" s="987"/>
      <c r="AG71" s="987"/>
      <c r="AH71" s="987"/>
      <c r="AI71" s="987"/>
      <c r="AJ71" s="987"/>
      <c r="AK71" s="987"/>
      <c r="AL71" s="987"/>
      <c r="AM71" s="970"/>
      <c r="AN71" s="970"/>
      <c r="AO71" s="970"/>
      <c r="AP71" s="970"/>
      <c r="AQ71" s="970"/>
      <c r="AR71" s="970"/>
      <c r="AS71" s="970"/>
      <c r="AT71" s="970"/>
      <c r="AU71" s="970"/>
      <c r="AV71" s="970"/>
      <c r="AW71" s="970"/>
      <c r="AX71" s="970"/>
      <c r="AY71" s="970"/>
      <c r="AZ71" s="970"/>
      <c r="BA71" s="970"/>
      <c r="BB71" s="970"/>
      <c r="BC71" s="970"/>
      <c r="BD71" s="970"/>
      <c r="BE71" s="970"/>
      <c r="BF71" s="970"/>
    </row>
    <row r="72" spans="1:58" ht="18" thickBot="1" x14ac:dyDescent="0.4">
      <c r="A72" s="991" t="s">
        <v>1435</v>
      </c>
      <c r="B72" s="1105"/>
      <c r="C72" s="994"/>
      <c r="D72" s="1106"/>
      <c r="E72" s="1107"/>
      <c r="F72" s="1108"/>
      <c r="G72" s="1108"/>
      <c r="H72" s="1109"/>
      <c r="I72" s="999"/>
      <c r="J72" s="1097"/>
      <c r="K72" s="970"/>
      <c r="L72" s="970"/>
      <c r="M72" s="970"/>
      <c r="N72" s="970"/>
      <c r="O72" s="970"/>
      <c r="P72" s="970"/>
      <c r="Q72" s="970"/>
      <c r="R72" s="970"/>
      <c r="S72" s="970"/>
      <c r="T72" s="970"/>
      <c r="U72" s="970"/>
      <c r="V72" s="970"/>
      <c r="W72" s="970"/>
      <c r="X72" s="970"/>
      <c r="Y72" s="970"/>
      <c r="Z72" s="970"/>
      <c r="AA72" s="970"/>
      <c r="AB72" s="970"/>
      <c r="AC72" s="970"/>
      <c r="AD72" s="970"/>
      <c r="AE72" s="987"/>
      <c r="AF72" s="987"/>
      <c r="AG72" s="987"/>
      <c r="AH72" s="987"/>
      <c r="AI72" s="987"/>
      <c r="AJ72" s="987"/>
      <c r="AK72" s="987"/>
      <c r="AL72" s="987"/>
      <c r="AM72" s="970"/>
      <c r="AN72" s="970"/>
      <c r="AO72" s="970"/>
      <c r="AP72" s="970"/>
      <c r="AQ72" s="970"/>
      <c r="AR72" s="970"/>
      <c r="AS72" s="970"/>
      <c r="AT72" s="970"/>
      <c r="AU72" s="970"/>
      <c r="AV72" s="970"/>
      <c r="AW72" s="970"/>
      <c r="AX72" s="970"/>
      <c r="AY72" s="970"/>
      <c r="AZ72" s="970"/>
      <c r="BA72" s="970"/>
      <c r="BB72" s="970"/>
      <c r="BC72" s="970"/>
      <c r="BD72" s="970"/>
      <c r="BE72" s="970"/>
      <c r="BF72" s="970"/>
    </row>
    <row r="73" spans="1:58" ht="18" thickBot="1" x14ac:dyDescent="0.4">
      <c r="A73" s="991" t="s">
        <v>1436</v>
      </c>
      <c r="B73" s="1105"/>
      <c r="C73" s="994"/>
      <c r="D73" s="1106"/>
      <c r="E73" s="1107"/>
      <c r="F73" s="1108"/>
      <c r="G73" s="1108"/>
      <c r="H73" s="1109"/>
      <c r="I73" s="999"/>
      <c r="J73" s="1097"/>
      <c r="K73" s="970"/>
      <c r="L73" s="970"/>
      <c r="M73" s="970"/>
      <c r="N73" s="970"/>
      <c r="O73" s="970"/>
      <c r="P73" s="970"/>
      <c r="Q73" s="970"/>
      <c r="R73" s="970"/>
      <c r="S73" s="970"/>
      <c r="T73" s="970"/>
      <c r="U73" s="970"/>
      <c r="V73" s="970"/>
      <c r="W73" s="970"/>
      <c r="X73" s="970"/>
      <c r="Y73" s="970"/>
      <c r="Z73" s="970"/>
      <c r="AA73" s="970"/>
      <c r="AB73" s="970"/>
      <c r="AC73" s="970"/>
      <c r="AD73" s="970"/>
      <c r="AE73" s="987"/>
      <c r="AF73" s="987"/>
      <c r="AG73" s="987"/>
      <c r="AH73" s="987"/>
      <c r="AI73" s="987"/>
      <c r="AJ73" s="987"/>
      <c r="AK73" s="987"/>
      <c r="AL73" s="987"/>
      <c r="AM73" s="970"/>
      <c r="AN73" s="970"/>
      <c r="AO73" s="970"/>
      <c r="AP73" s="970"/>
      <c r="AQ73" s="970"/>
      <c r="AR73" s="970"/>
      <c r="AS73" s="970"/>
      <c r="AT73" s="970"/>
      <c r="AU73" s="970"/>
      <c r="AV73" s="970"/>
      <c r="AW73" s="970"/>
      <c r="AX73" s="970"/>
      <c r="AY73" s="970"/>
      <c r="AZ73" s="970"/>
      <c r="BA73" s="970"/>
      <c r="BB73" s="970"/>
      <c r="BC73" s="970"/>
      <c r="BD73" s="970"/>
      <c r="BE73" s="970"/>
      <c r="BF73" s="970"/>
    </row>
    <row r="74" spans="1:58" ht="18" thickBot="1" x14ac:dyDescent="0.4">
      <c r="A74" s="1110" t="s">
        <v>1437</v>
      </c>
      <c r="B74" s="1105"/>
      <c r="C74" s="994"/>
      <c r="D74" s="1106"/>
      <c r="E74" s="1107"/>
      <c r="F74" s="1108"/>
      <c r="G74" s="1108"/>
      <c r="H74" s="1109"/>
      <c r="I74" s="999"/>
      <c r="J74" s="1111"/>
      <c r="K74" s="970"/>
      <c r="L74" s="970"/>
      <c r="M74" s="970"/>
      <c r="N74" s="970"/>
      <c r="O74" s="970"/>
      <c r="P74" s="970"/>
      <c r="Q74" s="970"/>
      <c r="R74" s="970"/>
      <c r="S74" s="970"/>
      <c r="T74" s="970"/>
      <c r="U74" s="970"/>
      <c r="V74" s="970"/>
      <c r="W74" s="970"/>
      <c r="X74" s="970"/>
      <c r="Y74" s="970"/>
      <c r="Z74" s="970"/>
      <c r="AA74" s="970"/>
      <c r="AB74" s="970"/>
      <c r="AC74" s="970"/>
      <c r="AD74" s="970"/>
      <c r="AE74" s="987"/>
      <c r="AF74" s="987"/>
      <c r="AG74" s="987"/>
      <c r="AH74" s="987"/>
      <c r="AI74" s="987"/>
      <c r="AJ74" s="987"/>
      <c r="AK74" s="987"/>
      <c r="AL74" s="987"/>
      <c r="AM74" s="970"/>
      <c r="AN74" s="970"/>
      <c r="AO74" s="970"/>
      <c r="AP74" s="970"/>
      <c r="AQ74" s="970"/>
      <c r="AR74" s="970"/>
      <c r="AS74" s="970"/>
      <c r="AT74" s="970"/>
      <c r="AU74" s="970"/>
      <c r="AV74" s="970"/>
      <c r="AW74" s="970"/>
      <c r="AX74" s="970"/>
      <c r="AY74" s="970"/>
      <c r="AZ74" s="970"/>
      <c r="BA74" s="970"/>
      <c r="BB74" s="970"/>
      <c r="BC74" s="970"/>
      <c r="BD74" s="970"/>
      <c r="BE74" s="970"/>
      <c r="BF74" s="970"/>
    </row>
    <row r="75" spans="1:58" ht="35.5" thickBot="1" x14ac:dyDescent="0.4">
      <c r="A75" s="991" t="s">
        <v>1438</v>
      </c>
      <c r="B75" s="1105"/>
      <c r="C75" s="994"/>
      <c r="D75" s="1106"/>
      <c r="E75" s="1107"/>
      <c r="F75" s="1108"/>
      <c r="G75" s="1108"/>
      <c r="H75" s="1109"/>
      <c r="I75" s="999"/>
      <c r="J75" s="1097"/>
      <c r="K75" s="970"/>
      <c r="L75" s="970"/>
      <c r="M75" s="970"/>
      <c r="N75" s="970"/>
      <c r="O75" s="970"/>
      <c r="P75" s="970"/>
      <c r="Q75" s="970"/>
      <c r="R75" s="970"/>
      <c r="S75" s="970"/>
      <c r="T75" s="970"/>
      <c r="U75" s="970"/>
      <c r="V75" s="970"/>
      <c r="W75" s="970"/>
      <c r="X75" s="970"/>
      <c r="Y75" s="970"/>
      <c r="Z75" s="970"/>
      <c r="AA75" s="970"/>
      <c r="AB75" s="970"/>
      <c r="AC75" s="970"/>
      <c r="AD75" s="970"/>
      <c r="AE75" s="987"/>
      <c r="AF75" s="987"/>
      <c r="AG75" s="987"/>
      <c r="AH75" s="987"/>
      <c r="AI75" s="987"/>
      <c r="AJ75" s="987"/>
      <c r="AK75" s="987"/>
      <c r="AL75" s="987"/>
      <c r="AM75" s="970"/>
      <c r="AN75" s="970"/>
      <c r="AO75" s="970"/>
      <c r="AP75" s="970"/>
      <c r="AQ75" s="970"/>
      <c r="AR75" s="970"/>
      <c r="AS75" s="970"/>
      <c r="AT75" s="970"/>
      <c r="AU75" s="970"/>
      <c r="AV75" s="970"/>
      <c r="AW75" s="970"/>
      <c r="AX75" s="970"/>
      <c r="AY75" s="970"/>
      <c r="AZ75" s="970"/>
      <c r="BA75" s="970"/>
      <c r="BB75" s="970"/>
      <c r="BC75" s="970"/>
      <c r="BD75" s="970"/>
      <c r="BE75" s="970"/>
      <c r="BF75" s="970"/>
    </row>
    <row r="76" spans="1:58" ht="18" thickBot="1" x14ac:dyDescent="0.4">
      <c r="A76" s="1000" t="s">
        <v>1439</v>
      </c>
      <c r="B76" s="1105"/>
      <c r="C76" s="994"/>
      <c r="D76" s="1106"/>
      <c r="E76" s="1107"/>
      <c r="F76" s="1108"/>
      <c r="G76" s="1108"/>
      <c r="H76" s="1109"/>
      <c r="I76" s="999"/>
      <c r="J76" s="1097"/>
      <c r="K76" s="970"/>
      <c r="L76" s="970"/>
      <c r="M76" s="970"/>
      <c r="N76" s="970"/>
      <c r="O76" s="970"/>
      <c r="P76" s="970"/>
      <c r="Q76" s="970"/>
      <c r="R76" s="970"/>
      <c r="S76" s="970"/>
      <c r="T76" s="970"/>
      <c r="U76" s="970"/>
      <c r="V76" s="970"/>
      <c r="W76" s="970"/>
      <c r="X76" s="970"/>
      <c r="Y76" s="970"/>
      <c r="Z76" s="970"/>
      <c r="AA76" s="970"/>
      <c r="AB76" s="970"/>
      <c r="AC76" s="970"/>
      <c r="AD76" s="970"/>
      <c r="AE76" s="987"/>
      <c r="AF76" s="987"/>
      <c r="AG76" s="987"/>
      <c r="AH76" s="987"/>
      <c r="AI76" s="987"/>
      <c r="AJ76" s="987"/>
      <c r="AK76" s="987"/>
      <c r="AL76" s="987"/>
      <c r="AM76" s="970"/>
      <c r="AN76" s="970"/>
      <c r="AO76" s="970"/>
      <c r="AP76" s="970"/>
      <c r="AQ76" s="970"/>
      <c r="AR76" s="970"/>
      <c r="AS76" s="970"/>
      <c r="AT76" s="970"/>
      <c r="AU76" s="970"/>
      <c r="AV76" s="970"/>
      <c r="AW76" s="970"/>
      <c r="AX76" s="970"/>
      <c r="AY76" s="970"/>
      <c r="AZ76" s="970"/>
      <c r="BA76" s="970"/>
      <c r="BB76" s="970"/>
      <c r="BC76" s="970"/>
      <c r="BD76" s="970"/>
      <c r="BE76" s="970"/>
      <c r="BF76" s="970"/>
    </row>
    <row r="77" spans="1:58" ht="18" thickBot="1" x14ac:dyDescent="0.4">
      <c r="A77" s="1000" t="s">
        <v>1440</v>
      </c>
      <c r="B77" s="1105"/>
      <c r="C77" s="994"/>
      <c r="D77" s="1106"/>
      <c r="E77" s="1107"/>
      <c r="F77" s="1108"/>
      <c r="G77" s="1108"/>
      <c r="H77" s="1109"/>
      <c r="I77" s="999"/>
      <c r="J77" s="1112"/>
      <c r="K77" s="970"/>
      <c r="L77" s="970"/>
      <c r="M77" s="970"/>
      <c r="N77" s="970"/>
      <c r="O77" s="970"/>
      <c r="P77" s="970"/>
      <c r="Q77" s="970"/>
      <c r="R77" s="970"/>
      <c r="S77" s="970"/>
      <c r="T77" s="970"/>
      <c r="U77" s="970"/>
      <c r="V77" s="970"/>
      <c r="W77" s="970"/>
      <c r="X77" s="970"/>
      <c r="Y77" s="970"/>
      <c r="Z77" s="970"/>
      <c r="AA77" s="970"/>
      <c r="AB77" s="970"/>
      <c r="AC77" s="970"/>
      <c r="AD77" s="970"/>
      <c r="AE77" s="987"/>
      <c r="AF77" s="987"/>
      <c r="AG77" s="987"/>
      <c r="AH77" s="987"/>
      <c r="AI77" s="987"/>
      <c r="AJ77" s="987"/>
      <c r="AK77" s="987"/>
      <c r="AL77" s="987"/>
      <c r="AM77" s="970"/>
      <c r="AN77" s="970"/>
      <c r="AO77" s="970"/>
      <c r="AP77" s="970"/>
      <c r="AQ77" s="970"/>
      <c r="AR77" s="970"/>
      <c r="AS77" s="970"/>
      <c r="AT77" s="970"/>
      <c r="AU77" s="970"/>
      <c r="AV77" s="970"/>
      <c r="AW77" s="970"/>
      <c r="AX77" s="970"/>
      <c r="AY77" s="970"/>
      <c r="AZ77" s="970"/>
      <c r="BA77" s="970"/>
      <c r="BB77" s="970"/>
      <c r="BC77" s="970"/>
      <c r="BD77" s="970"/>
      <c r="BE77" s="970"/>
      <c r="BF77" s="970"/>
    </row>
    <row r="78" spans="1:58" ht="18" thickBot="1" x14ac:dyDescent="0.4">
      <c r="A78" s="1001" t="s">
        <v>1441</v>
      </c>
      <c r="B78" s="1107"/>
      <c r="C78" s="1002"/>
      <c r="D78" s="1113"/>
      <c r="E78" s="1107"/>
      <c r="F78" s="1114"/>
      <c r="G78" s="1114"/>
      <c r="H78" s="1109"/>
      <c r="I78" s="1003"/>
      <c r="J78" s="1112"/>
      <c r="K78" s="1004"/>
      <c r="L78" s="1004"/>
      <c r="M78" s="1004"/>
      <c r="N78" s="1004"/>
      <c r="O78" s="1004"/>
      <c r="P78" s="1004"/>
      <c r="Q78" s="1004"/>
      <c r="R78" s="1004"/>
      <c r="S78" s="1004"/>
      <c r="T78" s="1004"/>
      <c r="U78" s="1004"/>
      <c r="V78" s="1004"/>
      <c r="W78" s="1004"/>
      <c r="X78" s="1004"/>
      <c r="Y78" s="1004"/>
      <c r="Z78" s="1004"/>
      <c r="AA78" s="1004"/>
      <c r="AB78" s="1004"/>
      <c r="AC78" s="1004"/>
      <c r="AD78" s="1004"/>
      <c r="AE78" s="1004"/>
      <c r="AF78" s="1004"/>
      <c r="AG78" s="1004"/>
      <c r="AH78" s="1004"/>
      <c r="AI78" s="1004"/>
      <c r="AJ78" s="1004"/>
      <c r="AK78" s="1004"/>
      <c r="AL78" s="1004"/>
      <c r="AM78" s="1004"/>
      <c r="AN78" s="1004"/>
      <c r="AO78" s="1004"/>
      <c r="AP78" s="1004"/>
      <c r="AQ78" s="1004"/>
      <c r="AR78" s="1004"/>
      <c r="AS78" s="1004"/>
      <c r="AT78" s="1004"/>
      <c r="AU78" s="1004"/>
      <c r="AV78" s="1004"/>
      <c r="AW78" s="1004"/>
      <c r="AX78" s="1004"/>
      <c r="AY78" s="1004"/>
      <c r="AZ78" s="1004"/>
      <c r="BA78" s="1004"/>
      <c r="BB78" s="1004"/>
      <c r="BC78" s="1004"/>
      <c r="BD78" s="1004"/>
      <c r="BE78" s="1004"/>
      <c r="BF78" s="1004"/>
    </row>
    <row r="79" spans="1:58" ht="18" thickBot="1" x14ac:dyDescent="0.4">
      <c r="A79" s="1005" t="s">
        <v>1442</v>
      </c>
      <c r="B79" s="966"/>
      <c r="C79" s="966"/>
      <c r="D79" s="1115"/>
      <c r="E79" s="966"/>
      <c r="F79" s="966"/>
      <c r="G79" s="966"/>
      <c r="H79" s="1116"/>
      <c r="I79" s="1117"/>
      <c r="J79" s="1118">
        <v>64496</v>
      </c>
      <c r="K79" s="970"/>
      <c r="L79" s="970"/>
      <c r="M79" s="970"/>
      <c r="N79" s="970"/>
      <c r="O79" s="970"/>
      <c r="P79" s="970"/>
      <c r="Q79" s="970"/>
      <c r="R79" s="970"/>
      <c r="S79" s="970"/>
      <c r="T79" s="970"/>
      <c r="U79" s="970"/>
      <c r="V79" s="970"/>
      <c r="W79" s="970"/>
      <c r="X79" s="970"/>
      <c r="Y79" s="970"/>
      <c r="Z79" s="970"/>
      <c r="AA79" s="970"/>
      <c r="AB79" s="970"/>
      <c r="AC79" s="970"/>
      <c r="AD79" s="970"/>
      <c r="AE79" s="970"/>
      <c r="AF79" s="970"/>
      <c r="AG79" s="970"/>
      <c r="AH79" s="970"/>
      <c r="AI79" s="970"/>
      <c r="AJ79" s="970"/>
      <c r="AK79" s="970"/>
      <c r="AL79" s="970"/>
      <c r="AM79" s="970"/>
      <c r="AN79" s="970"/>
      <c r="AO79" s="970"/>
      <c r="AP79" s="970"/>
      <c r="AQ79" s="970"/>
      <c r="AR79" s="970"/>
      <c r="AS79" s="970"/>
      <c r="AT79" s="970"/>
      <c r="AU79" s="970"/>
      <c r="AV79" s="970"/>
      <c r="AW79" s="970"/>
      <c r="AX79" s="970"/>
      <c r="AY79" s="970"/>
      <c r="AZ79" s="970"/>
      <c r="BA79" s="970"/>
      <c r="BB79" s="970"/>
      <c r="BC79" s="970"/>
      <c r="BD79" s="970"/>
      <c r="BE79" s="970"/>
      <c r="BF79" s="970"/>
    </row>
    <row r="80" spans="1:58" ht="18" thickBot="1" x14ac:dyDescent="0.4">
      <c r="A80" s="1007" t="s">
        <v>1443</v>
      </c>
      <c r="B80" s="1119"/>
      <c r="C80" s="1120"/>
      <c r="D80" s="1120"/>
      <c r="E80" s="1120"/>
      <c r="F80" s="1120"/>
      <c r="G80" s="1120"/>
      <c r="H80" s="1120"/>
      <c r="I80" s="1120"/>
      <c r="J80" s="1121">
        <f>J28+J40+J58+J79</f>
        <v>681183.4</v>
      </c>
      <c r="K80" s="1122"/>
      <c r="L80" s="1033"/>
      <c r="M80" s="1033"/>
      <c r="N80" s="1033"/>
      <c r="O80" s="1033"/>
      <c r="P80" s="1033"/>
      <c r="Q80" s="1033"/>
      <c r="R80" s="1033"/>
      <c r="S80" s="1033"/>
      <c r="T80" s="1033"/>
      <c r="U80" s="1033"/>
      <c r="V80" s="1033"/>
      <c r="W80" s="1033"/>
      <c r="X80" s="1033"/>
      <c r="Y80" s="1033"/>
      <c r="Z80" s="1033"/>
      <c r="AA80" s="1033"/>
      <c r="AB80" s="1033"/>
      <c r="AC80" s="1033"/>
      <c r="AD80" s="1033"/>
      <c r="AE80" s="1033"/>
      <c r="AF80" s="1033"/>
      <c r="AG80" s="1033"/>
      <c r="AH80" s="1033"/>
      <c r="AI80" s="1033"/>
      <c r="AJ80" s="1033"/>
      <c r="AK80" s="1033"/>
      <c r="AL80" s="1033"/>
      <c r="AM80" s="1033"/>
      <c r="AN80" s="1033"/>
      <c r="AO80" s="1033"/>
      <c r="AP80" s="1033"/>
      <c r="AQ80" s="1033"/>
      <c r="AR80" s="1033"/>
      <c r="AS80" s="1033"/>
      <c r="AT80" s="1033"/>
      <c r="AU80" s="1033"/>
      <c r="AV80" s="1033"/>
      <c r="AW80" s="1033"/>
      <c r="AX80" s="1033"/>
      <c r="AY80" s="1033"/>
      <c r="AZ80" s="1033"/>
      <c r="BA80" s="1033"/>
      <c r="BB80" s="1033"/>
      <c r="BC80" s="1033"/>
      <c r="BD80" s="1033"/>
      <c r="BE80" s="1033"/>
      <c r="BF80" s="1033"/>
    </row>
    <row r="81" spans="1:58" ht="18" thickBot="1" x14ac:dyDescent="0.4">
      <c r="A81" s="1007" t="s">
        <v>1444</v>
      </c>
      <c r="B81" s="1123"/>
      <c r="C81" s="1124"/>
      <c r="D81" s="1124"/>
      <c r="E81" s="1124"/>
      <c r="F81" s="1124"/>
      <c r="G81" s="1124"/>
      <c r="H81" s="1124"/>
      <c r="I81" s="1124"/>
      <c r="J81" s="1125">
        <f>0.085*J80</f>
        <v>57900.589000000007</v>
      </c>
      <c r="K81" s="1122"/>
      <c r="L81" s="1033"/>
      <c r="M81" s="1033"/>
      <c r="N81" s="1033"/>
      <c r="O81" s="1033"/>
      <c r="P81" s="1033"/>
      <c r="Q81" s="1033"/>
      <c r="R81" s="1033"/>
      <c r="S81" s="1033"/>
      <c r="T81" s="1033"/>
      <c r="U81" s="1033"/>
      <c r="V81" s="1033"/>
      <c r="W81" s="1033"/>
      <c r="X81" s="1033"/>
      <c r="Y81" s="1033"/>
      <c r="Z81" s="1033"/>
      <c r="AA81" s="1033"/>
      <c r="AB81" s="1033"/>
      <c r="AC81" s="1033"/>
      <c r="AD81" s="1033"/>
      <c r="AE81" s="1033"/>
      <c r="AF81" s="1033"/>
      <c r="AG81" s="1033"/>
      <c r="AH81" s="1033"/>
      <c r="AI81" s="1033"/>
      <c r="AJ81" s="1033"/>
      <c r="AK81" s="1033"/>
      <c r="AL81" s="1033"/>
      <c r="AM81" s="1033"/>
      <c r="AN81" s="1033"/>
      <c r="AO81" s="1033"/>
      <c r="AP81" s="1033"/>
      <c r="AQ81" s="1033"/>
      <c r="AR81" s="1033"/>
      <c r="AS81" s="1033"/>
      <c r="AT81" s="1033"/>
      <c r="AU81" s="1033"/>
      <c r="AV81" s="1033"/>
      <c r="AW81" s="1033"/>
      <c r="AX81" s="1033"/>
      <c r="AY81" s="1033"/>
      <c r="AZ81" s="1033"/>
      <c r="BA81" s="1033"/>
      <c r="BB81" s="1033"/>
      <c r="BC81" s="1033"/>
      <c r="BD81" s="1033"/>
      <c r="BE81" s="1033"/>
      <c r="BF81" s="1033"/>
    </row>
    <row r="82" spans="1:58" ht="18" thickBot="1" x14ac:dyDescent="0.4">
      <c r="A82" s="1007" t="s">
        <v>1445</v>
      </c>
      <c r="B82" s="1126"/>
      <c r="C82" s="1127"/>
      <c r="D82" s="1128"/>
      <c r="E82" s="1129"/>
      <c r="F82" s="1130"/>
      <c r="G82" s="1131"/>
      <c r="H82" s="1132"/>
      <c r="I82" s="1133"/>
      <c r="J82" s="1134">
        <f>J81+J80</f>
        <v>739083.98900000006</v>
      </c>
      <c r="K82" s="1122"/>
      <c r="L82" s="1033"/>
      <c r="M82" s="1033"/>
      <c r="N82" s="1033"/>
      <c r="O82" s="1033"/>
      <c r="P82" s="1033"/>
      <c r="Q82" s="1033"/>
      <c r="R82" s="1033"/>
      <c r="S82" s="1033"/>
      <c r="T82" s="1033"/>
      <c r="U82" s="1033"/>
      <c r="V82" s="1033"/>
      <c r="W82" s="1033"/>
      <c r="X82" s="1033"/>
      <c r="Y82" s="1033"/>
      <c r="Z82" s="1033"/>
      <c r="AA82" s="1033"/>
      <c r="AB82" s="1033"/>
      <c r="AC82" s="1033"/>
      <c r="AD82" s="1033"/>
      <c r="AE82" s="1033"/>
      <c r="AF82" s="1033"/>
      <c r="AG82" s="1033"/>
      <c r="AH82" s="1033"/>
      <c r="AI82" s="1033"/>
      <c r="AJ82" s="1033"/>
      <c r="AK82" s="1033"/>
      <c r="AL82" s="1033"/>
      <c r="AM82" s="1033"/>
      <c r="AN82" s="1033"/>
      <c r="AO82" s="1033"/>
      <c r="AP82" s="1033"/>
      <c r="AQ82" s="1033"/>
      <c r="AR82" s="1033"/>
      <c r="AS82" s="1033"/>
      <c r="AT82" s="1033"/>
      <c r="AU82" s="1033"/>
      <c r="AV82" s="1033"/>
      <c r="AW82" s="1033"/>
      <c r="AX82" s="1033"/>
      <c r="AY82" s="1033"/>
      <c r="AZ82" s="1033"/>
      <c r="BA82" s="1033"/>
      <c r="BB82" s="1033"/>
      <c r="BC82" s="1033"/>
      <c r="BD82" s="1033"/>
      <c r="BE82" s="1033"/>
      <c r="BF82" s="1033"/>
    </row>
    <row r="83" spans="1:58" x14ac:dyDescent="0.35">
      <c r="A83" s="1135"/>
      <c r="B83" s="1135"/>
      <c r="C83" s="1135"/>
      <c r="D83" s="1135"/>
      <c r="E83" s="1135"/>
      <c r="F83" s="1135"/>
      <c r="G83" s="1135"/>
      <c r="H83" s="1135"/>
      <c r="I83" s="1135"/>
      <c r="J83" s="1135"/>
      <c r="K83" s="1135"/>
      <c r="L83" s="1135"/>
      <c r="M83" s="1135"/>
      <c r="N83" s="1135"/>
      <c r="O83" s="1135"/>
      <c r="P83" s="1135"/>
      <c r="Q83" s="1135"/>
      <c r="R83" s="1135"/>
      <c r="S83" s="1135"/>
      <c r="T83" s="1135"/>
      <c r="U83" s="1135"/>
      <c r="V83" s="1135"/>
      <c r="W83" s="1135"/>
      <c r="X83" s="1135"/>
      <c r="Y83" s="1135"/>
      <c r="Z83" s="1135"/>
      <c r="AA83" s="1135"/>
      <c r="AB83" s="1135"/>
      <c r="AC83" s="1135"/>
      <c r="AD83" s="1135"/>
      <c r="AE83" s="1135"/>
      <c r="AF83" s="1135"/>
      <c r="AG83" s="1135"/>
      <c r="AH83" s="1135"/>
      <c r="AI83" s="1135"/>
      <c r="AJ83" s="1135"/>
      <c r="AK83" s="1135"/>
      <c r="AL83" s="1135"/>
      <c r="AM83" s="1135"/>
      <c r="AN83" s="1135"/>
      <c r="AO83" s="1135"/>
      <c r="AP83" s="1135"/>
      <c r="AQ83" s="1135"/>
      <c r="AR83" s="1135"/>
      <c r="AS83" s="1135"/>
      <c r="AT83" s="1135"/>
      <c r="AU83" s="1135"/>
      <c r="AV83" s="1135"/>
      <c r="AW83" s="1135"/>
      <c r="AX83" s="1135"/>
      <c r="AY83" s="1135"/>
      <c r="AZ83" s="1135"/>
      <c r="BA83" s="1135"/>
      <c r="BB83" s="1135"/>
      <c r="BC83" s="1135"/>
      <c r="BD83" s="1135"/>
      <c r="BE83" s="1135"/>
      <c r="BF83" s="1135"/>
    </row>
    <row r="84" spans="1:58" x14ac:dyDescent="0.35">
      <c r="A84" s="1135"/>
      <c r="B84" s="1135"/>
      <c r="C84" s="1135"/>
      <c r="D84" s="1135"/>
      <c r="E84" s="1135"/>
      <c r="F84" s="1135"/>
      <c r="G84" s="1135"/>
      <c r="H84" s="1135"/>
      <c r="I84" s="1135"/>
      <c r="J84" s="1135"/>
      <c r="K84" s="1135"/>
      <c r="L84" s="1135"/>
      <c r="M84" s="1135"/>
      <c r="N84" s="1135"/>
      <c r="O84" s="1135"/>
      <c r="P84" s="1135"/>
      <c r="Q84" s="1135"/>
      <c r="R84" s="1135"/>
      <c r="S84" s="1135"/>
      <c r="T84" s="1135"/>
      <c r="U84" s="1135"/>
      <c r="V84" s="1135"/>
      <c r="W84" s="1135"/>
      <c r="X84" s="1135"/>
      <c r="Y84" s="1135"/>
      <c r="Z84" s="1135"/>
      <c r="AA84" s="1135"/>
      <c r="AB84" s="1135"/>
      <c r="AC84" s="1135"/>
      <c r="AD84" s="1135"/>
      <c r="AE84" s="1135"/>
      <c r="AF84" s="1135"/>
      <c r="AG84" s="1135"/>
      <c r="AH84" s="1135"/>
      <c r="AI84" s="1135"/>
      <c r="AJ84" s="1135"/>
      <c r="AK84" s="1135"/>
      <c r="AL84" s="1135"/>
      <c r="AM84" s="1135"/>
      <c r="AN84" s="1135"/>
      <c r="AO84" s="1135"/>
      <c r="AP84" s="1135"/>
      <c r="AQ84" s="1135"/>
      <c r="AR84" s="1135"/>
      <c r="AS84" s="1135"/>
      <c r="AT84" s="1135"/>
      <c r="AU84" s="1135"/>
      <c r="AV84" s="1135"/>
      <c r="AW84" s="1135"/>
      <c r="AX84" s="1135"/>
      <c r="AY84" s="1135"/>
      <c r="AZ84" s="1135"/>
      <c r="BA84" s="1135"/>
      <c r="BB84" s="1135"/>
      <c r="BC84" s="1135"/>
      <c r="BD84" s="1135"/>
      <c r="BE84" s="1135"/>
      <c r="BF84" s="1135"/>
    </row>
    <row r="85" spans="1:58" x14ac:dyDescent="0.35">
      <c r="A85" s="1135"/>
      <c r="B85" s="1135"/>
      <c r="C85" s="1135"/>
      <c r="D85" s="1135"/>
      <c r="E85" s="1135"/>
      <c r="F85" s="1135"/>
      <c r="G85" s="1135"/>
      <c r="H85" s="1135"/>
      <c r="I85" s="1135"/>
      <c r="J85" s="1135"/>
      <c r="K85" s="1135"/>
      <c r="L85" s="1135"/>
      <c r="M85" s="1135"/>
      <c r="N85" s="1135"/>
      <c r="O85" s="1135"/>
      <c r="P85" s="1135"/>
      <c r="Q85" s="1135"/>
      <c r="R85" s="1135"/>
      <c r="S85" s="1135"/>
      <c r="T85" s="1135"/>
      <c r="U85" s="1135"/>
      <c r="V85" s="1135"/>
      <c r="W85" s="1135"/>
      <c r="X85" s="1135"/>
      <c r="Y85" s="1135"/>
      <c r="Z85" s="1135"/>
      <c r="AA85" s="1135"/>
      <c r="AB85" s="1135"/>
      <c r="AC85" s="1135"/>
      <c r="AD85" s="1135"/>
      <c r="AE85" s="1135"/>
      <c r="AF85" s="1135"/>
      <c r="AG85" s="1135"/>
      <c r="AH85" s="1135"/>
      <c r="AI85" s="1135"/>
      <c r="AJ85" s="1135"/>
      <c r="AK85" s="1135"/>
      <c r="AL85" s="1135"/>
      <c r="AM85" s="1135"/>
      <c r="AN85" s="1135"/>
      <c r="AO85" s="1135"/>
      <c r="AP85" s="1135"/>
      <c r="AQ85" s="1135"/>
      <c r="AR85" s="1135"/>
      <c r="AS85" s="1135"/>
      <c r="AT85" s="1135"/>
      <c r="AU85" s="1135"/>
      <c r="AV85" s="1135"/>
      <c r="AW85" s="1135"/>
      <c r="AX85" s="1135"/>
      <c r="AY85" s="1135"/>
      <c r="AZ85" s="1135"/>
      <c r="BA85" s="1135"/>
      <c r="BB85" s="1135"/>
      <c r="BC85" s="1135"/>
      <c r="BD85" s="1135"/>
      <c r="BE85" s="1135"/>
      <c r="BF85" s="1135"/>
    </row>
  </sheetData>
  <mergeCells count="21">
    <mergeCell ref="A7:J7"/>
    <mergeCell ref="A1:J1"/>
    <mergeCell ref="A3:J3"/>
    <mergeCell ref="A4:J4"/>
    <mergeCell ref="A5:J5"/>
    <mergeCell ref="A6:J6"/>
    <mergeCell ref="AQ9:AT9"/>
    <mergeCell ref="AU9:AX9"/>
    <mergeCell ref="AY9:BB9"/>
    <mergeCell ref="BC9:BF9"/>
    <mergeCell ref="K9:N9"/>
    <mergeCell ref="O9:R9"/>
    <mergeCell ref="S9:V9"/>
    <mergeCell ref="W9:Z9"/>
    <mergeCell ref="AA9:AD9"/>
    <mergeCell ref="AE9:AH9"/>
    <mergeCell ref="A11:J11"/>
    <mergeCell ref="A13:J13"/>
    <mergeCell ref="A8:J8"/>
    <mergeCell ref="AI9:AL9"/>
    <mergeCell ref="AM9:AP9"/>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heetViews>
  <sheetFormatPr defaultRowHeight="14.5" x14ac:dyDescent="0.35"/>
  <cols>
    <col min="5" max="5" width="13.453125" customWidth="1"/>
  </cols>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B1:O81"/>
  <sheetViews>
    <sheetView tabSelected="1" zoomScale="90" zoomScaleNormal="90" workbookViewId="0">
      <selection activeCell="E18" sqref="E18"/>
    </sheetView>
  </sheetViews>
  <sheetFormatPr defaultColWidth="8.81640625" defaultRowHeight="14" x14ac:dyDescent="0.3"/>
  <cols>
    <col min="1" max="1" width="1.453125" style="16" customWidth="1"/>
    <col min="2" max="2" width="1.453125" style="15" customWidth="1"/>
    <col min="3" max="3" width="10.453125" style="15" customWidth="1"/>
    <col min="4" max="4" width="21" style="15" customWidth="1"/>
    <col min="5" max="5" width="57.453125" style="16" customWidth="1"/>
    <col min="6" max="6" width="12.81640625" style="16" customWidth="1"/>
    <col min="7" max="7" width="12.453125" style="16" customWidth="1"/>
    <col min="8" max="10" width="5.7265625" style="16" customWidth="1"/>
    <col min="11" max="13" width="18.1796875" style="16" customWidth="1"/>
    <col min="14" max="14" width="18.453125" style="16" customWidth="1"/>
    <col min="15" max="15" width="9.453125" style="16" customWidth="1"/>
    <col min="16" max="16384" width="8.81640625" style="16"/>
  </cols>
  <sheetData>
    <row r="1" spans="2:15" ht="14.5" thickBot="1" x14ac:dyDescent="0.35"/>
    <row r="2" spans="2:15" ht="14.5" thickBot="1" x14ac:dyDescent="0.35">
      <c r="B2" s="48"/>
      <c r="C2" s="49"/>
      <c r="D2" s="49"/>
      <c r="E2" s="50"/>
      <c r="F2" s="50"/>
      <c r="G2" s="50"/>
      <c r="H2" s="51"/>
    </row>
    <row r="3" spans="2:15" ht="20.5" thickBot="1" x14ac:dyDescent="0.45">
      <c r="B3" s="52"/>
      <c r="C3" s="1524" t="s">
        <v>236</v>
      </c>
      <c r="D3" s="1525"/>
      <c r="E3" s="1525"/>
      <c r="F3" s="1525"/>
      <c r="G3" s="1526"/>
      <c r="H3" s="53"/>
    </row>
    <row r="4" spans="2:15" x14ac:dyDescent="0.3">
      <c r="B4" s="1530"/>
      <c r="C4" s="1531"/>
      <c r="D4" s="1531"/>
      <c r="E4" s="1531"/>
      <c r="F4" s="1531"/>
      <c r="G4" s="55"/>
      <c r="H4" s="53"/>
    </row>
    <row r="5" spans="2:15" x14ac:dyDescent="0.3">
      <c r="B5" s="54"/>
      <c r="C5" s="1529"/>
      <c r="D5" s="1529"/>
      <c r="E5" s="1529"/>
      <c r="F5" s="1529"/>
      <c r="G5" s="55"/>
      <c r="H5" s="53"/>
    </row>
    <row r="6" spans="2:15" x14ac:dyDescent="0.3">
      <c r="B6" s="54"/>
      <c r="C6" s="36"/>
      <c r="D6" s="41"/>
      <c r="E6" s="37"/>
      <c r="F6" s="55"/>
      <c r="G6" s="55"/>
      <c r="H6" s="53"/>
    </row>
    <row r="7" spans="2:15" x14ac:dyDescent="0.3">
      <c r="B7" s="54"/>
      <c r="C7" s="1519" t="s">
        <v>235</v>
      </c>
      <c r="D7" s="1519"/>
      <c r="E7" s="38"/>
      <c r="F7" s="55"/>
      <c r="G7" s="55"/>
      <c r="H7" s="53"/>
    </row>
    <row r="8" spans="2:15" ht="27.75" customHeight="1" thickBot="1" x14ac:dyDescent="0.35">
      <c r="B8" s="54"/>
      <c r="C8" s="1518" t="s">
        <v>249</v>
      </c>
      <c r="D8" s="1518"/>
      <c r="E8" s="1518"/>
      <c r="F8" s="1518"/>
      <c r="G8" s="55"/>
      <c r="H8" s="53"/>
    </row>
    <row r="9" spans="2:15" ht="43.5" customHeight="1" thickBot="1" x14ac:dyDescent="0.35">
      <c r="B9" s="54"/>
      <c r="C9" s="1528" t="s">
        <v>1853</v>
      </c>
      <c r="D9" s="1528"/>
      <c r="E9" s="1533">
        <v>1630806</v>
      </c>
      <c r="F9" s="1534"/>
      <c r="G9" s="55"/>
      <c r="H9" s="53"/>
      <c r="K9" s="17"/>
    </row>
    <row r="10" spans="2:15" ht="100" customHeight="1" thickBot="1" x14ac:dyDescent="0.35">
      <c r="B10" s="54"/>
      <c r="C10" s="1519" t="s">
        <v>237</v>
      </c>
      <c r="D10" s="1519"/>
      <c r="E10" s="1516"/>
      <c r="F10" s="1517"/>
      <c r="G10" s="55"/>
      <c r="H10" s="53"/>
    </row>
    <row r="11" spans="2:15" ht="14.5" thickBot="1" x14ac:dyDescent="0.35">
      <c r="B11" s="54"/>
      <c r="C11" s="41"/>
      <c r="D11" s="41"/>
      <c r="E11" s="55"/>
      <c r="F11" s="55"/>
      <c r="G11" s="55"/>
      <c r="H11" s="53"/>
    </row>
    <row r="12" spans="2:15" ht="18.75" customHeight="1" thickBot="1" x14ac:dyDescent="0.35">
      <c r="B12" s="54"/>
      <c r="C12" s="1519" t="s">
        <v>308</v>
      </c>
      <c r="D12" s="1519"/>
      <c r="E12" s="1533">
        <v>0</v>
      </c>
      <c r="F12" s="1534"/>
      <c r="G12" s="55"/>
      <c r="H12" s="53"/>
    </row>
    <row r="13" spans="2:15" ht="15" customHeight="1" x14ac:dyDescent="0.3">
      <c r="B13" s="54"/>
      <c r="C13" s="1532" t="s">
        <v>307</v>
      </c>
      <c r="D13" s="1532"/>
      <c r="E13" s="1532"/>
      <c r="F13" s="1532"/>
      <c r="G13" s="55"/>
      <c r="H13" s="53"/>
    </row>
    <row r="14" spans="2:15" ht="15" customHeight="1" x14ac:dyDescent="0.3">
      <c r="B14" s="54"/>
      <c r="C14" s="137"/>
      <c r="D14" s="137"/>
      <c r="F14" s="137"/>
      <c r="G14" s="55"/>
      <c r="H14" s="53"/>
    </row>
    <row r="15" spans="2:15" ht="14.5" thickBot="1" x14ac:dyDescent="0.35">
      <c r="B15" s="54"/>
      <c r="C15" s="1519" t="s">
        <v>217</v>
      </c>
      <c r="D15" s="1519"/>
      <c r="E15" s="55"/>
      <c r="F15" s="55"/>
      <c r="G15" s="55"/>
      <c r="H15" s="53"/>
      <c r="J15" s="17"/>
      <c r="K15" s="17"/>
      <c r="L15" s="17"/>
      <c r="M15" s="17"/>
      <c r="N15" s="17"/>
      <c r="O15" s="17"/>
    </row>
    <row r="16" spans="2:15" ht="50.15" customHeight="1" x14ac:dyDescent="0.3">
      <c r="B16" s="54"/>
      <c r="C16" s="1519" t="s">
        <v>285</v>
      </c>
      <c r="D16" s="1519"/>
      <c r="E16" s="363" t="s">
        <v>218</v>
      </c>
      <c r="F16" s="364" t="s">
        <v>219</v>
      </c>
      <c r="G16" s="55"/>
      <c r="H16" s="53"/>
      <c r="J16" s="17"/>
      <c r="K16" s="18"/>
      <c r="L16" s="18"/>
      <c r="M16" s="18"/>
      <c r="N16" s="18"/>
      <c r="O16" s="17"/>
    </row>
    <row r="17" spans="2:15" x14ac:dyDescent="0.3">
      <c r="B17" s="54"/>
      <c r="C17" s="41"/>
      <c r="D17" s="41"/>
      <c r="E17" s="365" t="s">
        <v>1854</v>
      </c>
      <c r="F17" s="366">
        <v>24866.010000000002</v>
      </c>
      <c r="G17" s="55"/>
      <c r="H17" s="53"/>
      <c r="J17" s="17"/>
      <c r="K17" s="19"/>
      <c r="L17" s="19"/>
      <c r="M17" s="19"/>
      <c r="N17" s="19"/>
      <c r="O17" s="17"/>
    </row>
    <row r="18" spans="2:15" ht="28" x14ac:dyDescent="0.3">
      <c r="B18" s="54"/>
      <c r="C18" s="41"/>
      <c r="D18" s="41"/>
      <c r="E18" s="365" t="s">
        <v>805</v>
      </c>
      <c r="F18" s="366">
        <v>20433.57</v>
      </c>
      <c r="G18" s="55"/>
      <c r="H18" s="53"/>
      <c r="J18" s="17"/>
      <c r="K18" s="19"/>
      <c r="L18" s="19"/>
      <c r="M18" s="19"/>
      <c r="N18" s="19"/>
      <c r="O18" s="17"/>
    </row>
    <row r="19" spans="2:15" ht="28" x14ac:dyDescent="0.3">
      <c r="B19" s="54"/>
      <c r="C19" s="41"/>
      <c r="D19" s="41"/>
      <c r="E19" s="365" t="s">
        <v>1855</v>
      </c>
      <c r="F19" s="366">
        <v>90691.11</v>
      </c>
      <c r="G19" s="55"/>
      <c r="H19" s="53"/>
      <c r="J19" s="17"/>
      <c r="K19" s="19"/>
      <c r="L19" s="19"/>
      <c r="M19" s="19"/>
      <c r="N19" s="19"/>
      <c r="O19" s="17"/>
    </row>
    <row r="20" spans="2:15" ht="28" x14ac:dyDescent="0.3">
      <c r="B20" s="54"/>
      <c r="C20" s="41"/>
      <c r="D20" s="41"/>
      <c r="E20" s="131" t="s">
        <v>806</v>
      </c>
      <c r="F20" s="366">
        <v>13885.82</v>
      </c>
      <c r="G20" s="55"/>
      <c r="H20" s="53"/>
      <c r="J20" s="17"/>
      <c r="K20" s="19"/>
      <c r="L20" s="19"/>
      <c r="M20" s="19"/>
      <c r="N20" s="19"/>
      <c r="O20" s="17"/>
    </row>
    <row r="21" spans="2:15" ht="28" x14ac:dyDescent="0.3">
      <c r="B21" s="54"/>
      <c r="C21" s="41"/>
      <c r="D21" s="41"/>
      <c r="E21" s="365" t="s">
        <v>807</v>
      </c>
      <c r="F21" s="366">
        <v>67142.12</v>
      </c>
      <c r="G21" s="55"/>
      <c r="H21" s="53"/>
      <c r="J21" s="17"/>
      <c r="K21" s="19"/>
      <c r="L21" s="19"/>
      <c r="M21" s="19"/>
      <c r="N21" s="19"/>
      <c r="O21" s="17"/>
    </row>
    <row r="22" spans="2:15" ht="28" x14ac:dyDescent="0.3">
      <c r="B22" s="54"/>
      <c r="C22" s="41"/>
      <c r="D22" s="41"/>
      <c r="E22" s="365" t="s">
        <v>808</v>
      </c>
      <c r="F22" s="366">
        <v>40500</v>
      </c>
      <c r="G22" s="55"/>
      <c r="H22" s="53"/>
      <c r="J22" s="17"/>
      <c r="K22" s="19"/>
      <c r="L22" s="19"/>
      <c r="M22" s="19"/>
      <c r="N22" s="19"/>
      <c r="O22" s="17"/>
    </row>
    <row r="23" spans="2:15" ht="28" x14ac:dyDescent="0.3">
      <c r="B23" s="54"/>
      <c r="C23" s="41"/>
      <c r="D23" s="41"/>
      <c r="E23" s="365" t="s">
        <v>1856</v>
      </c>
      <c r="F23" s="366">
        <v>12270.81</v>
      </c>
      <c r="G23" s="55"/>
      <c r="H23" s="53"/>
      <c r="J23" s="17"/>
      <c r="K23" s="19"/>
      <c r="L23" s="19"/>
      <c r="M23" s="19"/>
      <c r="N23" s="19"/>
      <c r="O23" s="17"/>
    </row>
    <row r="24" spans="2:15" ht="28" x14ac:dyDescent="0.3">
      <c r="B24" s="54"/>
      <c r="C24" s="41"/>
      <c r="D24" s="41"/>
      <c r="E24" s="365" t="s">
        <v>809</v>
      </c>
      <c r="F24" s="366">
        <v>15000</v>
      </c>
      <c r="G24" s="55"/>
      <c r="H24" s="53"/>
      <c r="J24" s="17"/>
      <c r="K24" s="19"/>
      <c r="L24" s="19"/>
      <c r="M24" s="19"/>
      <c r="N24" s="19"/>
      <c r="O24" s="17"/>
    </row>
    <row r="25" spans="2:15" ht="28" x14ac:dyDescent="0.3">
      <c r="B25" s="54"/>
      <c r="C25" s="41"/>
      <c r="D25" s="41"/>
      <c r="E25" s="365" t="s">
        <v>1857</v>
      </c>
      <c r="F25" s="366">
        <v>2814.39</v>
      </c>
      <c r="G25" s="55"/>
      <c r="H25" s="53"/>
      <c r="J25" s="17"/>
      <c r="K25" s="19"/>
      <c r="L25" s="19"/>
      <c r="M25" s="19"/>
      <c r="N25" s="19"/>
      <c r="O25" s="17"/>
    </row>
    <row r="26" spans="2:15" ht="28" x14ac:dyDescent="0.3">
      <c r="B26" s="54"/>
      <c r="C26" s="41"/>
      <c r="D26" s="41"/>
      <c r="E26" s="365" t="s">
        <v>810</v>
      </c>
      <c r="F26" s="366">
        <v>2043.3600000000001</v>
      </c>
      <c r="G26" s="55"/>
      <c r="H26" s="53"/>
      <c r="J26" s="17"/>
      <c r="K26" s="19"/>
      <c r="L26" s="19"/>
      <c r="M26" s="19"/>
      <c r="N26" s="19"/>
      <c r="O26" s="17"/>
    </row>
    <row r="27" spans="2:15" ht="28" x14ac:dyDescent="0.3">
      <c r="B27" s="54"/>
      <c r="C27" s="41"/>
      <c r="D27" s="41"/>
      <c r="E27" s="365" t="s">
        <v>811</v>
      </c>
      <c r="F27" s="366">
        <v>12291.66</v>
      </c>
      <c r="G27" s="55"/>
      <c r="H27" s="53"/>
      <c r="J27" s="17"/>
      <c r="K27" s="19"/>
      <c r="L27" s="19"/>
      <c r="M27" s="19"/>
      <c r="N27" s="19"/>
      <c r="O27" s="17"/>
    </row>
    <row r="28" spans="2:15" ht="28" x14ac:dyDescent="0.3">
      <c r="B28" s="54"/>
      <c r="C28" s="41"/>
      <c r="D28" s="41"/>
      <c r="E28" s="365" t="s">
        <v>1858</v>
      </c>
      <c r="F28" s="366">
        <v>15480.96</v>
      </c>
      <c r="G28" s="55"/>
      <c r="H28" s="53"/>
      <c r="J28" s="17"/>
      <c r="K28" s="19"/>
      <c r="L28" s="19"/>
      <c r="M28" s="19"/>
      <c r="N28" s="19"/>
      <c r="O28" s="17"/>
    </row>
    <row r="29" spans="2:15" x14ac:dyDescent="0.3">
      <c r="B29" s="54"/>
      <c r="C29" s="41"/>
      <c r="D29" s="41"/>
      <c r="E29" s="20" t="s">
        <v>1759</v>
      </c>
      <c r="F29" s="366">
        <v>102912.93</v>
      </c>
      <c r="G29" s="55"/>
      <c r="H29" s="53"/>
      <c r="J29" s="17"/>
      <c r="K29" s="19"/>
      <c r="L29" s="19"/>
      <c r="M29" s="19"/>
      <c r="N29" s="19"/>
      <c r="O29" s="17"/>
    </row>
    <row r="30" spans="2:15" ht="28" x14ac:dyDescent="0.3">
      <c r="B30" s="54"/>
      <c r="C30" s="41"/>
      <c r="D30" s="41"/>
      <c r="E30" s="365" t="s">
        <v>812</v>
      </c>
      <c r="F30" s="366">
        <v>10535.71</v>
      </c>
      <c r="G30" s="55"/>
      <c r="H30" s="53"/>
      <c r="J30" s="17"/>
      <c r="K30" s="19"/>
      <c r="L30" s="19"/>
      <c r="M30" s="19"/>
      <c r="N30" s="19"/>
      <c r="O30" s="17"/>
    </row>
    <row r="31" spans="2:15" ht="14.5" thickBot="1" x14ac:dyDescent="0.35">
      <c r="B31" s="54"/>
      <c r="C31" s="41"/>
      <c r="D31" s="41"/>
      <c r="E31" s="132" t="s">
        <v>1760</v>
      </c>
      <c r="F31" s="366">
        <v>99435.819999999992</v>
      </c>
      <c r="G31" s="55"/>
      <c r="H31" s="53"/>
      <c r="J31" s="17"/>
      <c r="K31" s="19"/>
      <c r="L31" s="19"/>
      <c r="M31" s="19"/>
      <c r="N31" s="19"/>
      <c r="O31" s="17"/>
    </row>
    <row r="32" spans="2:15" ht="28.5" thickBot="1" x14ac:dyDescent="0.35">
      <c r="B32" s="54"/>
      <c r="C32" s="41"/>
      <c r="D32" s="41"/>
      <c r="E32" s="132" t="s">
        <v>1761</v>
      </c>
      <c r="F32" s="366">
        <v>17833.560000000001</v>
      </c>
      <c r="G32" s="55"/>
      <c r="H32" s="53"/>
      <c r="J32" s="17"/>
      <c r="K32" s="19"/>
      <c r="L32" s="19"/>
      <c r="M32" s="19"/>
      <c r="N32" s="19"/>
      <c r="O32" s="17"/>
    </row>
    <row r="33" spans="2:15" ht="28" x14ac:dyDescent="0.3">
      <c r="B33" s="54"/>
      <c r="C33" s="41"/>
      <c r="D33" s="41"/>
      <c r="E33" s="365" t="s">
        <v>813</v>
      </c>
      <c r="F33" s="366">
        <v>84000</v>
      </c>
      <c r="G33" s="55"/>
      <c r="H33" s="53"/>
      <c r="J33" s="17"/>
      <c r="K33" s="19"/>
      <c r="L33" s="19"/>
      <c r="M33" s="19"/>
      <c r="N33" s="19"/>
      <c r="O33" s="17"/>
    </row>
    <row r="34" spans="2:15" ht="28" x14ac:dyDescent="0.3">
      <c r="B34" s="54"/>
      <c r="C34" s="41"/>
      <c r="D34" s="41"/>
      <c r="E34" s="365" t="s">
        <v>814</v>
      </c>
      <c r="F34" s="366">
        <v>10535.71</v>
      </c>
      <c r="G34" s="55"/>
      <c r="H34" s="53"/>
      <c r="J34" s="17"/>
      <c r="K34" s="19"/>
      <c r="L34" s="19"/>
      <c r="M34" s="19"/>
      <c r="N34" s="19"/>
      <c r="O34" s="17"/>
    </row>
    <row r="35" spans="2:15" ht="28" x14ac:dyDescent="0.3">
      <c r="B35" s="54"/>
      <c r="C35" s="41"/>
      <c r="D35" s="41"/>
      <c r="E35" s="365" t="s">
        <v>815</v>
      </c>
      <c r="F35" s="366">
        <v>27926.65</v>
      </c>
      <c r="G35" s="55"/>
      <c r="H35" s="53"/>
      <c r="J35" s="17"/>
      <c r="K35" s="19"/>
      <c r="L35" s="19"/>
      <c r="M35" s="19"/>
      <c r="N35" s="19"/>
      <c r="O35" s="17"/>
    </row>
    <row r="36" spans="2:15" ht="28" x14ac:dyDescent="0.3">
      <c r="B36" s="54"/>
      <c r="C36" s="41"/>
      <c r="D36" s="41"/>
      <c r="E36" s="365" t="s">
        <v>816</v>
      </c>
      <c r="F36" s="366">
        <v>1057.82</v>
      </c>
      <c r="G36" s="55"/>
      <c r="H36" s="53"/>
      <c r="J36" s="17"/>
      <c r="K36" s="19"/>
      <c r="L36" s="19"/>
      <c r="M36" s="19"/>
      <c r="N36" s="19"/>
      <c r="O36" s="17"/>
    </row>
    <row r="37" spans="2:15" ht="28" x14ac:dyDescent="0.3">
      <c r="B37" s="54"/>
      <c r="C37" s="41"/>
      <c r="D37" s="41"/>
      <c r="E37" s="365" t="s">
        <v>817</v>
      </c>
      <c r="F37" s="366">
        <v>109000</v>
      </c>
      <c r="G37" s="55"/>
      <c r="H37" s="53"/>
      <c r="J37" s="17"/>
      <c r="K37" s="19"/>
      <c r="L37" s="19"/>
      <c r="M37" s="19"/>
      <c r="N37" s="19"/>
      <c r="O37" s="17"/>
    </row>
    <row r="38" spans="2:15" x14ac:dyDescent="0.3">
      <c r="B38" s="54"/>
      <c r="C38" s="41"/>
      <c r="D38" s="41"/>
      <c r="E38" s="367" t="s">
        <v>818</v>
      </c>
      <c r="F38" s="366">
        <v>10793.679999999998</v>
      </c>
      <c r="G38" s="55"/>
      <c r="H38" s="53"/>
      <c r="J38" s="17"/>
      <c r="K38" s="19"/>
      <c r="L38" s="19"/>
      <c r="M38" s="19"/>
      <c r="N38" s="19"/>
      <c r="O38" s="17"/>
    </row>
    <row r="39" spans="2:15" x14ac:dyDescent="0.3">
      <c r="B39" s="54"/>
      <c r="C39" s="41"/>
      <c r="D39" s="41"/>
      <c r="E39" s="368" t="s">
        <v>819</v>
      </c>
      <c r="F39" s="366">
        <v>8006.4699999999993</v>
      </c>
      <c r="G39" s="55"/>
      <c r="H39" s="53"/>
      <c r="J39" s="17"/>
      <c r="K39" s="19"/>
      <c r="L39" s="19"/>
      <c r="M39" s="19"/>
      <c r="N39" s="19"/>
      <c r="O39" s="17"/>
    </row>
    <row r="40" spans="2:15" x14ac:dyDescent="0.3">
      <c r="B40" s="54"/>
      <c r="C40" s="41"/>
      <c r="D40" s="41"/>
      <c r="E40" s="368" t="s">
        <v>820</v>
      </c>
      <c r="F40" s="366">
        <v>98510.339999999982</v>
      </c>
      <c r="G40" s="55"/>
      <c r="H40" s="53"/>
      <c r="J40" s="17"/>
      <c r="K40" s="19"/>
      <c r="L40" s="19"/>
      <c r="M40" s="19"/>
      <c r="N40" s="19"/>
      <c r="O40" s="17"/>
    </row>
    <row r="41" spans="2:15" x14ac:dyDescent="0.3">
      <c r="B41" s="54"/>
      <c r="C41" s="41"/>
      <c r="D41" s="41"/>
      <c r="E41" s="368" t="s">
        <v>821</v>
      </c>
      <c r="F41" s="366">
        <v>609.30999999999995</v>
      </c>
      <c r="G41" s="55"/>
      <c r="H41" s="53"/>
      <c r="J41" s="17"/>
      <c r="K41" s="19"/>
      <c r="L41" s="19"/>
      <c r="M41" s="19"/>
      <c r="N41" s="19"/>
      <c r="O41" s="17"/>
    </row>
    <row r="42" spans="2:15" x14ac:dyDescent="0.3">
      <c r="B42" s="54"/>
      <c r="C42" s="41"/>
      <c r="D42" s="41"/>
      <c r="E42" s="368" t="s">
        <v>822</v>
      </c>
      <c r="F42" s="369">
        <v>888.77999999999622</v>
      </c>
      <c r="G42" s="55"/>
      <c r="H42" s="53"/>
      <c r="J42" s="17"/>
      <c r="K42" s="19"/>
      <c r="L42" s="19"/>
      <c r="M42" s="19"/>
      <c r="N42" s="19"/>
      <c r="O42" s="17"/>
    </row>
    <row r="43" spans="2:15" ht="14.5" thickBot="1" x14ac:dyDescent="0.35">
      <c r="B43" s="54"/>
      <c r="C43" s="41"/>
      <c r="D43" s="41"/>
      <c r="E43" s="368" t="s">
        <v>823</v>
      </c>
      <c r="F43" s="369">
        <v>16248.140000000005</v>
      </c>
      <c r="G43" s="55"/>
      <c r="H43" s="53"/>
      <c r="J43" s="17"/>
      <c r="K43" s="19"/>
      <c r="L43" s="19"/>
      <c r="M43" s="19"/>
      <c r="N43" s="19"/>
      <c r="O43" s="17"/>
    </row>
    <row r="44" spans="2:15" ht="14.5" thickBot="1" x14ac:dyDescent="0.35">
      <c r="B44" s="54"/>
      <c r="C44" s="41"/>
      <c r="D44" s="41"/>
      <c r="E44" s="128" t="s">
        <v>279</v>
      </c>
      <c r="F44" s="127">
        <f>SUM(F17:F43)</f>
        <v>915714.7300000001</v>
      </c>
      <c r="G44" s="55"/>
      <c r="H44" s="53"/>
      <c r="J44" s="17"/>
      <c r="K44" s="19"/>
      <c r="L44" s="19"/>
      <c r="M44" s="19"/>
      <c r="N44" s="19"/>
      <c r="O44" s="17"/>
    </row>
    <row r="45" spans="2:15" x14ac:dyDescent="0.3">
      <c r="B45" s="54"/>
      <c r="C45" s="41"/>
      <c r="D45" s="41"/>
      <c r="E45" s="55"/>
      <c r="F45" s="55"/>
      <c r="G45" s="55"/>
      <c r="H45" s="53"/>
      <c r="J45" s="17"/>
      <c r="K45" s="17"/>
      <c r="L45" s="17"/>
      <c r="M45" s="17"/>
      <c r="N45" s="17"/>
      <c r="O45" s="17"/>
    </row>
    <row r="46" spans="2:15" ht="34.5" customHeight="1" thickBot="1" x14ac:dyDescent="0.35">
      <c r="B46" s="54"/>
      <c r="C46" s="1519" t="s">
        <v>283</v>
      </c>
      <c r="D46" s="1519"/>
      <c r="E46" s="55"/>
      <c r="F46" s="55"/>
      <c r="G46" s="55"/>
      <c r="H46" s="53"/>
      <c r="J46" s="17"/>
      <c r="K46" s="17"/>
      <c r="L46" s="17"/>
      <c r="M46" s="17"/>
      <c r="N46" s="17"/>
      <c r="O46" s="17"/>
    </row>
    <row r="47" spans="2:15" ht="50.15" customHeight="1" thickBot="1" x14ac:dyDescent="0.35">
      <c r="B47" s="54"/>
      <c r="C47" s="1519" t="s">
        <v>286</v>
      </c>
      <c r="D47" s="1519"/>
      <c r="E47" s="112" t="s">
        <v>218</v>
      </c>
      <c r="F47" s="129" t="s">
        <v>220</v>
      </c>
      <c r="G47" s="85" t="s">
        <v>250</v>
      </c>
      <c r="H47" s="53"/>
    </row>
    <row r="48" spans="2:15" ht="42" x14ac:dyDescent="0.3">
      <c r="B48" s="54"/>
      <c r="C48" s="41"/>
      <c r="D48" s="41"/>
      <c r="E48" s="20" t="s">
        <v>1859</v>
      </c>
      <c r="F48" s="370">
        <f>51254.79+14104.372</f>
        <v>65359.161999999997</v>
      </c>
      <c r="G48" s="375">
        <v>43770</v>
      </c>
      <c r="H48" s="53"/>
    </row>
    <row r="49" spans="2:8" ht="42" x14ac:dyDescent="0.3">
      <c r="B49" s="54"/>
      <c r="C49" s="41"/>
      <c r="D49" s="41"/>
      <c r="E49" s="20" t="s">
        <v>1762</v>
      </c>
      <c r="F49" s="374">
        <f>632581.1*0.5</f>
        <v>316290.55</v>
      </c>
      <c r="G49" s="375">
        <v>44013</v>
      </c>
      <c r="H49" s="53"/>
    </row>
    <row r="50" spans="2:8" ht="49.75" customHeight="1" x14ac:dyDescent="0.3">
      <c r="B50" s="54"/>
      <c r="C50" s="41"/>
      <c r="D50" s="41"/>
      <c r="E50" s="20" t="s">
        <v>1763</v>
      </c>
      <c r="F50" s="371">
        <v>1755.96</v>
      </c>
      <c r="G50" s="375">
        <v>43800</v>
      </c>
      <c r="H50" s="53"/>
    </row>
    <row r="51" spans="2:8" ht="28" x14ac:dyDescent="0.3">
      <c r="B51" s="54"/>
      <c r="C51" s="41"/>
      <c r="D51" s="41"/>
      <c r="E51" s="125" t="s">
        <v>824</v>
      </c>
      <c r="F51" s="371">
        <v>61923.834999999999</v>
      </c>
      <c r="G51" s="375">
        <v>43800</v>
      </c>
      <c r="H51" s="53"/>
    </row>
    <row r="52" spans="2:8" ht="56" x14ac:dyDescent="0.3">
      <c r="B52" s="54"/>
      <c r="C52" s="41"/>
      <c r="D52" s="41"/>
      <c r="E52" s="20" t="s">
        <v>1764</v>
      </c>
      <c r="F52" s="371">
        <v>65162.207000000002</v>
      </c>
      <c r="G52" s="375">
        <v>43739</v>
      </c>
      <c r="H52" s="53"/>
    </row>
    <row r="53" spans="2:8" ht="42" x14ac:dyDescent="0.3">
      <c r="B53" s="54"/>
      <c r="C53" s="41"/>
      <c r="D53" s="41"/>
      <c r="E53" s="20" t="s">
        <v>825</v>
      </c>
      <c r="F53" s="371">
        <f>148800/0.709</f>
        <v>209873.06064880113</v>
      </c>
      <c r="G53" s="375">
        <v>43891</v>
      </c>
      <c r="H53" s="53"/>
    </row>
    <row r="54" spans="2:8" ht="42" x14ac:dyDescent="0.3">
      <c r="B54" s="54"/>
      <c r="C54" s="41"/>
      <c r="D54" s="41"/>
      <c r="E54" s="20" t="s">
        <v>826</v>
      </c>
      <c r="F54" s="372">
        <v>63229.9</v>
      </c>
      <c r="G54" s="113"/>
      <c r="H54" s="53"/>
    </row>
    <row r="55" spans="2:8" ht="56" x14ac:dyDescent="0.3">
      <c r="B55" s="54"/>
      <c r="C55" s="41"/>
      <c r="D55" s="41"/>
      <c r="E55" s="20" t="s">
        <v>827</v>
      </c>
      <c r="F55" s="370">
        <v>138617.76999999999</v>
      </c>
      <c r="G55" s="375">
        <v>44136</v>
      </c>
      <c r="H55" s="53"/>
    </row>
    <row r="56" spans="2:8" x14ac:dyDescent="0.3">
      <c r="B56" s="54"/>
      <c r="C56" s="41"/>
      <c r="D56" s="41"/>
      <c r="E56" s="20" t="s">
        <v>828</v>
      </c>
      <c r="F56" s="371">
        <f>500364.473*0.7/0.709</f>
        <v>494012.87884344149</v>
      </c>
      <c r="G56" s="375">
        <v>44013</v>
      </c>
      <c r="H56" s="53"/>
    </row>
    <row r="57" spans="2:8" ht="28" x14ac:dyDescent="0.3">
      <c r="B57" s="54"/>
      <c r="C57" s="41"/>
      <c r="D57" s="41"/>
      <c r="E57" s="20" t="s">
        <v>829</v>
      </c>
      <c r="F57" s="371">
        <f>147000*0.7/0.709</f>
        <v>145133.9915373766</v>
      </c>
      <c r="G57" s="373">
        <v>44013</v>
      </c>
      <c r="H57" s="53"/>
    </row>
    <row r="58" spans="2:8" x14ac:dyDescent="0.3">
      <c r="B58" s="54"/>
      <c r="C58" s="41"/>
      <c r="D58" s="41"/>
      <c r="E58" s="20" t="s">
        <v>1727</v>
      </c>
      <c r="F58" s="371">
        <f>24450/0.709</f>
        <v>34485.1904090268</v>
      </c>
      <c r="G58" s="373">
        <v>43800</v>
      </c>
      <c r="H58" s="53"/>
    </row>
    <row r="59" spans="2:8" ht="28" x14ac:dyDescent="0.3">
      <c r="B59" s="54"/>
      <c r="C59" s="41"/>
      <c r="D59" s="41"/>
      <c r="E59" s="20" t="s">
        <v>1765</v>
      </c>
      <c r="F59" s="371">
        <f>49800/0.709</f>
        <v>70239.774330042317</v>
      </c>
      <c r="G59" s="373">
        <v>43831</v>
      </c>
      <c r="H59" s="53"/>
    </row>
    <row r="60" spans="2:8" ht="28.5" thickBot="1" x14ac:dyDescent="0.35">
      <c r="B60" s="54"/>
      <c r="C60" s="41"/>
      <c r="D60" s="41"/>
      <c r="E60" s="20" t="s">
        <v>1766</v>
      </c>
      <c r="F60" s="371">
        <f>143324/0.709</f>
        <v>202149.50634696757</v>
      </c>
      <c r="G60" s="373">
        <v>43922</v>
      </c>
      <c r="H60" s="53"/>
    </row>
    <row r="61" spans="2:8" ht="14.5" thickBot="1" x14ac:dyDescent="0.35">
      <c r="B61" s="54"/>
      <c r="C61" s="41"/>
      <c r="D61" s="41"/>
      <c r="E61" s="128" t="s">
        <v>279</v>
      </c>
      <c r="F61" s="382">
        <f>SUM(F48:F60)</f>
        <v>1868233.7861156559</v>
      </c>
      <c r="G61" s="126"/>
      <c r="H61" s="53"/>
    </row>
    <row r="62" spans="2:8" x14ac:dyDescent="0.3">
      <c r="B62" s="54"/>
      <c r="C62" s="41"/>
      <c r="D62" s="41"/>
      <c r="E62" s="55"/>
      <c r="F62" s="55"/>
      <c r="G62" s="55"/>
      <c r="H62" s="53"/>
    </row>
    <row r="63" spans="2:8" ht="34.5" customHeight="1" thickBot="1" x14ac:dyDescent="0.35">
      <c r="B63" s="54"/>
      <c r="C63" s="1519" t="s">
        <v>287</v>
      </c>
      <c r="D63" s="1519"/>
      <c r="E63" s="1519"/>
      <c r="F63" s="1519"/>
      <c r="G63" s="133"/>
      <c r="H63" s="53"/>
    </row>
    <row r="64" spans="2:8" ht="63.75" customHeight="1" thickBot="1" x14ac:dyDescent="0.35">
      <c r="B64" s="54"/>
      <c r="C64" s="1519" t="s">
        <v>214</v>
      </c>
      <c r="D64" s="1519"/>
      <c r="E64" s="1522">
        <v>0</v>
      </c>
      <c r="F64" s="1523"/>
      <c r="G64" s="55"/>
      <c r="H64" s="53"/>
    </row>
    <row r="65" spans="2:8" ht="14.5" thickBot="1" x14ac:dyDescent="0.35">
      <c r="B65" s="54"/>
      <c r="C65" s="1527"/>
      <c r="D65" s="1527"/>
      <c r="E65" s="1527"/>
      <c r="F65" s="1527"/>
      <c r="G65" s="55"/>
      <c r="H65" s="53"/>
    </row>
    <row r="66" spans="2:8" ht="58.75" customHeight="1" thickBot="1" x14ac:dyDescent="0.35">
      <c r="B66" s="54"/>
      <c r="C66" s="1519" t="s">
        <v>215</v>
      </c>
      <c r="D66" s="1519"/>
      <c r="E66" s="1522">
        <v>0</v>
      </c>
      <c r="F66" s="1523"/>
      <c r="G66" s="55"/>
      <c r="H66" s="53"/>
    </row>
    <row r="67" spans="2:8" ht="133.5" customHeight="1" thickBot="1" x14ac:dyDescent="0.35">
      <c r="B67" s="54"/>
      <c r="C67" s="1519" t="s">
        <v>216</v>
      </c>
      <c r="D67" s="1519"/>
      <c r="E67" s="1520" t="s">
        <v>1767</v>
      </c>
      <c r="F67" s="1521"/>
      <c r="G67" s="55"/>
      <c r="H67" s="53"/>
    </row>
    <row r="68" spans="2:8" x14ac:dyDescent="0.3">
      <c r="B68" s="54"/>
      <c r="C68" s="41"/>
      <c r="D68" s="41"/>
      <c r="E68" s="55"/>
      <c r="F68" s="55"/>
      <c r="G68" s="55"/>
      <c r="H68" s="53"/>
    </row>
    <row r="69" spans="2:8" ht="14.5" thickBot="1" x14ac:dyDescent="0.35">
      <c r="B69" s="56"/>
      <c r="C69" s="1535"/>
      <c r="D69" s="1535"/>
      <c r="E69" s="57"/>
      <c r="F69" s="46"/>
      <c r="G69" s="46"/>
      <c r="H69" s="58"/>
    </row>
    <row r="70" spans="2:8" s="22" customFormat="1" ht="65.25" customHeight="1" x14ac:dyDescent="0.3">
      <c r="B70" s="21"/>
      <c r="C70" s="1536"/>
      <c r="D70" s="1536"/>
      <c r="E70" s="1537"/>
      <c r="F70" s="1537"/>
      <c r="G70" s="10"/>
    </row>
    <row r="71" spans="2:8" ht="59.25" customHeight="1" x14ac:dyDescent="0.3">
      <c r="B71" s="21"/>
      <c r="C71" s="23"/>
      <c r="D71" s="23"/>
      <c r="E71" s="19"/>
      <c r="F71" s="19"/>
      <c r="G71" s="10"/>
    </row>
    <row r="72" spans="2:8" ht="50.15" customHeight="1" x14ac:dyDescent="0.3">
      <c r="B72" s="21"/>
      <c r="C72" s="1538"/>
      <c r="D72" s="1538"/>
      <c r="E72" s="1540"/>
      <c r="F72" s="1540"/>
      <c r="G72" s="10"/>
    </row>
    <row r="73" spans="2:8" ht="100" customHeight="1" x14ac:dyDescent="0.3">
      <c r="B73" s="21"/>
      <c r="C73" s="1538"/>
      <c r="D73" s="1538"/>
      <c r="E73" s="1539"/>
      <c r="F73" s="1539"/>
      <c r="G73" s="10"/>
    </row>
    <row r="74" spans="2:8" x14ac:dyDescent="0.3">
      <c r="B74" s="21"/>
      <c r="C74" s="21"/>
      <c r="D74" s="21"/>
      <c r="E74" s="10"/>
      <c r="F74" s="10"/>
      <c r="G74" s="10"/>
    </row>
    <row r="75" spans="2:8" x14ac:dyDescent="0.3">
      <c r="B75" s="21"/>
      <c r="C75" s="1536"/>
      <c r="D75" s="1536"/>
      <c r="E75" s="10"/>
      <c r="F75" s="10"/>
      <c r="G75" s="10"/>
    </row>
    <row r="76" spans="2:8" ht="50.15" customHeight="1" x14ac:dyDescent="0.3">
      <c r="B76" s="21"/>
      <c r="C76" s="1536"/>
      <c r="D76" s="1536"/>
      <c r="E76" s="1539"/>
      <c r="F76" s="1539"/>
      <c r="G76" s="10"/>
    </row>
    <row r="77" spans="2:8" ht="100" customHeight="1" x14ac:dyDescent="0.3">
      <c r="B77" s="21"/>
      <c r="C77" s="1538"/>
      <c r="D77" s="1538"/>
      <c r="E77" s="1539"/>
      <c r="F77" s="1539"/>
      <c r="G77" s="10"/>
    </row>
    <row r="78" spans="2:8" x14ac:dyDescent="0.3">
      <c r="B78" s="21"/>
      <c r="C78" s="24"/>
      <c r="D78" s="21"/>
      <c r="E78" s="25"/>
      <c r="F78" s="10"/>
      <c r="G78" s="10"/>
    </row>
    <row r="79" spans="2:8" x14ac:dyDescent="0.3">
      <c r="B79" s="21"/>
      <c r="C79" s="24"/>
      <c r="D79" s="24"/>
      <c r="E79" s="25"/>
      <c r="F79" s="25"/>
      <c r="G79" s="9"/>
    </row>
    <row r="80" spans="2:8" x14ac:dyDescent="0.3">
      <c r="E80" s="26"/>
      <c r="F80" s="26"/>
    </row>
    <row r="81" spans="5:6" x14ac:dyDescent="0.3">
      <c r="E81" s="26"/>
      <c r="F81" s="26"/>
    </row>
  </sheetData>
  <customSheetViews>
    <customSheetView guid="{8F0D285A-0224-4C31-92C2-6C61BAA6C63C}" topLeftCell="A22">
      <selection activeCell="C9" sqref="C9:D9"/>
      <pageMargins left="0.25" right="0.25" top="0.18" bottom="0.19" header="0.17" footer="0.17"/>
      <pageSetup orientation="portrait"/>
    </customSheetView>
  </customSheetViews>
  <mergeCells count="36">
    <mergeCell ref="C69:D69"/>
    <mergeCell ref="C70:D70"/>
    <mergeCell ref="E70:F70"/>
    <mergeCell ref="C63:F63"/>
    <mergeCell ref="C77:D77"/>
    <mergeCell ref="E76:F76"/>
    <mergeCell ref="E77:F77"/>
    <mergeCell ref="E73:F73"/>
    <mergeCell ref="E72:F72"/>
    <mergeCell ref="C72:D72"/>
    <mergeCell ref="C73:D73"/>
    <mergeCell ref="C76:D76"/>
    <mergeCell ref="C75:D75"/>
    <mergeCell ref="C3:G3"/>
    <mergeCell ref="C65:F65"/>
    <mergeCell ref="C9:D9"/>
    <mergeCell ref="C10:D10"/>
    <mergeCell ref="C46:D46"/>
    <mergeCell ref="C47:D47"/>
    <mergeCell ref="C64:D64"/>
    <mergeCell ref="E64:F64"/>
    <mergeCell ref="C5:F5"/>
    <mergeCell ref="B4:F4"/>
    <mergeCell ref="C16:D16"/>
    <mergeCell ref="C7:D7"/>
    <mergeCell ref="C15:D15"/>
    <mergeCell ref="C13:F13"/>
    <mergeCell ref="E12:F12"/>
    <mergeCell ref="E9:F9"/>
    <mergeCell ref="E10:F10"/>
    <mergeCell ref="C8:F8"/>
    <mergeCell ref="C12:D12"/>
    <mergeCell ref="C67:D67"/>
    <mergeCell ref="C66:D66"/>
    <mergeCell ref="E67:F67"/>
    <mergeCell ref="E66:F66"/>
  </mergeCells>
  <dataValidations count="2">
    <dataValidation type="whole" allowBlank="1" showInputMessage="1" showErrorMessage="1" sqref="E72 E66 E9" xr:uid="{00000000-0002-0000-0100-000000000000}">
      <formula1>-999999999</formula1>
      <formula2>999999999</formula2>
    </dataValidation>
    <dataValidation type="list" allowBlank="1" showInputMessage="1" showErrorMessage="1" sqref="E76" xr:uid="{00000000-0002-0000-0100-000001000000}">
      <formula1>$K$82:$K$83</formula1>
    </dataValidation>
  </dataValidations>
  <pageMargins left="0.25" right="0.25" top="0.17" bottom="0.22" header="0.3" footer="0.3"/>
  <pageSetup paperSize="9" scale="81"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Z48"/>
  <sheetViews>
    <sheetView workbookViewId="0">
      <selection sqref="A1:Z47"/>
    </sheetView>
  </sheetViews>
  <sheetFormatPr defaultRowHeight="14.5" x14ac:dyDescent="0.35"/>
  <cols>
    <col min="1" max="1" width="67.453125" customWidth="1"/>
  </cols>
  <sheetData>
    <row r="1" spans="1:26" x14ac:dyDescent="0.35">
      <c r="A1" s="2020" t="s">
        <v>1468</v>
      </c>
      <c r="B1" s="2021"/>
      <c r="C1" s="2021"/>
      <c r="D1" s="2021"/>
      <c r="E1" s="2021"/>
      <c r="F1" s="2021"/>
      <c r="G1" s="2021"/>
      <c r="H1" s="2021"/>
      <c r="I1" s="2021"/>
      <c r="J1" s="2021"/>
      <c r="K1" s="2021"/>
      <c r="L1" s="2021"/>
      <c r="M1" s="2021"/>
      <c r="N1" s="2021"/>
      <c r="O1" s="2021"/>
      <c r="P1" s="2021"/>
      <c r="Q1" s="2021"/>
      <c r="R1" s="2021"/>
      <c r="S1" s="2021"/>
      <c r="T1" s="2021"/>
      <c r="U1" s="2021"/>
      <c r="V1" s="2021"/>
      <c r="W1" s="2021"/>
      <c r="X1" s="2021"/>
      <c r="Y1" s="2021"/>
      <c r="Z1" s="2022"/>
    </row>
    <row r="2" spans="1:26" x14ac:dyDescent="0.35">
      <c r="A2" s="2023" t="s">
        <v>1469</v>
      </c>
      <c r="B2" s="2023"/>
      <c r="C2" s="2023"/>
      <c r="D2" s="2023"/>
      <c r="E2" s="2023"/>
      <c r="F2" s="2023"/>
      <c r="G2" s="2023"/>
      <c r="H2" s="2023"/>
      <c r="I2" s="2023"/>
      <c r="J2" s="2023"/>
      <c r="K2" s="2023"/>
      <c r="L2" s="2023"/>
      <c r="M2" s="2023"/>
      <c r="N2" s="2023"/>
      <c r="O2" s="2023"/>
      <c r="P2" s="2023"/>
      <c r="Q2" s="2023"/>
      <c r="R2" s="2023"/>
      <c r="S2" s="2023"/>
      <c r="T2" s="2023"/>
      <c r="U2" s="2023"/>
      <c r="V2" s="2023"/>
      <c r="W2" s="2023"/>
      <c r="X2" s="2023"/>
      <c r="Y2" s="2023"/>
      <c r="Z2" s="2023"/>
    </row>
    <row r="3" spans="1:26" x14ac:dyDescent="0.35">
      <c r="A3" s="2024" t="s">
        <v>1470</v>
      </c>
      <c r="B3" s="2025"/>
      <c r="C3" s="2025"/>
      <c r="D3" s="2025"/>
      <c r="E3" s="2025"/>
      <c r="F3" s="2025"/>
      <c r="G3" s="2025"/>
      <c r="H3" s="2025"/>
      <c r="I3" s="2025"/>
      <c r="J3" s="2025"/>
      <c r="K3" s="2025"/>
      <c r="L3" s="2025"/>
      <c r="M3" s="2025"/>
      <c r="N3" s="2025"/>
      <c r="O3" s="2025"/>
      <c r="P3" s="2025"/>
      <c r="Q3" s="2025"/>
      <c r="R3" s="2025"/>
      <c r="S3" s="2025"/>
      <c r="T3" s="2025"/>
      <c r="U3" s="2025"/>
      <c r="V3" s="2025"/>
      <c r="W3" s="2025"/>
      <c r="X3" s="2025"/>
      <c r="Y3" s="2025"/>
      <c r="Z3" s="2026"/>
    </row>
    <row r="4" spans="1:26" x14ac:dyDescent="0.35">
      <c r="A4" s="2027" t="s">
        <v>1471</v>
      </c>
      <c r="B4" s="2028"/>
      <c r="C4" s="2028"/>
      <c r="D4" s="2028"/>
      <c r="E4" s="2028"/>
      <c r="F4" s="2028"/>
      <c r="G4" s="2028"/>
      <c r="H4" s="2028"/>
      <c r="I4" s="2028"/>
      <c r="J4" s="2028"/>
      <c r="K4" s="2028"/>
      <c r="L4" s="2028"/>
      <c r="M4" s="2028"/>
      <c r="N4" s="2028"/>
      <c r="O4" s="2028"/>
      <c r="P4" s="2028"/>
      <c r="Q4" s="2028"/>
      <c r="R4" s="2028"/>
      <c r="S4" s="2028"/>
      <c r="T4" s="2028"/>
      <c r="U4" s="2028"/>
      <c r="V4" s="2028"/>
      <c r="W4" s="2028"/>
      <c r="X4" s="2028"/>
      <c r="Y4" s="2028"/>
      <c r="Z4" s="2029"/>
    </row>
    <row r="5" spans="1:26" x14ac:dyDescent="0.35">
      <c r="A5" s="2023" t="s">
        <v>1472</v>
      </c>
      <c r="B5" s="2023"/>
      <c r="C5" s="2023"/>
      <c r="D5" s="2023"/>
      <c r="E5" s="2023"/>
      <c r="F5" s="2023"/>
      <c r="G5" s="2023"/>
      <c r="H5" s="2023"/>
      <c r="I5" s="2023"/>
      <c r="J5" s="2023"/>
      <c r="K5" s="2023"/>
      <c r="L5" s="2023"/>
      <c r="M5" s="2023"/>
      <c r="N5" s="2023"/>
      <c r="O5" s="2023"/>
      <c r="P5" s="2023"/>
      <c r="Q5" s="2023"/>
      <c r="R5" s="2023"/>
      <c r="S5" s="2023"/>
      <c r="T5" s="2023"/>
      <c r="U5" s="2023"/>
      <c r="V5" s="2023"/>
      <c r="W5" s="2023"/>
      <c r="X5" s="2023"/>
      <c r="Y5" s="2023"/>
      <c r="Z5" s="2023"/>
    </row>
    <row r="6" spans="1:26" ht="15" thickBot="1" x14ac:dyDescent="0.4">
      <c r="A6" s="2017" t="s">
        <v>1473</v>
      </c>
      <c r="B6" s="2018"/>
      <c r="C6" s="2018"/>
      <c r="D6" s="2018"/>
      <c r="E6" s="2018"/>
      <c r="F6" s="2018"/>
      <c r="G6" s="2018"/>
      <c r="H6" s="2018"/>
      <c r="I6" s="2018"/>
      <c r="J6" s="2018"/>
      <c r="K6" s="2018"/>
      <c r="L6" s="2018"/>
      <c r="M6" s="2018"/>
      <c r="N6" s="2018"/>
      <c r="O6" s="2018"/>
      <c r="P6" s="2018"/>
      <c r="Q6" s="2018"/>
      <c r="R6" s="2018"/>
      <c r="S6" s="2018"/>
      <c r="T6" s="2018"/>
      <c r="U6" s="2018"/>
      <c r="V6" s="2018"/>
      <c r="W6" s="2018"/>
      <c r="X6" s="2018"/>
      <c r="Y6" s="2018"/>
      <c r="Z6" s="2019"/>
    </row>
    <row r="7" spans="1:26" ht="15.5" thickTop="1" thickBot="1" x14ac:dyDescent="0.4">
      <c r="A7" s="2001" t="s">
        <v>1474</v>
      </c>
      <c r="B7" s="2004">
        <v>2018</v>
      </c>
      <c r="C7" s="2005"/>
      <c r="D7" s="2005"/>
      <c r="E7" s="2005"/>
      <c r="F7" s="2005"/>
      <c r="G7" s="2005"/>
      <c r="H7" s="2005"/>
      <c r="I7" s="2005"/>
      <c r="J7" s="2005"/>
      <c r="K7" s="2005"/>
      <c r="L7" s="2005"/>
      <c r="M7" s="2006"/>
      <c r="N7" s="2004">
        <v>2019</v>
      </c>
      <c r="O7" s="2005"/>
      <c r="P7" s="2005"/>
      <c r="Q7" s="2005"/>
      <c r="R7" s="2005"/>
      <c r="S7" s="2005"/>
      <c r="T7" s="2005"/>
      <c r="U7" s="2005"/>
      <c r="V7" s="2005"/>
      <c r="W7" s="2005"/>
      <c r="X7" s="2005"/>
      <c r="Y7" s="2006"/>
      <c r="Z7" s="2007" t="s">
        <v>1475</v>
      </c>
    </row>
    <row r="8" spans="1:26" x14ac:dyDescent="0.35">
      <c r="A8" s="2002"/>
      <c r="B8" s="2010" t="s">
        <v>1476</v>
      </c>
      <c r="C8" s="2011"/>
      <c r="D8" s="2011"/>
      <c r="E8" s="2012" t="s">
        <v>1477</v>
      </c>
      <c r="F8" s="2013"/>
      <c r="G8" s="2014"/>
      <c r="H8" s="2015" t="s">
        <v>1478</v>
      </c>
      <c r="I8" s="2016"/>
      <c r="J8" s="2016"/>
      <c r="K8" s="2012" t="s">
        <v>1479</v>
      </c>
      <c r="L8" s="2013"/>
      <c r="M8" s="2013"/>
      <c r="N8" s="2010" t="s">
        <v>1476</v>
      </c>
      <c r="O8" s="2011"/>
      <c r="P8" s="2011"/>
      <c r="Q8" s="2012" t="s">
        <v>1477</v>
      </c>
      <c r="R8" s="2013"/>
      <c r="S8" s="2014"/>
      <c r="T8" s="2015" t="s">
        <v>1478</v>
      </c>
      <c r="U8" s="2016"/>
      <c r="V8" s="2016"/>
      <c r="W8" s="2012" t="s">
        <v>1479</v>
      </c>
      <c r="X8" s="2013"/>
      <c r="Y8" s="2013"/>
      <c r="Z8" s="2008"/>
    </row>
    <row r="9" spans="1:26" ht="15" thickBot="1" x14ac:dyDescent="0.4">
      <c r="A9" s="2003"/>
      <c r="B9" s="1194" t="s">
        <v>1480</v>
      </c>
      <c r="C9" s="1195" t="s">
        <v>1481</v>
      </c>
      <c r="D9" s="1195" t="s">
        <v>1482</v>
      </c>
      <c r="E9" s="1196" t="s">
        <v>1483</v>
      </c>
      <c r="F9" s="1196" t="s">
        <v>1484</v>
      </c>
      <c r="G9" s="1196" t="s">
        <v>1485</v>
      </c>
      <c r="H9" s="1195" t="s">
        <v>1486</v>
      </c>
      <c r="I9" s="1195" t="s">
        <v>1487</v>
      </c>
      <c r="J9" s="1195" t="s">
        <v>1488</v>
      </c>
      <c r="K9" s="1196" t="s">
        <v>1489</v>
      </c>
      <c r="L9" s="1196" t="s">
        <v>1490</v>
      </c>
      <c r="M9" s="1197" t="s">
        <v>1491</v>
      </c>
      <c r="N9" s="1194" t="s">
        <v>1480</v>
      </c>
      <c r="O9" s="1195" t="s">
        <v>1481</v>
      </c>
      <c r="P9" s="1195" t="s">
        <v>1482</v>
      </c>
      <c r="Q9" s="1196" t="s">
        <v>1483</v>
      </c>
      <c r="R9" s="1196" t="s">
        <v>1484</v>
      </c>
      <c r="S9" s="1196" t="s">
        <v>1485</v>
      </c>
      <c r="T9" s="1195" t="s">
        <v>1486</v>
      </c>
      <c r="U9" s="1195" t="s">
        <v>1487</v>
      </c>
      <c r="V9" s="1195" t="s">
        <v>1488</v>
      </c>
      <c r="W9" s="1196" t="s">
        <v>1489</v>
      </c>
      <c r="X9" s="1196" t="s">
        <v>1490</v>
      </c>
      <c r="Y9" s="1197" t="s">
        <v>1491</v>
      </c>
      <c r="Z9" s="2009"/>
    </row>
    <row r="10" spans="1:26" ht="15" thickTop="1" x14ac:dyDescent="0.35">
      <c r="A10" s="1198" t="s">
        <v>1492</v>
      </c>
      <c r="B10" s="1199"/>
      <c r="C10" s="1200" t="s">
        <v>1493</v>
      </c>
      <c r="D10" s="1200" t="s">
        <v>1493</v>
      </c>
      <c r="E10" s="1200" t="s">
        <v>1493</v>
      </c>
      <c r="F10" s="1200"/>
      <c r="G10" s="1201"/>
      <c r="H10" s="1199"/>
      <c r="I10" s="1200"/>
      <c r="J10" s="1200"/>
      <c r="K10" s="1200"/>
      <c r="L10" s="1200"/>
      <c r="M10" s="1200"/>
      <c r="N10" s="1200"/>
      <c r="O10" s="1200"/>
      <c r="P10" s="1200"/>
      <c r="Q10" s="1200"/>
      <c r="R10" s="1200"/>
      <c r="S10" s="1202"/>
      <c r="T10" s="1199"/>
      <c r="U10" s="1200"/>
      <c r="V10" s="1200"/>
      <c r="W10" s="1200"/>
      <c r="X10" s="1200"/>
      <c r="Y10" s="1201"/>
      <c r="Z10" s="1203">
        <v>15000</v>
      </c>
    </row>
    <row r="11" spans="1:26" ht="56" x14ac:dyDescent="0.35">
      <c r="A11" s="1204" t="s">
        <v>1494</v>
      </c>
      <c r="B11" s="1205"/>
      <c r="C11" s="1206"/>
      <c r="D11" s="1207"/>
      <c r="E11" s="1207"/>
      <c r="F11" s="1207"/>
      <c r="G11" s="1208"/>
      <c r="H11" s="1205"/>
      <c r="I11" s="1207"/>
      <c r="J11" s="1207"/>
      <c r="K11" s="1207"/>
      <c r="L11" s="1207"/>
      <c r="M11" s="1207"/>
      <c r="N11" s="1207"/>
      <c r="O11" s="1207"/>
      <c r="P11" s="1207"/>
      <c r="Q11" s="1207"/>
      <c r="R11" s="1207"/>
      <c r="S11" s="1209"/>
      <c r="T11" s="1205"/>
      <c r="U11" s="1207"/>
      <c r="V11" s="1207"/>
      <c r="W11" s="1207"/>
      <c r="X11" s="1207"/>
      <c r="Y11" s="1208"/>
      <c r="Z11" s="1210"/>
    </row>
    <row r="12" spans="1:26" ht="28" x14ac:dyDescent="0.35">
      <c r="A12" s="1204" t="s">
        <v>1495</v>
      </c>
      <c r="B12" s="1205"/>
      <c r="C12" s="1207"/>
      <c r="D12" s="1206"/>
      <c r="E12" s="1207"/>
      <c r="F12" s="1207"/>
      <c r="G12" s="1208"/>
      <c r="H12" s="1205"/>
      <c r="I12" s="1207"/>
      <c r="J12" s="1207"/>
      <c r="K12" s="1207"/>
      <c r="L12" s="1207"/>
      <c r="M12" s="1207"/>
      <c r="N12" s="1207"/>
      <c r="O12" s="1207"/>
      <c r="P12" s="1207"/>
      <c r="Q12" s="1207"/>
      <c r="R12" s="1207"/>
      <c r="S12" s="1209"/>
      <c r="T12" s="1205"/>
      <c r="U12" s="1207"/>
      <c r="V12" s="1207"/>
      <c r="W12" s="1207"/>
      <c r="X12" s="1207"/>
      <c r="Y12" s="1208"/>
      <c r="Z12" s="1210"/>
    </row>
    <row r="13" spans="1:26" x14ac:dyDescent="0.35">
      <c r="A13" s="1204" t="s">
        <v>1496</v>
      </c>
      <c r="B13" s="1205"/>
      <c r="C13" s="1207"/>
      <c r="D13" s="1211"/>
      <c r="E13" s="1206"/>
      <c r="F13" s="1207"/>
      <c r="G13" s="1208"/>
      <c r="H13" s="1205"/>
      <c r="I13" s="1207"/>
      <c r="J13" s="1207"/>
      <c r="K13" s="1207"/>
      <c r="L13" s="1207"/>
      <c r="M13" s="1207"/>
      <c r="N13" s="1207"/>
      <c r="O13" s="1207"/>
      <c r="P13" s="1207"/>
      <c r="Q13" s="1207"/>
      <c r="R13" s="1207"/>
      <c r="S13" s="1209"/>
      <c r="T13" s="1205"/>
      <c r="U13" s="1207"/>
      <c r="V13" s="1207"/>
      <c r="W13" s="1207"/>
      <c r="X13" s="1207"/>
      <c r="Y13" s="1208"/>
      <c r="Z13" s="1210"/>
    </row>
    <row r="14" spans="1:26" x14ac:dyDescent="0.35">
      <c r="A14" s="1192" t="s">
        <v>1497</v>
      </c>
      <c r="B14" s="1199"/>
      <c r="C14" s="1200"/>
      <c r="D14" s="1200"/>
      <c r="E14" s="1200" t="s">
        <v>1493</v>
      </c>
      <c r="F14" s="1200" t="s">
        <v>1493</v>
      </c>
      <c r="G14" s="1201"/>
      <c r="H14" s="1199"/>
      <c r="I14" s="1200"/>
      <c r="J14" s="1200"/>
      <c r="K14" s="1200"/>
      <c r="L14" s="1200"/>
      <c r="M14" s="1200"/>
      <c r="N14" s="1200"/>
      <c r="O14" s="1200"/>
      <c r="P14" s="1200"/>
      <c r="Q14" s="1200"/>
      <c r="R14" s="1200"/>
      <c r="S14" s="1202"/>
      <c r="T14" s="1199"/>
      <c r="U14" s="1200"/>
      <c r="V14" s="1200"/>
      <c r="W14" s="1200"/>
      <c r="X14" s="1200"/>
      <c r="Y14" s="1201"/>
      <c r="Z14" s="1203">
        <v>30000</v>
      </c>
    </row>
    <row r="15" spans="1:26" ht="28" x14ac:dyDescent="0.35">
      <c r="A15" s="1212" t="s">
        <v>1498</v>
      </c>
      <c r="B15" s="1205"/>
      <c r="C15" s="1207"/>
      <c r="D15" s="1211"/>
      <c r="E15" s="1206"/>
      <c r="F15" s="1207"/>
      <c r="G15" s="1208"/>
      <c r="H15" s="1205"/>
      <c r="I15" s="1207"/>
      <c r="J15" s="1207"/>
      <c r="K15" s="1207"/>
      <c r="L15" s="1207"/>
      <c r="M15" s="1207"/>
      <c r="N15" s="1207"/>
      <c r="O15" s="1207"/>
      <c r="P15" s="1207"/>
      <c r="Q15" s="1207"/>
      <c r="R15" s="1207"/>
      <c r="S15" s="1209"/>
      <c r="T15" s="1205"/>
      <c r="U15" s="1207"/>
      <c r="V15" s="1207"/>
      <c r="W15" s="1207"/>
      <c r="X15" s="1207"/>
      <c r="Y15" s="1208"/>
      <c r="Z15" s="1210"/>
    </row>
    <row r="16" spans="1:26" ht="28" x14ac:dyDescent="0.35">
      <c r="A16" s="1212" t="s">
        <v>1499</v>
      </c>
      <c r="B16" s="1205"/>
      <c r="C16" s="1207"/>
      <c r="D16" s="1207"/>
      <c r="E16" s="1206"/>
      <c r="F16" s="1211"/>
      <c r="G16" s="1208"/>
      <c r="H16" s="1205"/>
      <c r="I16" s="1207"/>
      <c r="J16" s="1207"/>
      <c r="K16" s="1207"/>
      <c r="L16" s="1207"/>
      <c r="M16" s="1207"/>
      <c r="N16" s="1207"/>
      <c r="O16" s="1207"/>
      <c r="P16" s="1207"/>
      <c r="Q16" s="1207"/>
      <c r="R16" s="1207"/>
      <c r="S16" s="1209"/>
      <c r="T16" s="1205"/>
      <c r="U16" s="1207"/>
      <c r="V16" s="1207"/>
      <c r="W16" s="1207"/>
      <c r="X16" s="1207"/>
      <c r="Y16" s="1208"/>
      <c r="Z16" s="1210"/>
    </row>
    <row r="17" spans="1:26" x14ac:dyDescent="0.35">
      <c r="A17" s="1212" t="s">
        <v>1500</v>
      </c>
      <c r="B17" s="1205"/>
      <c r="C17" s="1207"/>
      <c r="D17" s="1207"/>
      <c r="E17" s="1211"/>
      <c r="F17" s="1206"/>
      <c r="G17" s="1208"/>
      <c r="H17" s="1205"/>
      <c r="I17" s="1207"/>
      <c r="J17" s="1207"/>
      <c r="K17" s="1207"/>
      <c r="L17" s="1207"/>
      <c r="M17" s="1207"/>
      <c r="N17" s="1207"/>
      <c r="O17" s="1207"/>
      <c r="P17" s="1207"/>
      <c r="Q17" s="1207"/>
      <c r="R17" s="1207"/>
      <c r="S17" s="1209"/>
      <c r="T17" s="1205"/>
      <c r="U17" s="1207"/>
      <c r="V17" s="1207"/>
      <c r="W17" s="1207"/>
      <c r="X17" s="1207"/>
      <c r="Y17" s="1208"/>
      <c r="Z17" s="1210"/>
    </row>
    <row r="18" spans="1:26" ht="28" x14ac:dyDescent="0.35">
      <c r="A18" s="1212" t="s">
        <v>1501</v>
      </c>
      <c r="B18" s="1205"/>
      <c r="C18" s="1207"/>
      <c r="D18" s="1207"/>
      <c r="E18" s="1207"/>
      <c r="F18" s="1206"/>
      <c r="G18" s="1208"/>
      <c r="H18" s="1205"/>
      <c r="I18" s="1207"/>
      <c r="J18" s="1207"/>
      <c r="K18" s="1207"/>
      <c r="L18" s="1207"/>
      <c r="M18" s="1207"/>
      <c r="N18" s="1207"/>
      <c r="O18" s="1207"/>
      <c r="P18" s="1207"/>
      <c r="Q18" s="1207"/>
      <c r="R18" s="1207"/>
      <c r="S18" s="1209"/>
      <c r="T18" s="1205"/>
      <c r="U18" s="1207"/>
      <c r="V18" s="1207"/>
      <c r="W18" s="1207"/>
      <c r="X18" s="1207"/>
      <c r="Y18" s="1208"/>
      <c r="Z18" s="1210"/>
    </row>
    <row r="19" spans="1:26" ht="77.5" x14ac:dyDescent="0.35">
      <c r="A19" s="1193" t="s">
        <v>1502</v>
      </c>
      <c r="B19" s="1199"/>
      <c r="C19" s="1200"/>
      <c r="D19" s="1200"/>
      <c r="E19" s="1200"/>
      <c r="F19" s="1200"/>
      <c r="G19" s="1201" t="s">
        <v>1493</v>
      </c>
      <c r="H19" s="1199" t="s">
        <v>1493</v>
      </c>
      <c r="I19" s="1200" t="s">
        <v>1493</v>
      </c>
      <c r="J19" s="1200" t="s">
        <v>1503</v>
      </c>
      <c r="K19" s="1200" t="s">
        <v>1493</v>
      </c>
      <c r="L19" s="1200" t="s">
        <v>1493</v>
      </c>
      <c r="M19" s="1200" t="s">
        <v>1493</v>
      </c>
      <c r="N19" s="1200" t="s">
        <v>1493</v>
      </c>
      <c r="O19" s="1200" t="s">
        <v>1493</v>
      </c>
      <c r="P19" s="1200" t="s">
        <v>1493</v>
      </c>
      <c r="Q19" s="1200" t="s">
        <v>1493</v>
      </c>
      <c r="R19" s="1200" t="s">
        <v>1493</v>
      </c>
      <c r="S19" s="1202" t="s">
        <v>1493</v>
      </c>
      <c r="T19" s="1199" t="s">
        <v>1493</v>
      </c>
      <c r="U19" s="1200" t="s">
        <v>1493</v>
      </c>
      <c r="V19" s="1200" t="s">
        <v>1493</v>
      </c>
      <c r="W19" s="1200"/>
      <c r="X19" s="1200"/>
      <c r="Y19" s="1201"/>
      <c r="Z19" s="1203"/>
    </row>
    <row r="20" spans="1:26" ht="15.5" x14ac:dyDescent="0.35">
      <c r="A20" s="1213" t="s">
        <v>1504</v>
      </c>
      <c r="B20" s="1214"/>
      <c r="C20" s="1215"/>
      <c r="D20" s="1215"/>
      <c r="E20" s="1215"/>
      <c r="F20" s="1215"/>
      <c r="G20" s="1216"/>
      <c r="H20" s="1214"/>
      <c r="I20" s="1215"/>
      <c r="J20" s="1215"/>
      <c r="K20" s="1217"/>
      <c r="L20" s="1217"/>
      <c r="M20" s="1218"/>
      <c r="N20" s="1219"/>
      <c r="O20" s="1220"/>
      <c r="P20" s="1220"/>
      <c r="Q20" s="1220"/>
      <c r="R20" s="1220"/>
      <c r="S20" s="1221"/>
      <c r="T20" s="1214"/>
      <c r="U20" s="1215"/>
      <c r="V20" s="1215"/>
      <c r="W20" s="1215"/>
      <c r="X20" s="1215"/>
      <c r="Y20" s="1216"/>
      <c r="Z20" s="1222">
        <v>100000</v>
      </c>
    </row>
    <row r="21" spans="1:26" x14ac:dyDescent="0.35">
      <c r="A21" s="1212" t="s">
        <v>1505</v>
      </c>
      <c r="B21" s="1214"/>
      <c r="C21" s="1215"/>
      <c r="D21" s="1215"/>
      <c r="E21" s="1215"/>
      <c r="F21" s="1215"/>
      <c r="G21" s="1216"/>
      <c r="H21" s="1214"/>
      <c r="I21" s="1215"/>
      <c r="J21" s="1215"/>
      <c r="K21" s="1215"/>
      <c r="L21" s="1215"/>
      <c r="M21" s="1215"/>
      <c r="N21" s="1215"/>
      <c r="O21" s="1215"/>
      <c r="P21" s="1215"/>
      <c r="Q21" s="1215"/>
      <c r="R21" s="1215"/>
      <c r="S21" s="1223"/>
      <c r="T21" s="1214"/>
      <c r="U21" s="1215"/>
      <c r="V21" s="1215"/>
      <c r="W21" s="1215"/>
      <c r="X21" s="1215"/>
      <c r="Y21" s="1216"/>
      <c r="Z21" s="1224"/>
    </row>
    <row r="22" spans="1:26" ht="28" x14ac:dyDescent="0.35">
      <c r="A22" s="1212" t="s">
        <v>1506</v>
      </c>
      <c r="B22" s="1225"/>
      <c r="C22" s="1217"/>
      <c r="D22" s="1217"/>
      <c r="E22" s="1217"/>
      <c r="F22" s="1217"/>
      <c r="G22" s="1226"/>
      <c r="H22" s="1225"/>
      <c r="I22" s="1217"/>
      <c r="J22" s="1217"/>
      <c r="K22" s="1217"/>
      <c r="L22" s="1217"/>
      <c r="M22" s="1217"/>
      <c r="N22" s="1217"/>
      <c r="O22" s="1217"/>
      <c r="P22" s="1217"/>
      <c r="Q22" s="1217"/>
      <c r="R22" s="1217"/>
      <c r="S22" s="1227"/>
      <c r="T22" s="1225"/>
      <c r="U22" s="1217"/>
      <c r="V22" s="1217"/>
      <c r="W22" s="1217"/>
      <c r="X22" s="1217"/>
      <c r="Y22" s="1226"/>
      <c r="Z22" s="1224"/>
    </row>
    <row r="23" spans="1:26" x14ac:dyDescent="0.35">
      <c r="A23" s="1212" t="s">
        <v>1507</v>
      </c>
      <c r="B23" s="1225"/>
      <c r="C23" s="1217"/>
      <c r="D23" s="1217"/>
      <c r="E23" s="1217"/>
      <c r="F23" s="1217"/>
      <c r="G23" s="1226"/>
      <c r="H23" s="1225"/>
      <c r="I23" s="1217"/>
      <c r="J23" s="1217"/>
      <c r="K23" s="1217"/>
      <c r="L23" s="1217"/>
      <c r="M23" s="1217"/>
      <c r="N23" s="1217"/>
      <c r="O23" s="1217"/>
      <c r="P23" s="1217"/>
      <c r="Q23" s="1217"/>
      <c r="R23" s="1217"/>
      <c r="S23" s="1227"/>
      <c r="T23" s="1225"/>
      <c r="U23" s="1217"/>
      <c r="V23" s="1217"/>
      <c r="W23" s="1217"/>
      <c r="X23" s="1217"/>
      <c r="Y23" s="1226"/>
      <c r="Z23" s="1224"/>
    </row>
    <row r="24" spans="1:26" ht="15.5" x14ac:dyDescent="0.35">
      <c r="A24" s="1213" t="s">
        <v>1508</v>
      </c>
      <c r="B24" s="1225"/>
      <c r="C24" s="1217"/>
      <c r="D24" s="1217"/>
      <c r="E24" s="1217"/>
      <c r="F24" s="1217"/>
      <c r="G24" s="1226"/>
      <c r="H24" s="1225"/>
      <c r="I24" s="1228"/>
      <c r="J24" s="1228"/>
      <c r="K24" s="1228"/>
      <c r="L24" s="1229"/>
      <c r="M24" s="1229"/>
      <c r="N24" s="1229"/>
      <c r="O24" s="1229"/>
      <c r="P24" s="1229"/>
      <c r="Q24" s="1229"/>
      <c r="R24" s="1229"/>
      <c r="S24" s="1227"/>
      <c r="T24" s="1225"/>
      <c r="U24" s="1217"/>
      <c r="V24" s="1217"/>
      <c r="W24" s="1217"/>
      <c r="X24" s="1217"/>
      <c r="Y24" s="1226"/>
      <c r="Z24" s="1222">
        <f>75000+50000</f>
        <v>125000</v>
      </c>
    </row>
    <row r="25" spans="1:26" ht="28" x14ac:dyDescent="0.35">
      <c r="A25" s="1212" t="s">
        <v>1509</v>
      </c>
      <c r="B25" s="1225"/>
      <c r="C25" s="1217"/>
      <c r="D25" s="1217"/>
      <c r="E25" s="1217"/>
      <c r="F25" s="1217"/>
      <c r="G25" s="1226"/>
      <c r="H25" s="1225"/>
      <c r="I25" s="1217"/>
      <c r="J25" s="1217"/>
      <c r="K25" s="1217"/>
      <c r="L25" s="1217"/>
      <c r="M25" s="1217"/>
      <c r="N25" s="1217"/>
      <c r="O25" s="1217"/>
      <c r="P25" s="1217"/>
      <c r="Q25" s="1217"/>
      <c r="R25" s="1217"/>
      <c r="S25" s="1227"/>
      <c r="T25" s="1225"/>
      <c r="U25" s="1217"/>
      <c r="V25" s="1217"/>
      <c r="W25" s="1217"/>
      <c r="X25" s="1217"/>
      <c r="Y25" s="1226"/>
      <c r="Z25" s="1230"/>
    </row>
    <row r="26" spans="1:26" ht="42" x14ac:dyDescent="0.35">
      <c r="A26" s="1212" t="s">
        <v>1510</v>
      </c>
      <c r="B26" s="1225"/>
      <c r="C26" s="1217"/>
      <c r="D26" s="1217"/>
      <c r="E26" s="1217"/>
      <c r="F26" s="1217"/>
      <c r="G26" s="1226"/>
      <c r="H26" s="1225"/>
      <c r="I26" s="1217"/>
      <c r="J26" s="1217"/>
      <c r="K26" s="1217"/>
      <c r="L26" s="1228"/>
      <c r="M26" s="1228"/>
      <c r="N26" s="1228"/>
      <c r="O26" s="1228"/>
      <c r="P26" s="1228"/>
      <c r="Q26" s="1228"/>
      <c r="R26" s="1228"/>
      <c r="S26" s="1227"/>
      <c r="T26" s="1225"/>
      <c r="U26" s="1217"/>
      <c r="V26" s="1217"/>
      <c r="W26" s="1217"/>
      <c r="X26" s="1217"/>
      <c r="Y26" s="1226"/>
      <c r="Z26" s="1230"/>
    </row>
    <row r="27" spans="1:26" ht="42" x14ac:dyDescent="0.35">
      <c r="A27" s="1212" t="s">
        <v>1511</v>
      </c>
      <c r="B27" s="1225"/>
      <c r="C27" s="1217"/>
      <c r="D27" s="1217"/>
      <c r="E27" s="1217"/>
      <c r="F27" s="1217"/>
      <c r="G27" s="1226"/>
      <c r="H27" s="1225"/>
      <c r="I27" s="1217"/>
      <c r="J27" s="1217"/>
      <c r="K27" s="1217"/>
      <c r="L27" s="1217"/>
      <c r="M27" s="1217"/>
      <c r="N27" s="1217"/>
      <c r="O27" s="1217"/>
      <c r="P27" s="1217"/>
      <c r="Q27" s="1217"/>
      <c r="R27" s="1217"/>
      <c r="S27" s="1227"/>
      <c r="T27" s="1225"/>
      <c r="U27" s="1217"/>
      <c r="V27" s="1217"/>
      <c r="W27" s="1217"/>
      <c r="X27" s="1217"/>
      <c r="Y27" s="1226"/>
      <c r="Z27" s="1230"/>
    </row>
    <row r="28" spans="1:26" x14ac:dyDescent="0.35">
      <c r="A28" s="1212" t="s">
        <v>1512</v>
      </c>
      <c r="B28" s="1225"/>
      <c r="C28" s="1217"/>
      <c r="D28" s="1217"/>
      <c r="E28" s="1217"/>
      <c r="F28" s="1217"/>
      <c r="G28" s="1226"/>
      <c r="H28" s="1225"/>
      <c r="I28" s="1217"/>
      <c r="J28" s="1217"/>
      <c r="K28" s="1217"/>
      <c r="L28" s="1217"/>
      <c r="M28" s="1217"/>
      <c r="N28" s="1217"/>
      <c r="O28" s="1217"/>
      <c r="P28" s="1217"/>
      <c r="Q28" s="1217"/>
      <c r="R28" s="1217"/>
      <c r="S28" s="1227"/>
      <c r="T28" s="1225"/>
      <c r="U28" s="1217"/>
      <c r="V28" s="1217"/>
      <c r="W28" s="1217"/>
      <c r="X28" s="1217"/>
      <c r="Y28" s="1226"/>
      <c r="Z28" s="1230"/>
    </row>
    <row r="29" spans="1:26" ht="31" x14ac:dyDescent="0.35">
      <c r="A29" s="1213" t="s">
        <v>1513</v>
      </c>
      <c r="B29" s="1225"/>
      <c r="C29" s="1217"/>
      <c r="D29" s="1217"/>
      <c r="E29" s="1217"/>
      <c r="F29" s="1217"/>
      <c r="G29" s="1226"/>
      <c r="H29" s="1225"/>
      <c r="I29" s="1217"/>
      <c r="J29" s="1217"/>
      <c r="K29" s="1217"/>
      <c r="L29" s="1217"/>
      <c r="M29" s="1217"/>
      <c r="N29" s="1217"/>
      <c r="O29" s="1217"/>
      <c r="P29" s="1217"/>
      <c r="Q29" s="1229"/>
      <c r="R29" s="1229"/>
      <c r="S29" s="1229"/>
      <c r="T29" s="1229"/>
      <c r="U29" s="1229"/>
      <c r="V29" s="1229"/>
      <c r="W29" s="1229"/>
      <c r="X29" s="1229"/>
      <c r="Y29" s="1226"/>
      <c r="Z29" s="1222">
        <v>195000</v>
      </c>
    </row>
    <row r="30" spans="1:26" ht="28" x14ac:dyDescent="0.35">
      <c r="A30" s="1212" t="s">
        <v>1514</v>
      </c>
      <c r="B30" s="1225"/>
      <c r="C30" s="1217"/>
      <c r="D30" s="1217"/>
      <c r="E30" s="1217"/>
      <c r="F30" s="1217"/>
      <c r="G30" s="1226"/>
      <c r="H30" s="1225"/>
      <c r="I30" s="1217"/>
      <c r="J30" s="1217"/>
      <c r="K30" s="1217"/>
      <c r="L30" s="1217"/>
      <c r="M30" s="1228"/>
      <c r="N30" s="1228"/>
      <c r="O30" s="1228"/>
      <c r="P30" s="1228"/>
      <c r="Q30" s="1228"/>
      <c r="R30" s="1228"/>
      <c r="S30" s="1231"/>
      <c r="T30" s="1232"/>
      <c r="U30" s="1217"/>
      <c r="V30" s="1217"/>
      <c r="W30" s="1217"/>
      <c r="X30" s="1217"/>
      <c r="Y30" s="1226"/>
      <c r="Z30" s="1224"/>
    </row>
    <row r="31" spans="1:26" ht="28" x14ac:dyDescent="0.35">
      <c r="A31" s="1212" t="s">
        <v>1515</v>
      </c>
      <c r="B31" s="1225"/>
      <c r="C31" s="1217"/>
      <c r="D31" s="1217"/>
      <c r="E31" s="1217"/>
      <c r="F31" s="1217"/>
      <c r="G31" s="1226"/>
      <c r="H31" s="1225"/>
      <c r="I31" s="1217"/>
      <c r="J31" s="1217"/>
      <c r="K31" s="1217"/>
      <c r="L31" s="1217"/>
      <c r="M31" s="1217"/>
      <c r="N31" s="1217"/>
      <c r="O31" s="1217"/>
      <c r="P31" s="1217"/>
      <c r="Q31" s="1217"/>
      <c r="R31" s="1217"/>
      <c r="S31" s="1227"/>
      <c r="T31" s="1225"/>
      <c r="U31" s="1217"/>
      <c r="V31" s="1217"/>
      <c r="W31" s="1217"/>
      <c r="X31" s="1217"/>
      <c r="Y31" s="1226"/>
      <c r="Z31" s="1224"/>
    </row>
    <row r="32" spans="1:26" x14ac:dyDescent="0.35">
      <c r="A32" s="1212" t="s">
        <v>1516</v>
      </c>
      <c r="B32" s="1225"/>
      <c r="C32" s="1217"/>
      <c r="D32" s="1217"/>
      <c r="E32" s="1217"/>
      <c r="F32" s="1217"/>
      <c r="G32" s="1226"/>
      <c r="H32" s="1225"/>
      <c r="I32" s="1217"/>
      <c r="J32" s="1217"/>
      <c r="K32" s="1217"/>
      <c r="L32" s="1217"/>
      <c r="M32" s="1217"/>
      <c r="N32" s="1217"/>
      <c r="O32" s="1217"/>
      <c r="P32" s="1217"/>
      <c r="Q32" s="1217"/>
      <c r="R32" s="1217"/>
      <c r="S32" s="1227"/>
      <c r="T32" s="1225"/>
      <c r="U32" s="1217"/>
      <c r="V32" s="1217"/>
      <c r="W32" s="1217"/>
      <c r="X32" s="1217"/>
      <c r="Y32" s="1226"/>
      <c r="Z32" s="1233"/>
    </row>
    <row r="33" spans="1:26" x14ac:dyDescent="0.35">
      <c r="A33" s="1212" t="s">
        <v>1517</v>
      </c>
      <c r="B33" s="1225"/>
      <c r="C33" s="1217"/>
      <c r="D33" s="1217"/>
      <c r="E33" s="1217"/>
      <c r="F33" s="1217"/>
      <c r="G33" s="1226"/>
      <c r="H33" s="1225"/>
      <c r="I33" s="1217"/>
      <c r="J33" s="1217"/>
      <c r="K33" s="1217"/>
      <c r="L33" s="1217"/>
      <c r="M33" s="1217"/>
      <c r="N33" s="1217"/>
      <c r="O33" s="1217"/>
      <c r="P33" s="1217"/>
      <c r="Q33" s="1217"/>
      <c r="R33" s="1217"/>
      <c r="S33" s="1227"/>
      <c r="T33" s="1225"/>
      <c r="U33" s="1217"/>
      <c r="V33" s="1217"/>
      <c r="W33" s="1217"/>
      <c r="X33" s="1217"/>
      <c r="Y33" s="1226"/>
      <c r="Z33" s="1233"/>
    </row>
    <row r="34" spans="1:26" x14ac:dyDescent="0.35">
      <c r="A34" s="1212" t="s">
        <v>1518</v>
      </c>
      <c r="B34" s="1225"/>
      <c r="C34" s="1217"/>
      <c r="D34" s="1217"/>
      <c r="E34" s="1217"/>
      <c r="F34" s="1217"/>
      <c r="G34" s="1226"/>
      <c r="H34" s="1225"/>
      <c r="I34" s="1217"/>
      <c r="J34" s="1217"/>
      <c r="K34" s="1217"/>
      <c r="L34" s="1217"/>
      <c r="M34" s="1217"/>
      <c r="N34" s="1217"/>
      <c r="O34" s="1217"/>
      <c r="P34" s="1217"/>
      <c r="Q34" s="1217"/>
      <c r="R34" s="1217"/>
      <c r="S34" s="1227"/>
      <c r="T34" s="1225"/>
      <c r="U34" s="1217"/>
      <c r="V34" s="1217"/>
      <c r="W34" s="1217"/>
      <c r="X34" s="1217"/>
      <c r="Y34" s="1226"/>
      <c r="Z34" s="1233"/>
    </row>
    <row r="35" spans="1:26" ht="28" x14ac:dyDescent="0.35">
      <c r="A35" s="1212" t="s">
        <v>1519</v>
      </c>
      <c r="B35" s="1225"/>
      <c r="C35" s="1217"/>
      <c r="D35" s="1217"/>
      <c r="E35" s="1217"/>
      <c r="F35" s="1217"/>
      <c r="G35" s="1226"/>
      <c r="H35" s="1225"/>
      <c r="I35" s="1217"/>
      <c r="J35" s="1217"/>
      <c r="K35" s="1217"/>
      <c r="L35" s="1217"/>
      <c r="M35" s="1217"/>
      <c r="N35" s="1217"/>
      <c r="O35" s="1217"/>
      <c r="P35" s="1217"/>
      <c r="Q35" s="1217"/>
      <c r="R35" s="1217"/>
      <c r="S35" s="1227"/>
      <c r="T35" s="1225"/>
      <c r="U35" s="1217"/>
      <c r="V35" s="1217"/>
      <c r="W35" s="1217"/>
      <c r="X35" s="1217"/>
      <c r="Y35" s="1226"/>
      <c r="Z35" s="1233"/>
    </row>
    <row r="36" spans="1:26" x14ac:dyDescent="0.35">
      <c r="A36" s="1212" t="s">
        <v>1520</v>
      </c>
      <c r="B36" s="1225"/>
      <c r="C36" s="1217"/>
      <c r="D36" s="1217"/>
      <c r="E36" s="1217"/>
      <c r="F36" s="1217"/>
      <c r="G36" s="1226"/>
      <c r="H36" s="1225"/>
      <c r="I36" s="1217"/>
      <c r="J36" s="1217"/>
      <c r="K36" s="1217"/>
      <c r="L36" s="1217"/>
      <c r="M36" s="1217"/>
      <c r="N36" s="1217"/>
      <c r="O36" s="1217"/>
      <c r="P36" s="1217"/>
      <c r="Q36" s="1217"/>
      <c r="R36" s="1217"/>
      <c r="S36" s="1227"/>
      <c r="T36" s="1225"/>
      <c r="U36" s="1217"/>
      <c r="V36" s="1217"/>
      <c r="W36" s="1217"/>
      <c r="X36" s="1217"/>
      <c r="Y36" s="1226"/>
      <c r="Z36" s="1230"/>
    </row>
    <row r="37" spans="1:26" x14ac:dyDescent="0.35">
      <c r="A37" s="1212" t="s">
        <v>1521</v>
      </c>
      <c r="B37" s="1225"/>
      <c r="C37" s="1217"/>
      <c r="D37" s="1217"/>
      <c r="E37" s="1217"/>
      <c r="F37" s="1217"/>
      <c r="G37" s="1226"/>
      <c r="H37" s="1225"/>
      <c r="I37" s="1217"/>
      <c r="J37" s="1217"/>
      <c r="K37" s="1217"/>
      <c r="L37" s="1217"/>
      <c r="M37" s="1217"/>
      <c r="N37" s="1217"/>
      <c r="O37" s="1217"/>
      <c r="P37" s="1217"/>
      <c r="Q37" s="1217"/>
      <c r="R37" s="1217"/>
      <c r="S37" s="1227"/>
      <c r="T37" s="1225"/>
      <c r="U37" s="1217"/>
      <c r="V37" s="1217"/>
      <c r="W37" s="1217"/>
      <c r="X37" s="1217"/>
      <c r="Y37" s="1226"/>
      <c r="Z37" s="1230"/>
    </row>
    <row r="38" spans="1:26" x14ac:dyDescent="0.35">
      <c r="A38" s="1212" t="s">
        <v>1522</v>
      </c>
      <c r="B38" s="1225"/>
      <c r="C38" s="1217"/>
      <c r="D38" s="1217"/>
      <c r="E38" s="1217"/>
      <c r="F38" s="1217"/>
      <c r="G38" s="1226"/>
      <c r="H38" s="1225"/>
      <c r="I38" s="1217"/>
      <c r="J38" s="1217"/>
      <c r="K38" s="1217"/>
      <c r="L38" s="1217"/>
      <c r="M38" s="1217"/>
      <c r="N38" s="1217"/>
      <c r="O38" s="1217"/>
      <c r="P38" s="1217"/>
      <c r="Q38" s="1217"/>
      <c r="R38" s="1217"/>
      <c r="S38" s="1227"/>
      <c r="T38" s="1225"/>
      <c r="U38" s="1217"/>
      <c r="V38" s="1217"/>
      <c r="W38" s="1217"/>
      <c r="X38" s="1217"/>
      <c r="Y38" s="1226"/>
      <c r="Z38" s="1230"/>
    </row>
    <row r="39" spans="1:26" x14ac:dyDescent="0.35">
      <c r="A39" s="1212" t="s">
        <v>1523</v>
      </c>
      <c r="B39" s="1225"/>
      <c r="C39" s="1217"/>
      <c r="D39" s="1217"/>
      <c r="E39" s="1217"/>
      <c r="F39" s="1217"/>
      <c r="G39" s="1226"/>
      <c r="H39" s="1225"/>
      <c r="I39" s="1217"/>
      <c r="J39" s="1217"/>
      <c r="K39" s="1217"/>
      <c r="L39" s="1217"/>
      <c r="M39" s="1217"/>
      <c r="N39" s="1217"/>
      <c r="O39" s="1217"/>
      <c r="P39" s="1217"/>
      <c r="Q39" s="1217"/>
      <c r="R39" s="1217"/>
      <c r="S39" s="1227"/>
      <c r="T39" s="1225"/>
      <c r="U39" s="1217"/>
      <c r="V39" s="1217"/>
      <c r="W39" s="1217"/>
      <c r="X39" s="1217"/>
      <c r="Y39" s="1226"/>
      <c r="Z39" s="1230"/>
    </row>
    <row r="40" spans="1:26" ht="28" x14ac:dyDescent="0.35">
      <c r="A40" s="1192" t="s">
        <v>1524</v>
      </c>
      <c r="B40" s="1199"/>
      <c r="C40" s="1200"/>
      <c r="D40" s="1200"/>
      <c r="E40" s="1200"/>
      <c r="F40" s="1200"/>
      <c r="G40" s="1201"/>
      <c r="H40" s="1199"/>
      <c r="I40" s="1200"/>
      <c r="J40" s="1200"/>
      <c r="K40" s="1200"/>
      <c r="L40" s="1200"/>
      <c r="M40" s="1200"/>
      <c r="N40" s="1217"/>
      <c r="O40" s="1200"/>
      <c r="P40" s="1200"/>
      <c r="Q40" s="1200"/>
      <c r="R40" s="1200"/>
      <c r="S40" s="1202"/>
      <c r="T40" s="1199"/>
      <c r="U40" s="1200" t="s">
        <v>1493</v>
      </c>
      <c r="V40" s="1200" t="s">
        <v>1493</v>
      </c>
      <c r="W40" s="1200" t="s">
        <v>1493</v>
      </c>
      <c r="X40" s="1200" t="s">
        <v>1493</v>
      </c>
      <c r="Y40" s="1201"/>
      <c r="Z40" s="1203">
        <v>55000</v>
      </c>
    </row>
    <row r="41" spans="1:26" ht="28" x14ac:dyDescent="0.35">
      <c r="A41" s="1212" t="s">
        <v>1525</v>
      </c>
      <c r="B41" s="1205"/>
      <c r="C41" s="1207"/>
      <c r="D41" s="1207"/>
      <c r="E41" s="1207"/>
      <c r="F41" s="1207"/>
      <c r="G41" s="1234"/>
      <c r="H41" s="1235"/>
      <c r="I41" s="1211"/>
      <c r="J41" s="1211"/>
      <c r="K41" s="1207"/>
      <c r="L41" s="1207"/>
      <c r="M41" s="1207"/>
      <c r="N41" s="1207"/>
      <c r="O41" s="1207"/>
      <c r="P41" s="1207"/>
      <c r="Q41" s="1207"/>
      <c r="R41" s="1207"/>
      <c r="S41" s="1209"/>
      <c r="T41" s="1205"/>
      <c r="U41" s="1206"/>
      <c r="V41" s="1207"/>
      <c r="W41" s="1207"/>
      <c r="X41" s="1207"/>
      <c r="Y41" s="1208"/>
      <c r="Z41" s="1210"/>
    </row>
    <row r="42" spans="1:26" x14ac:dyDescent="0.35">
      <c r="A42" s="1212" t="s">
        <v>1526</v>
      </c>
      <c r="B42" s="1205"/>
      <c r="C42" s="1207"/>
      <c r="D42" s="1207"/>
      <c r="E42" s="1207"/>
      <c r="F42" s="1207"/>
      <c r="G42" s="1234"/>
      <c r="H42" s="1235"/>
      <c r="I42" s="1211"/>
      <c r="J42" s="1211"/>
      <c r="K42" s="1207"/>
      <c r="L42" s="1207"/>
      <c r="M42" s="1207"/>
      <c r="N42" s="1207"/>
      <c r="O42" s="1207"/>
      <c r="P42" s="1207"/>
      <c r="Q42" s="1207"/>
      <c r="R42" s="1207"/>
      <c r="S42" s="1209"/>
      <c r="T42" s="1205"/>
      <c r="U42" s="1206"/>
      <c r="V42" s="1206"/>
      <c r="W42" s="1207"/>
      <c r="X42" s="1207"/>
      <c r="Y42" s="1208"/>
      <c r="Z42" s="1210"/>
    </row>
    <row r="43" spans="1:26" x14ac:dyDescent="0.35">
      <c r="A43" s="1212" t="s">
        <v>1527</v>
      </c>
      <c r="B43" s="1205"/>
      <c r="C43" s="1207"/>
      <c r="D43" s="1207"/>
      <c r="E43" s="1207"/>
      <c r="F43" s="1207"/>
      <c r="G43" s="1234"/>
      <c r="H43" s="1235"/>
      <c r="I43" s="1211"/>
      <c r="J43" s="1211"/>
      <c r="K43" s="1207"/>
      <c r="L43" s="1207"/>
      <c r="M43" s="1207"/>
      <c r="N43" s="1207"/>
      <c r="O43" s="1207"/>
      <c r="P43" s="1207"/>
      <c r="Q43" s="1207"/>
      <c r="R43" s="1207"/>
      <c r="S43" s="1209"/>
      <c r="T43" s="1205"/>
      <c r="U43" s="1207"/>
      <c r="V43" s="1207"/>
      <c r="W43" s="1206"/>
      <c r="X43" s="1206"/>
      <c r="Y43" s="1208"/>
      <c r="Z43" s="1210"/>
    </row>
    <row r="44" spans="1:26" ht="15.5" x14ac:dyDescent="0.35">
      <c r="A44" s="1193" t="s">
        <v>1528</v>
      </c>
      <c r="B44" s="1236" t="s">
        <v>1493</v>
      </c>
      <c r="C44" s="1237" t="s">
        <v>1493</v>
      </c>
      <c r="D44" s="1237" t="s">
        <v>1493</v>
      </c>
      <c r="E44" s="1237" t="s">
        <v>1493</v>
      </c>
      <c r="F44" s="1237" t="s">
        <v>1493</v>
      </c>
      <c r="G44" s="1238" t="s">
        <v>1493</v>
      </c>
      <c r="H44" s="1236" t="s">
        <v>1493</v>
      </c>
      <c r="I44" s="1237" t="s">
        <v>1493</v>
      </c>
      <c r="J44" s="1237" t="s">
        <v>1493</v>
      </c>
      <c r="K44" s="1237" t="s">
        <v>1493</v>
      </c>
      <c r="L44" s="1237" t="s">
        <v>1493</v>
      </c>
      <c r="M44" s="1237" t="s">
        <v>1493</v>
      </c>
      <c r="N44" s="1237" t="s">
        <v>1493</v>
      </c>
      <c r="O44" s="1237" t="s">
        <v>1493</v>
      </c>
      <c r="P44" s="1237" t="s">
        <v>1493</v>
      </c>
      <c r="Q44" s="1237" t="s">
        <v>1493</v>
      </c>
      <c r="R44" s="1237" t="s">
        <v>1493</v>
      </c>
      <c r="S44" s="1239" t="s">
        <v>1493</v>
      </c>
      <c r="T44" s="1236" t="s">
        <v>1493</v>
      </c>
      <c r="U44" s="1237" t="s">
        <v>1493</v>
      </c>
      <c r="V44" s="1237" t="s">
        <v>1493</v>
      </c>
      <c r="W44" s="1237" t="s">
        <v>1493</v>
      </c>
      <c r="X44" s="1237" t="s">
        <v>1493</v>
      </c>
      <c r="Y44" s="1238" t="s">
        <v>1493</v>
      </c>
      <c r="Z44" s="1240">
        <v>30000</v>
      </c>
    </row>
    <row r="45" spans="1:26" x14ac:dyDescent="0.35">
      <c r="A45" s="1212" t="s">
        <v>1529</v>
      </c>
      <c r="B45" s="1232"/>
      <c r="C45" s="1228"/>
      <c r="D45" s="1241"/>
      <c r="E45" s="1228"/>
      <c r="F45" s="1228"/>
      <c r="G45" s="1242"/>
      <c r="H45" s="1232"/>
      <c r="I45" s="1228"/>
      <c r="J45" s="1241"/>
      <c r="K45" s="1228"/>
      <c r="L45" s="1228"/>
      <c r="M45" s="1241"/>
      <c r="N45" s="1228"/>
      <c r="O45" s="1228"/>
      <c r="P45" s="1241"/>
      <c r="Q45" s="1228"/>
      <c r="R45" s="1228"/>
      <c r="S45" s="1243"/>
      <c r="T45" s="1232"/>
      <c r="U45" s="1228"/>
      <c r="V45" s="1241"/>
      <c r="W45" s="1228"/>
      <c r="X45" s="1228"/>
      <c r="Y45" s="1242"/>
      <c r="Z45" s="1244"/>
    </row>
    <row r="46" spans="1:26" ht="15" thickBot="1" x14ac:dyDescent="0.4">
      <c r="A46" s="1212" t="s">
        <v>1530</v>
      </c>
      <c r="B46" s="1245"/>
      <c r="C46" s="1246"/>
      <c r="D46" s="1246"/>
      <c r="E46" s="1246"/>
      <c r="F46" s="1246"/>
      <c r="G46" s="1247"/>
      <c r="H46" s="1248"/>
      <c r="I46" s="1246"/>
      <c r="J46" s="1246"/>
      <c r="K46" s="1246"/>
      <c r="L46" s="1246"/>
      <c r="M46" s="1249"/>
      <c r="N46" s="1249"/>
      <c r="O46" s="1246"/>
      <c r="P46" s="1246"/>
      <c r="Q46" s="1246"/>
      <c r="R46" s="1246"/>
      <c r="S46" s="1250"/>
      <c r="T46" s="1251"/>
      <c r="U46" s="1228"/>
      <c r="V46" s="1228"/>
      <c r="W46" s="1228"/>
      <c r="X46" s="1228"/>
      <c r="Y46" s="1242"/>
      <c r="Z46" s="1244"/>
    </row>
    <row r="47" spans="1:26" ht="15.5" thickTop="1" thickBot="1" x14ac:dyDescent="0.4">
      <c r="A47" s="1252" t="s">
        <v>1531</v>
      </c>
      <c r="B47" s="1253"/>
      <c r="C47" s="1253"/>
      <c r="D47" s="1253"/>
      <c r="E47" s="1253"/>
      <c r="F47" s="1253"/>
      <c r="G47" s="1253"/>
      <c r="H47" s="1253"/>
      <c r="I47" s="1253"/>
      <c r="J47" s="1253"/>
      <c r="K47" s="1253"/>
      <c r="L47" s="1253"/>
      <c r="M47" s="1254"/>
      <c r="N47" s="1255"/>
      <c r="O47" s="1253"/>
      <c r="P47" s="1253"/>
      <c r="Q47" s="1253"/>
      <c r="R47" s="1253"/>
      <c r="S47" s="1256"/>
      <c r="T47" s="1257"/>
      <c r="U47" s="1258"/>
      <c r="V47" s="1258"/>
      <c r="W47" s="1258"/>
      <c r="X47" s="1258"/>
      <c r="Y47" s="1259"/>
      <c r="Z47" s="1260">
        <f>SUM(Z10:Z46)</f>
        <v>550000</v>
      </c>
    </row>
    <row r="48" spans="1:26" ht="15" thickTop="1" x14ac:dyDescent="0.35"/>
  </sheetData>
  <mergeCells count="18">
    <mergeCell ref="A6:Z6"/>
    <mergeCell ref="A1:Z1"/>
    <mergeCell ref="A2:Z2"/>
    <mergeCell ref="A3:Z3"/>
    <mergeCell ref="A4:Z4"/>
    <mergeCell ref="A5:Z5"/>
    <mergeCell ref="A7:A9"/>
    <mergeCell ref="B7:M7"/>
    <mergeCell ref="N7:Y7"/>
    <mergeCell ref="Z7:Z9"/>
    <mergeCell ref="B8:D8"/>
    <mergeCell ref="E8:G8"/>
    <mergeCell ref="H8:J8"/>
    <mergeCell ref="K8:M8"/>
    <mergeCell ref="N8:P8"/>
    <mergeCell ref="Q8:S8"/>
    <mergeCell ref="T8:V8"/>
    <mergeCell ref="W8:Y8"/>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H212"/>
  <sheetViews>
    <sheetView zoomScale="40" zoomScaleNormal="40" workbookViewId="0">
      <selection activeCell="A76" sqref="A76:J76"/>
    </sheetView>
  </sheetViews>
  <sheetFormatPr defaultRowHeight="14.5" x14ac:dyDescent="0.35"/>
  <cols>
    <col min="1" max="1" width="119.453125" customWidth="1"/>
    <col min="8" max="8" width="18.81640625" customWidth="1"/>
    <col min="9" max="9" width="15.453125" customWidth="1"/>
    <col min="10" max="10" width="20.453125" customWidth="1"/>
  </cols>
  <sheetData>
    <row r="1" spans="1:60" ht="17.5" x14ac:dyDescent="0.35">
      <c r="A1" s="1375" t="s">
        <v>1118</v>
      </c>
      <c r="B1" s="1376"/>
      <c r="C1" s="1376"/>
      <c r="D1" s="1376"/>
      <c r="E1" s="1376"/>
      <c r="F1" s="1376"/>
      <c r="G1" s="1376"/>
      <c r="H1" s="1376"/>
      <c r="I1" s="1376"/>
      <c r="J1" s="1376"/>
      <c r="K1" s="940"/>
      <c r="L1" s="940"/>
      <c r="M1" s="940"/>
      <c r="N1" s="940"/>
      <c r="O1" s="940"/>
      <c r="P1" s="940"/>
      <c r="Q1" s="940"/>
      <c r="R1" s="940"/>
      <c r="S1" s="940"/>
      <c r="T1" s="940"/>
      <c r="U1" s="940"/>
      <c r="V1" s="940"/>
      <c r="W1" s="940"/>
      <c r="X1" s="940"/>
      <c r="Y1" s="940"/>
      <c r="Z1" s="940"/>
      <c r="AA1" s="940"/>
      <c r="AB1" s="940"/>
      <c r="AC1" s="940"/>
      <c r="AD1" s="940"/>
      <c r="AE1" s="940"/>
      <c r="AF1" s="940"/>
      <c r="AG1" s="940"/>
      <c r="AH1" s="940"/>
      <c r="AI1" s="940"/>
      <c r="AJ1" s="940"/>
      <c r="AK1" s="940"/>
      <c r="AL1" s="940"/>
      <c r="AM1" s="940"/>
      <c r="AN1" s="940"/>
      <c r="AO1" s="940"/>
      <c r="AP1" s="940"/>
      <c r="AQ1" s="940"/>
      <c r="AR1" s="940"/>
      <c r="AS1" s="940"/>
      <c r="AT1" s="940"/>
      <c r="AU1" s="940"/>
      <c r="AV1" s="940"/>
      <c r="AW1" s="940"/>
      <c r="AX1" s="940"/>
      <c r="AY1" s="940"/>
      <c r="AZ1" s="940"/>
      <c r="BA1" s="940"/>
      <c r="BB1" s="940"/>
      <c r="BC1" s="940"/>
      <c r="BD1" s="940"/>
      <c r="BE1" s="940"/>
      <c r="BF1" s="940"/>
      <c r="BG1" s="940"/>
      <c r="BH1" s="940"/>
    </row>
    <row r="2" spans="1:60" ht="17.5" x14ac:dyDescent="0.35">
      <c r="A2" s="1377"/>
      <c r="B2" s="1378"/>
      <c r="C2" s="1379"/>
      <c r="D2" s="1379"/>
      <c r="E2" s="1379"/>
      <c r="F2" s="1379"/>
      <c r="G2" s="1376"/>
      <c r="H2" s="1379"/>
      <c r="I2" s="1379"/>
      <c r="J2" s="1379"/>
      <c r="K2" s="940"/>
      <c r="L2" s="940"/>
      <c r="M2" s="940"/>
      <c r="N2" s="940"/>
      <c r="O2" s="940"/>
      <c r="P2" s="940"/>
      <c r="Q2" s="940"/>
      <c r="R2" s="940"/>
      <c r="S2" s="940"/>
      <c r="T2" s="940"/>
      <c r="U2" s="940"/>
      <c r="V2" s="940"/>
      <c r="W2" s="940"/>
      <c r="X2" s="940"/>
      <c r="Y2" s="940"/>
      <c r="Z2" s="940"/>
      <c r="AA2" s="940"/>
      <c r="AB2" s="940"/>
      <c r="AC2" s="940"/>
      <c r="AD2" s="940"/>
      <c r="AE2" s="940"/>
      <c r="AF2" s="940"/>
      <c r="AG2" s="940"/>
      <c r="AH2" s="940"/>
      <c r="AI2" s="940"/>
      <c r="AJ2" s="940"/>
      <c r="AK2" s="940"/>
      <c r="AL2" s="940"/>
      <c r="AM2" s="940"/>
      <c r="AN2" s="940"/>
      <c r="AO2" s="940"/>
      <c r="AP2" s="940"/>
      <c r="AQ2" s="940"/>
      <c r="AR2" s="940"/>
      <c r="AS2" s="940"/>
      <c r="AT2" s="940"/>
      <c r="AU2" s="940"/>
      <c r="AV2" s="940"/>
      <c r="AW2" s="940"/>
      <c r="AX2" s="940"/>
      <c r="AY2" s="940"/>
      <c r="AZ2" s="940"/>
      <c r="BA2" s="940"/>
      <c r="BB2" s="940"/>
      <c r="BC2" s="940"/>
      <c r="BD2" s="940"/>
      <c r="BE2" s="940"/>
      <c r="BF2" s="940"/>
      <c r="BG2" s="940"/>
      <c r="BH2" s="940"/>
    </row>
    <row r="3" spans="1:60" ht="17.5" x14ac:dyDescent="0.35">
      <c r="A3" s="2090" t="s">
        <v>1363</v>
      </c>
      <c r="B3" s="2091"/>
      <c r="C3" s="2091"/>
      <c r="D3" s="2091"/>
      <c r="E3" s="2091"/>
      <c r="F3" s="2091"/>
      <c r="G3" s="2091"/>
      <c r="H3" s="2091"/>
      <c r="I3" s="2091"/>
      <c r="J3" s="2091"/>
      <c r="K3" s="940"/>
      <c r="L3" s="940"/>
      <c r="M3" s="940"/>
      <c r="N3" s="940"/>
      <c r="O3" s="940"/>
      <c r="P3" s="940"/>
      <c r="Q3" s="940"/>
      <c r="R3" s="940"/>
      <c r="S3" s="940"/>
      <c r="T3" s="940"/>
      <c r="U3" s="940"/>
      <c r="V3" s="940"/>
      <c r="W3" s="940"/>
      <c r="X3" s="940"/>
      <c r="Y3" s="940"/>
      <c r="Z3" s="940"/>
      <c r="AA3" s="940"/>
      <c r="AB3" s="940"/>
      <c r="AC3" s="940"/>
      <c r="AD3" s="940"/>
      <c r="AE3" s="940"/>
      <c r="AF3" s="940"/>
      <c r="AG3" s="940"/>
      <c r="AH3" s="940"/>
      <c r="AI3" s="940"/>
      <c r="AJ3" s="940"/>
      <c r="AK3" s="940"/>
      <c r="AL3" s="940"/>
      <c r="AM3" s="940"/>
      <c r="AN3" s="940"/>
      <c r="AO3" s="940"/>
      <c r="AP3" s="940"/>
      <c r="AQ3" s="940"/>
      <c r="AR3" s="940"/>
      <c r="AS3" s="940"/>
      <c r="AT3" s="940"/>
      <c r="AU3" s="940"/>
      <c r="AV3" s="940"/>
      <c r="AW3" s="940"/>
      <c r="AX3" s="940"/>
      <c r="AY3" s="940"/>
      <c r="AZ3" s="940"/>
      <c r="BA3" s="940"/>
      <c r="BB3" s="940"/>
      <c r="BC3" s="940"/>
      <c r="BD3" s="940"/>
      <c r="BE3" s="940"/>
      <c r="BF3" s="940"/>
      <c r="BG3" s="940"/>
      <c r="BH3" s="940"/>
    </row>
    <row r="4" spans="1:60" ht="17.5" x14ac:dyDescent="0.35">
      <c r="A4" s="2090" t="s">
        <v>1364</v>
      </c>
      <c r="B4" s="2091"/>
      <c r="C4" s="2091"/>
      <c r="D4" s="2091"/>
      <c r="E4" s="2091"/>
      <c r="F4" s="2091"/>
      <c r="G4" s="2091"/>
      <c r="H4" s="2091"/>
      <c r="I4" s="2091"/>
      <c r="J4" s="2091"/>
      <c r="K4" s="940"/>
      <c r="L4" s="940"/>
      <c r="M4" s="940"/>
      <c r="N4" s="940"/>
      <c r="O4" s="940"/>
      <c r="P4" s="940"/>
      <c r="Q4" s="940"/>
      <c r="R4" s="940"/>
      <c r="S4" s="940"/>
      <c r="T4" s="940"/>
      <c r="U4" s="940"/>
      <c r="V4" s="940"/>
      <c r="W4" s="940"/>
      <c r="X4" s="940"/>
      <c r="Y4" s="940"/>
      <c r="Z4" s="940"/>
      <c r="AA4" s="940"/>
      <c r="AB4" s="940"/>
      <c r="AC4" s="940"/>
      <c r="AD4" s="940"/>
      <c r="AE4" s="940"/>
      <c r="AF4" s="940"/>
      <c r="AG4" s="940"/>
      <c r="AH4" s="940"/>
      <c r="AI4" s="940"/>
      <c r="AJ4" s="940"/>
      <c r="AK4" s="940"/>
      <c r="AL4" s="940"/>
      <c r="AM4" s="940"/>
      <c r="AN4" s="940"/>
      <c r="AO4" s="940"/>
      <c r="AP4" s="940"/>
      <c r="AQ4" s="940"/>
      <c r="AR4" s="940"/>
      <c r="AS4" s="940"/>
      <c r="AT4" s="940"/>
      <c r="AU4" s="940"/>
      <c r="AV4" s="940"/>
      <c r="AW4" s="940"/>
      <c r="AX4" s="940"/>
      <c r="AY4" s="940"/>
      <c r="AZ4" s="940"/>
      <c r="BA4" s="940"/>
      <c r="BB4" s="940"/>
      <c r="BC4" s="940"/>
      <c r="BD4" s="940"/>
      <c r="BE4" s="940"/>
      <c r="BF4" s="940"/>
      <c r="BG4" s="940"/>
      <c r="BH4" s="940"/>
    </row>
    <row r="5" spans="1:60" ht="17.5" x14ac:dyDescent="0.35">
      <c r="A5" s="2090" t="s">
        <v>1365</v>
      </c>
      <c r="B5" s="2091"/>
      <c r="C5" s="2091"/>
      <c r="D5" s="2091"/>
      <c r="E5" s="2091"/>
      <c r="F5" s="2091"/>
      <c r="G5" s="2091"/>
      <c r="H5" s="2091"/>
      <c r="I5" s="2091"/>
      <c r="J5" s="2091"/>
      <c r="K5" s="940"/>
      <c r="L5" s="940"/>
      <c r="M5" s="940"/>
      <c r="N5" s="940"/>
      <c r="O5" s="940"/>
      <c r="P5" s="940"/>
      <c r="Q5" s="940"/>
      <c r="R5" s="940"/>
      <c r="S5" s="940"/>
      <c r="T5" s="940"/>
      <c r="U5" s="940"/>
      <c r="V5" s="940"/>
      <c r="W5" s="940"/>
      <c r="X5" s="940"/>
      <c r="Y5" s="940"/>
      <c r="Z5" s="940"/>
      <c r="AA5" s="940"/>
      <c r="AB5" s="940"/>
      <c r="AC5" s="940"/>
      <c r="AD5" s="940"/>
      <c r="AE5" s="940"/>
      <c r="AF5" s="940"/>
      <c r="AG5" s="940"/>
      <c r="AH5" s="940"/>
      <c r="AI5" s="940"/>
      <c r="AJ5" s="940"/>
      <c r="AK5" s="940"/>
      <c r="AL5" s="940"/>
      <c r="AM5" s="940"/>
      <c r="AN5" s="940"/>
      <c r="AO5" s="940"/>
      <c r="AP5" s="940"/>
      <c r="AQ5" s="940"/>
      <c r="AR5" s="940"/>
      <c r="AS5" s="940"/>
      <c r="AT5" s="940"/>
      <c r="AU5" s="940"/>
      <c r="AV5" s="940"/>
      <c r="AW5" s="940"/>
      <c r="AX5" s="940"/>
      <c r="AY5" s="940"/>
      <c r="AZ5" s="940"/>
      <c r="BA5" s="940"/>
      <c r="BB5" s="940"/>
      <c r="BC5" s="940"/>
      <c r="BD5" s="940"/>
      <c r="BE5" s="940"/>
      <c r="BF5" s="940"/>
      <c r="BG5" s="940"/>
      <c r="BH5" s="940"/>
    </row>
    <row r="6" spans="1:60" ht="17.5" x14ac:dyDescent="0.35">
      <c r="A6" s="2090"/>
      <c r="B6" s="2091"/>
      <c r="C6" s="2091"/>
      <c r="D6" s="2091"/>
      <c r="E6" s="2091"/>
      <c r="F6" s="2091"/>
      <c r="G6" s="2091"/>
      <c r="H6" s="2091"/>
      <c r="I6" s="2091"/>
      <c r="J6" s="2091"/>
      <c r="K6" s="940"/>
      <c r="L6" s="940"/>
      <c r="M6" s="940"/>
      <c r="N6" s="940"/>
      <c r="O6" s="940"/>
      <c r="P6" s="940"/>
      <c r="Q6" s="940"/>
      <c r="R6" s="940"/>
      <c r="S6" s="940"/>
      <c r="T6" s="940"/>
      <c r="U6" s="940"/>
      <c r="V6" s="940"/>
      <c r="W6" s="940"/>
      <c r="X6" s="940"/>
      <c r="Y6" s="940"/>
      <c r="Z6" s="940"/>
      <c r="AA6" s="940"/>
      <c r="AB6" s="940"/>
      <c r="AC6" s="940"/>
      <c r="AD6" s="940"/>
      <c r="AE6" s="940"/>
      <c r="AF6" s="940"/>
      <c r="AG6" s="940"/>
      <c r="AH6" s="940"/>
      <c r="AI6" s="940"/>
      <c r="AJ6" s="940"/>
      <c r="AK6" s="940"/>
      <c r="AL6" s="940"/>
      <c r="AM6" s="940"/>
      <c r="AN6" s="940"/>
      <c r="AO6" s="940"/>
      <c r="AP6" s="940"/>
      <c r="AQ6" s="940"/>
      <c r="AR6" s="940"/>
      <c r="AS6" s="940"/>
      <c r="AT6" s="940"/>
      <c r="AU6" s="940"/>
      <c r="AV6" s="940"/>
      <c r="AW6" s="940"/>
      <c r="AX6" s="940"/>
      <c r="AY6" s="940"/>
      <c r="AZ6" s="940"/>
      <c r="BA6" s="940"/>
      <c r="BB6" s="940"/>
      <c r="BC6" s="940"/>
      <c r="BD6" s="940"/>
      <c r="BE6" s="940"/>
      <c r="BF6" s="940"/>
      <c r="BG6" s="940"/>
      <c r="BH6" s="940"/>
    </row>
    <row r="7" spans="1:60" ht="17.5" x14ac:dyDescent="0.35">
      <c r="A7" s="2090" t="s">
        <v>1532</v>
      </c>
      <c r="B7" s="2091"/>
      <c r="C7" s="2091"/>
      <c r="D7" s="2091"/>
      <c r="E7" s="2091"/>
      <c r="F7" s="2091"/>
      <c r="G7" s="2091"/>
      <c r="H7" s="2091"/>
      <c r="I7" s="2091"/>
      <c r="J7" s="2091"/>
      <c r="K7" s="940"/>
      <c r="L7" s="940"/>
      <c r="M7" s="940"/>
      <c r="N7" s="940"/>
      <c r="O7" s="940"/>
      <c r="P7" s="940"/>
      <c r="Q7" s="940"/>
      <c r="R7" s="940"/>
      <c r="S7" s="940"/>
      <c r="T7" s="940"/>
      <c r="U7" s="940"/>
      <c r="V7" s="940"/>
      <c r="W7" s="940"/>
      <c r="X7" s="940"/>
      <c r="Y7" s="940"/>
      <c r="Z7" s="940"/>
      <c r="AA7" s="940"/>
      <c r="AB7" s="940"/>
      <c r="AC7" s="940"/>
      <c r="AD7" s="940"/>
      <c r="AE7" s="940"/>
      <c r="AF7" s="940"/>
      <c r="AG7" s="940"/>
      <c r="AH7" s="940"/>
      <c r="AI7" s="940"/>
      <c r="AJ7" s="940"/>
      <c r="AK7" s="940"/>
      <c r="AL7" s="940"/>
      <c r="AM7" s="940"/>
      <c r="AN7" s="940"/>
      <c r="AO7" s="940"/>
      <c r="AP7" s="940"/>
      <c r="AQ7" s="940"/>
      <c r="AR7" s="940"/>
      <c r="AS7" s="940"/>
      <c r="AT7" s="940"/>
      <c r="AU7" s="940"/>
      <c r="AV7" s="940"/>
      <c r="AW7" s="940"/>
      <c r="AX7" s="940"/>
      <c r="AY7" s="940"/>
      <c r="AZ7" s="940"/>
      <c r="BA7" s="940"/>
      <c r="BB7" s="940"/>
      <c r="BC7" s="940"/>
      <c r="BD7" s="940"/>
      <c r="BE7" s="940"/>
      <c r="BF7" s="940"/>
      <c r="BG7" s="940"/>
      <c r="BH7" s="940"/>
    </row>
    <row r="8" spans="1:60" ht="17.5" x14ac:dyDescent="0.35">
      <c r="A8" s="944" t="s">
        <v>1368</v>
      </c>
      <c r="B8" s="1009"/>
      <c r="C8" s="1010"/>
      <c r="D8" s="1011"/>
      <c r="E8" s="1010"/>
      <c r="F8" s="1010"/>
      <c r="G8" s="1010"/>
      <c r="H8" s="1012"/>
      <c r="I8" s="1012"/>
      <c r="J8" s="1012"/>
      <c r="K8" s="940"/>
      <c r="L8" s="940"/>
      <c r="M8" s="940"/>
      <c r="N8" s="940"/>
      <c r="O8" s="940"/>
      <c r="P8" s="940"/>
      <c r="Q8" s="940"/>
      <c r="R8" s="940"/>
      <c r="S8" s="940"/>
      <c r="T8" s="940"/>
      <c r="U8" s="940"/>
      <c r="V8" s="940"/>
      <c r="W8" s="940"/>
      <c r="X8" s="940"/>
      <c r="Y8" s="940"/>
      <c r="Z8" s="940"/>
      <c r="AA8" s="940"/>
      <c r="AB8" s="940"/>
      <c r="AC8" s="940"/>
      <c r="AD8" s="940"/>
      <c r="AE8" s="940"/>
      <c r="AF8" s="940"/>
      <c r="AG8" s="940"/>
      <c r="AH8" s="940"/>
      <c r="AI8" s="940"/>
      <c r="AJ8" s="940"/>
      <c r="AK8" s="940"/>
      <c r="AL8" s="940"/>
      <c r="AM8" s="940"/>
      <c r="AN8" s="940"/>
      <c r="AO8" s="940"/>
      <c r="AP8" s="940"/>
      <c r="AQ8" s="940"/>
      <c r="AR8" s="940"/>
      <c r="AS8" s="940"/>
      <c r="AT8" s="940"/>
      <c r="AU8" s="940"/>
      <c r="AV8" s="940"/>
      <c r="AW8" s="940"/>
      <c r="AX8" s="940"/>
      <c r="AY8" s="940"/>
      <c r="AZ8" s="940"/>
      <c r="BA8" s="940"/>
      <c r="BB8" s="940"/>
      <c r="BC8" s="940"/>
      <c r="BD8" s="940"/>
      <c r="BE8" s="940"/>
      <c r="BF8" s="940"/>
      <c r="BG8" s="940"/>
      <c r="BH8" s="940"/>
    </row>
    <row r="9" spans="1:60" ht="18.5" thickBot="1" x14ac:dyDescent="0.4">
      <c r="A9" s="1013" t="s">
        <v>1125</v>
      </c>
      <c r="B9" s="1014" t="s">
        <v>1126</v>
      </c>
      <c r="C9" s="1015" t="s">
        <v>1215</v>
      </c>
      <c r="D9" s="1016" t="s">
        <v>1216</v>
      </c>
      <c r="E9" s="1016" t="s">
        <v>1217</v>
      </c>
      <c r="F9" s="1017" t="s">
        <v>1218</v>
      </c>
      <c r="G9" s="1380" t="s">
        <v>1219</v>
      </c>
      <c r="H9" s="1018" t="s">
        <v>1369</v>
      </c>
      <c r="I9" s="1018" t="s">
        <v>1370</v>
      </c>
      <c r="J9" s="1019" t="s">
        <v>1299</v>
      </c>
      <c r="K9" s="2085">
        <v>43118</v>
      </c>
      <c r="L9" s="2086"/>
      <c r="M9" s="2086"/>
      <c r="N9" s="2086"/>
      <c r="O9" s="2083">
        <v>43132</v>
      </c>
      <c r="P9" s="2084"/>
      <c r="Q9" s="2084"/>
      <c r="R9" s="2084"/>
      <c r="S9" s="2085">
        <v>43160</v>
      </c>
      <c r="T9" s="2086"/>
      <c r="U9" s="2086"/>
      <c r="V9" s="2086"/>
      <c r="W9" s="2083">
        <v>43191</v>
      </c>
      <c r="X9" s="2084"/>
      <c r="Y9" s="2084"/>
      <c r="Z9" s="2084"/>
      <c r="AA9" s="2085">
        <v>43221</v>
      </c>
      <c r="AB9" s="2086"/>
      <c r="AC9" s="2086"/>
      <c r="AD9" s="2086"/>
      <c r="AE9" s="2083">
        <v>43252</v>
      </c>
      <c r="AF9" s="2084"/>
      <c r="AG9" s="2084"/>
      <c r="AH9" s="2084"/>
      <c r="AI9" s="2085">
        <v>43282</v>
      </c>
      <c r="AJ9" s="2086"/>
      <c r="AK9" s="2086"/>
      <c r="AL9" s="2086"/>
      <c r="AM9" s="2083">
        <v>43313</v>
      </c>
      <c r="AN9" s="2084"/>
      <c r="AO9" s="2084"/>
      <c r="AP9" s="2084"/>
      <c r="AQ9" s="2085">
        <v>43344</v>
      </c>
      <c r="AR9" s="2086"/>
      <c r="AS9" s="2086"/>
      <c r="AT9" s="2086"/>
      <c r="AU9" s="2083">
        <v>43374</v>
      </c>
      <c r="AV9" s="2084"/>
      <c r="AW9" s="2084"/>
      <c r="AX9" s="2084"/>
      <c r="AY9" s="2085">
        <v>43405</v>
      </c>
      <c r="AZ9" s="2086"/>
      <c r="BA9" s="2086"/>
      <c r="BB9" s="2086"/>
      <c r="BC9" s="2083">
        <v>43435</v>
      </c>
      <c r="BD9" s="2084"/>
      <c r="BE9" s="2084"/>
      <c r="BF9" s="2084"/>
      <c r="BG9" s="940"/>
      <c r="BH9" s="940"/>
    </row>
    <row r="10" spans="1:60" ht="17.5" x14ac:dyDescent="0.35">
      <c r="A10" s="1261" t="s">
        <v>1127</v>
      </c>
      <c r="B10" s="1262"/>
      <c r="C10" s="1263"/>
      <c r="D10" s="1264"/>
      <c r="E10" s="1263"/>
      <c r="F10" s="1264"/>
      <c r="G10" s="1263"/>
      <c r="H10" s="1265"/>
      <c r="I10" s="1265"/>
      <c r="J10" s="1265"/>
      <c r="K10" s="1381" t="s">
        <v>1128</v>
      </c>
      <c r="L10" s="1381" t="s">
        <v>1129</v>
      </c>
      <c r="M10" s="1381" t="s">
        <v>1130</v>
      </c>
      <c r="N10" s="1381" t="s">
        <v>1131</v>
      </c>
      <c r="O10" s="1381" t="s">
        <v>1132</v>
      </c>
      <c r="P10" s="1381" t="s">
        <v>1133</v>
      </c>
      <c r="Q10" s="1381" t="s">
        <v>1130</v>
      </c>
      <c r="R10" s="1381" t="s">
        <v>1131</v>
      </c>
      <c r="S10" s="1381" t="s">
        <v>1128</v>
      </c>
      <c r="T10" s="1381" t="s">
        <v>1133</v>
      </c>
      <c r="U10" s="1381" t="s">
        <v>1130</v>
      </c>
      <c r="V10" s="1381" t="s">
        <v>1131</v>
      </c>
      <c r="W10" s="1381" t="s">
        <v>1128</v>
      </c>
      <c r="X10" s="1381" t="s">
        <v>1133</v>
      </c>
      <c r="Y10" s="1381" t="s">
        <v>1130</v>
      </c>
      <c r="Z10" s="1381" t="s">
        <v>1131</v>
      </c>
      <c r="AA10" s="1381" t="s">
        <v>1128</v>
      </c>
      <c r="AB10" s="1381" t="s">
        <v>1129</v>
      </c>
      <c r="AC10" s="1381" t="s">
        <v>1130</v>
      </c>
      <c r="AD10" s="1381" t="s">
        <v>1131</v>
      </c>
      <c r="AE10" s="1381" t="s">
        <v>1132</v>
      </c>
      <c r="AF10" s="1381" t="s">
        <v>1133</v>
      </c>
      <c r="AG10" s="1381" t="s">
        <v>1130</v>
      </c>
      <c r="AH10" s="1381" t="s">
        <v>1131</v>
      </c>
      <c r="AI10" s="1381" t="s">
        <v>1128</v>
      </c>
      <c r="AJ10" s="1381" t="s">
        <v>1133</v>
      </c>
      <c r="AK10" s="1381" t="s">
        <v>1130</v>
      </c>
      <c r="AL10" s="1381" t="s">
        <v>1131</v>
      </c>
      <c r="AM10" s="1381" t="s">
        <v>1128</v>
      </c>
      <c r="AN10" s="1381" t="s">
        <v>1133</v>
      </c>
      <c r="AO10" s="1381" t="s">
        <v>1130</v>
      </c>
      <c r="AP10" s="1381" t="s">
        <v>1131</v>
      </c>
      <c r="AQ10" s="1381" t="s">
        <v>1128</v>
      </c>
      <c r="AR10" s="1381" t="s">
        <v>1129</v>
      </c>
      <c r="AS10" s="1381" t="s">
        <v>1130</v>
      </c>
      <c r="AT10" s="1381" t="s">
        <v>1131</v>
      </c>
      <c r="AU10" s="1381" t="s">
        <v>1132</v>
      </c>
      <c r="AV10" s="1381" t="s">
        <v>1133</v>
      </c>
      <c r="AW10" s="1381" t="s">
        <v>1130</v>
      </c>
      <c r="AX10" s="1381" t="s">
        <v>1131</v>
      </c>
      <c r="AY10" s="1381" t="s">
        <v>1128</v>
      </c>
      <c r="AZ10" s="1381" t="s">
        <v>1133</v>
      </c>
      <c r="BA10" s="1381" t="s">
        <v>1130</v>
      </c>
      <c r="BB10" s="1381" t="s">
        <v>1131</v>
      </c>
      <c r="BC10" s="1381" t="s">
        <v>1128</v>
      </c>
      <c r="BD10" s="1381" t="s">
        <v>1133</v>
      </c>
      <c r="BE10" s="1381" t="s">
        <v>1130</v>
      </c>
      <c r="BF10" s="1381" t="s">
        <v>1131</v>
      </c>
      <c r="BG10" s="940"/>
      <c r="BH10" s="940"/>
    </row>
    <row r="11" spans="1:60" ht="18" thickBot="1" x14ac:dyDescent="0.4">
      <c r="A11" s="2087">
        <f>0.085*J210</f>
        <v>89441.25</v>
      </c>
      <c r="B11" s="2088"/>
      <c r="C11" s="2088"/>
      <c r="D11" s="2088"/>
      <c r="E11" s="2088"/>
      <c r="F11" s="2088"/>
      <c r="G11" s="2088"/>
      <c r="H11" s="2088"/>
      <c r="I11" s="2088"/>
      <c r="J11" s="2089"/>
      <c r="K11" s="625"/>
      <c r="L11" s="625"/>
      <c r="M11" s="625"/>
      <c r="N11" s="625"/>
      <c r="O11" s="625"/>
      <c r="P11" s="625"/>
      <c r="Q11" s="625"/>
      <c r="R11" s="625"/>
      <c r="S11" s="625"/>
      <c r="T11" s="625"/>
      <c r="U11" s="625"/>
      <c r="V11" s="625"/>
      <c r="W11" s="625"/>
      <c r="X11" s="625"/>
      <c r="Y11" s="625"/>
      <c r="Z11" s="625"/>
      <c r="AA11" s="625"/>
      <c r="AB11" s="625"/>
      <c r="AC11" s="625"/>
      <c r="AD11" s="625"/>
      <c r="AE11" s="625"/>
      <c r="AF11" s="625"/>
      <c r="AG11" s="625"/>
      <c r="AH11" s="625"/>
      <c r="AI11" s="625"/>
      <c r="AJ11" s="625"/>
      <c r="AK11" s="625"/>
      <c r="AL11" s="625"/>
      <c r="AM11" s="625"/>
      <c r="AN11" s="625"/>
      <c r="AO11" s="625"/>
      <c r="AP11" s="625"/>
      <c r="AQ11" s="625"/>
      <c r="AR11" s="625"/>
      <c r="AS11" s="625"/>
      <c r="AT11" s="625"/>
      <c r="AU11" s="625"/>
      <c r="AV11" s="625"/>
      <c r="AW11" s="625"/>
      <c r="AX11" s="625"/>
      <c r="AY11" s="625"/>
      <c r="AZ11" s="625"/>
      <c r="BA11" s="625"/>
      <c r="BB11" s="625"/>
      <c r="BC11" s="625"/>
      <c r="BD11" s="625"/>
      <c r="BE11" s="625"/>
      <c r="BF11" s="625"/>
      <c r="BG11" s="1022"/>
      <c r="BH11" s="1022"/>
    </row>
    <row r="12" spans="1:60" ht="18" x14ac:dyDescent="0.35">
      <c r="A12" s="1261" t="s">
        <v>1134</v>
      </c>
      <c r="B12" s="1262"/>
      <c r="C12" s="1263"/>
      <c r="D12" s="1264"/>
      <c r="E12" s="1263"/>
      <c r="F12" s="1264"/>
      <c r="G12" s="1263"/>
      <c r="H12" s="1266"/>
      <c r="I12" s="1266"/>
      <c r="J12" s="1267"/>
      <c r="K12" s="604"/>
      <c r="L12" s="604"/>
      <c r="M12" s="604"/>
      <c r="N12" s="604"/>
      <c r="O12" s="604"/>
      <c r="P12" s="604"/>
      <c r="Q12" s="604"/>
      <c r="R12" s="604"/>
      <c r="S12" s="604"/>
      <c r="T12" s="604"/>
      <c r="U12" s="604"/>
      <c r="V12" s="604"/>
      <c r="W12" s="604"/>
      <c r="X12" s="604"/>
      <c r="Y12" s="604"/>
      <c r="Z12" s="604"/>
      <c r="AA12" s="604"/>
      <c r="AB12" s="604"/>
      <c r="AC12" s="604"/>
      <c r="AD12" s="604"/>
      <c r="AE12" s="604"/>
      <c r="AF12" s="604"/>
      <c r="AG12" s="604"/>
      <c r="AH12" s="604"/>
      <c r="AI12" s="604"/>
      <c r="AJ12" s="604"/>
      <c r="AK12" s="604"/>
      <c r="AL12" s="604"/>
      <c r="AM12" s="604"/>
      <c r="AN12" s="604"/>
      <c r="AO12" s="604"/>
      <c r="AP12" s="604"/>
      <c r="AQ12" s="604"/>
      <c r="AR12" s="604"/>
      <c r="AS12" s="604"/>
      <c r="AT12" s="604"/>
      <c r="AU12" s="604"/>
      <c r="AV12" s="604"/>
      <c r="AW12" s="604"/>
      <c r="AX12" s="604"/>
      <c r="AY12" s="604"/>
      <c r="AZ12" s="604"/>
      <c r="BA12" s="604"/>
      <c r="BB12" s="604"/>
      <c r="BC12" s="604"/>
      <c r="BD12" s="604"/>
      <c r="BE12" s="604"/>
      <c r="BF12" s="604"/>
      <c r="BG12" s="940"/>
      <c r="BH12" s="940"/>
    </row>
    <row r="13" spans="1:60" ht="18" thickBot="1" x14ac:dyDescent="0.4">
      <c r="A13" s="2076" t="s">
        <v>1533</v>
      </c>
      <c r="B13" s="2077"/>
      <c r="C13" s="2077"/>
      <c r="D13" s="2077"/>
      <c r="E13" s="2077"/>
      <c r="F13" s="2077"/>
      <c r="G13" s="2077"/>
      <c r="H13" s="2078"/>
      <c r="I13" s="2078"/>
      <c r="J13" s="2079"/>
      <c r="K13" s="604"/>
      <c r="L13" s="604"/>
      <c r="M13" s="604"/>
      <c r="N13" s="604"/>
      <c r="O13" s="604"/>
      <c r="P13" s="604"/>
      <c r="Q13" s="604"/>
      <c r="R13" s="604"/>
      <c r="S13" s="604"/>
      <c r="T13" s="604"/>
      <c r="U13" s="604"/>
      <c r="V13" s="604"/>
      <c r="W13" s="604"/>
      <c r="X13" s="604"/>
      <c r="Y13" s="604"/>
      <c r="Z13" s="604"/>
      <c r="AA13" s="604"/>
      <c r="AB13" s="604"/>
      <c r="AC13" s="604"/>
      <c r="AD13" s="604"/>
      <c r="AE13" s="604"/>
      <c r="AF13" s="604"/>
      <c r="AG13" s="604"/>
      <c r="AH13" s="604"/>
      <c r="AI13" s="604"/>
      <c r="AJ13" s="604"/>
      <c r="AK13" s="604"/>
      <c r="AL13" s="604"/>
      <c r="AM13" s="604"/>
      <c r="AN13" s="604"/>
      <c r="AO13" s="604"/>
      <c r="AP13" s="604"/>
      <c r="AQ13" s="604"/>
      <c r="AR13" s="604"/>
      <c r="AS13" s="604"/>
      <c r="AT13" s="604"/>
      <c r="AU13" s="604"/>
      <c r="AV13" s="604"/>
      <c r="AW13" s="604"/>
      <c r="AX13" s="604"/>
      <c r="AY13" s="604"/>
      <c r="AZ13" s="604"/>
      <c r="BA13" s="604"/>
      <c r="BB13" s="604"/>
      <c r="BC13" s="604"/>
      <c r="BD13" s="604"/>
      <c r="BE13" s="604"/>
      <c r="BF13" s="604"/>
      <c r="BG13" s="1274"/>
      <c r="BH13" s="1274"/>
    </row>
    <row r="14" spans="1:60" ht="17.5" x14ac:dyDescent="0.35">
      <c r="A14" s="1020" t="s">
        <v>1534</v>
      </c>
      <c r="B14" s="2080" t="s">
        <v>1535</v>
      </c>
      <c r="C14" s="2081"/>
      <c r="D14" s="2081"/>
      <c r="E14" s="2081"/>
      <c r="F14" s="2081"/>
      <c r="G14" s="2081"/>
      <c r="H14" s="2081"/>
      <c r="I14" s="2081"/>
      <c r="J14" s="2082"/>
      <c r="K14" s="604"/>
      <c r="L14" s="604"/>
      <c r="M14" s="604"/>
      <c r="N14" s="604"/>
      <c r="O14" s="604"/>
      <c r="P14" s="604"/>
      <c r="Q14" s="604"/>
      <c r="R14" s="604"/>
      <c r="S14" s="604"/>
      <c r="T14" s="604"/>
      <c r="U14" s="604"/>
      <c r="V14" s="604"/>
      <c r="W14" s="604"/>
      <c r="X14" s="577"/>
      <c r="Y14" s="577"/>
      <c r="Z14" s="577"/>
      <c r="AA14" s="577"/>
      <c r="AB14" s="577"/>
      <c r="AC14" s="577"/>
      <c r="AD14" s="604"/>
      <c r="AE14" s="604"/>
      <c r="AF14" s="604"/>
      <c r="AG14" s="604"/>
      <c r="AH14" s="604"/>
      <c r="AI14" s="604"/>
      <c r="AJ14" s="604"/>
      <c r="AK14" s="604"/>
      <c r="AL14" s="604"/>
      <c r="AM14" s="604"/>
      <c r="AN14" s="604"/>
      <c r="AO14" s="604"/>
      <c r="AP14" s="604"/>
      <c r="AQ14" s="604"/>
      <c r="AR14" s="604"/>
      <c r="AS14" s="604"/>
      <c r="AT14" s="604"/>
      <c r="AU14" s="604"/>
      <c r="AV14" s="604"/>
      <c r="AW14" s="604"/>
      <c r="AX14" s="604"/>
      <c r="AY14" s="604"/>
      <c r="AZ14" s="604"/>
      <c r="BA14" s="604"/>
      <c r="BB14" s="604"/>
      <c r="BC14" s="604"/>
      <c r="BD14" s="604"/>
      <c r="BE14" s="604"/>
      <c r="BF14" s="604"/>
      <c r="BG14" s="1274"/>
      <c r="BH14" s="1274"/>
    </row>
    <row r="15" spans="1:60" ht="17.5" x14ac:dyDescent="0.35">
      <c r="A15" s="1268" t="s">
        <v>1536</v>
      </c>
      <c r="B15" s="1269"/>
      <c r="C15" s="1382"/>
      <c r="D15" s="1270"/>
      <c r="E15" s="1269"/>
      <c r="F15" s="1271"/>
      <c r="G15" s="1272"/>
      <c r="H15" s="1270"/>
      <c r="I15" s="1273"/>
      <c r="J15" s="1270">
        <v>0</v>
      </c>
      <c r="K15" s="625"/>
      <c r="L15" s="625"/>
      <c r="M15" s="625"/>
      <c r="N15" s="625"/>
      <c r="O15" s="625"/>
      <c r="P15" s="625"/>
      <c r="Q15" s="625"/>
      <c r="R15" s="625"/>
      <c r="S15" s="604"/>
      <c r="T15" s="604"/>
      <c r="U15" s="604"/>
      <c r="V15" s="604"/>
      <c r="W15" s="604"/>
      <c r="X15" s="604"/>
      <c r="Y15" s="604"/>
      <c r="Z15" s="604"/>
      <c r="AA15" s="604"/>
      <c r="AB15" s="604"/>
      <c r="AC15" s="604"/>
      <c r="AD15" s="604"/>
      <c r="AE15" s="604"/>
      <c r="AF15" s="604"/>
      <c r="AG15" s="604"/>
      <c r="AH15" s="604"/>
      <c r="AI15" s="604"/>
      <c r="AJ15" s="604"/>
      <c r="AK15" s="604"/>
      <c r="AL15" s="604"/>
      <c r="AM15" s="604"/>
      <c r="AN15" s="604"/>
      <c r="AO15" s="604"/>
      <c r="AP15" s="604"/>
      <c r="AQ15" s="604"/>
      <c r="AR15" s="604"/>
      <c r="AS15" s="604"/>
      <c r="AT15" s="604"/>
      <c r="AU15" s="604"/>
      <c r="AV15" s="604"/>
      <c r="AW15" s="604"/>
      <c r="AX15" s="604"/>
      <c r="AY15" s="604"/>
      <c r="AZ15" s="604"/>
      <c r="BA15" s="604"/>
      <c r="BB15" s="604"/>
      <c r="BC15" s="604"/>
      <c r="BD15" s="604"/>
      <c r="BE15" s="604"/>
      <c r="BF15" s="604"/>
      <c r="BG15" s="1274"/>
      <c r="BH15" s="1274"/>
    </row>
    <row r="16" spans="1:60" ht="18" thickBot="1" x14ac:dyDescent="0.4">
      <c r="A16" s="1275" t="s">
        <v>1537</v>
      </c>
      <c r="B16" s="1269"/>
      <c r="C16" s="1382"/>
      <c r="D16" s="1276"/>
      <c r="E16" s="1277"/>
      <c r="F16" s="1278"/>
      <c r="G16" s="1279"/>
      <c r="H16" s="1276"/>
      <c r="I16" s="1280"/>
      <c r="J16" s="1276">
        <v>50</v>
      </c>
      <c r="K16" s="875"/>
      <c r="L16" s="875"/>
      <c r="M16" s="875"/>
      <c r="N16" s="875"/>
      <c r="O16" s="875"/>
      <c r="P16" s="875"/>
      <c r="Q16" s="875"/>
      <c r="R16" s="875"/>
      <c r="S16" s="876"/>
      <c r="T16" s="876"/>
      <c r="U16" s="876"/>
      <c r="V16" s="876"/>
      <c r="W16" s="876"/>
      <c r="X16" s="876"/>
      <c r="Y16" s="876"/>
      <c r="Z16" s="876"/>
      <c r="AA16" s="876"/>
      <c r="AB16" s="876"/>
      <c r="AC16" s="876"/>
      <c r="AD16" s="876"/>
      <c r="AE16" s="876"/>
      <c r="AF16" s="876"/>
      <c r="AG16" s="876"/>
      <c r="AH16" s="876"/>
      <c r="AI16" s="876"/>
      <c r="AJ16" s="876"/>
      <c r="AK16" s="876"/>
      <c r="AL16" s="876"/>
      <c r="AM16" s="876"/>
      <c r="AN16" s="876"/>
      <c r="AO16" s="876"/>
      <c r="AP16" s="876"/>
      <c r="AQ16" s="876"/>
      <c r="AR16" s="876"/>
      <c r="AS16" s="876"/>
      <c r="AT16" s="876"/>
      <c r="AU16" s="876"/>
      <c r="AV16" s="876"/>
      <c r="AW16" s="876"/>
      <c r="AX16" s="876"/>
      <c r="AY16" s="876"/>
      <c r="AZ16" s="876"/>
      <c r="BA16" s="876"/>
      <c r="BB16" s="876"/>
      <c r="BC16" s="876"/>
      <c r="BD16" s="876"/>
      <c r="BE16" s="876"/>
      <c r="BF16" s="876"/>
      <c r="BG16" s="1274"/>
      <c r="BH16" s="1274"/>
    </row>
    <row r="17" spans="1:60" ht="18" thickBot="1" x14ac:dyDescent="0.4">
      <c r="A17" s="1383" t="s">
        <v>1538</v>
      </c>
      <c r="B17" s="1384"/>
      <c r="C17" s="1384"/>
      <c r="D17" s="1384"/>
      <c r="E17" s="1384"/>
      <c r="F17" s="1384"/>
      <c r="G17" s="1384"/>
      <c r="H17" s="1281">
        <f>SUM(H15:H16)</f>
        <v>0</v>
      </c>
      <c r="I17" s="1282">
        <v>0</v>
      </c>
      <c r="J17" s="1281">
        <f>SUM(J15:J16)</f>
        <v>50</v>
      </c>
      <c r="K17" s="646"/>
      <c r="L17" s="604"/>
      <c r="M17" s="604"/>
      <c r="N17" s="604"/>
      <c r="O17" s="604"/>
      <c r="P17" s="604"/>
      <c r="Q17" s="604"/>
      <c r="R17" s="604"/>
      <c r="S17" s="604"/>
      <c r="T17" s="604"/>
      <c r="U17" s="604"/>
      <c r="V17" s="604"/>
      <c r="W17" s="604"/>
      <c r="X17" s="604"/>
      <c r="Y17" s="604"/>
      <c r="Z17" s="604"/>
      <c r="AA17" s="604"/>
      <c r="AB17" s="604"/>
      <c r="AC17" s="604"/>
      <c r="AD17" s="604"/>
      <c r="AE17" s="604"/>
      <c r="AF17" s="604"/>
      <c r="AG17" s="604"/>
      <c r="AH17" s="604"/>
      <c r="AI17" s="604"/>
      <c r="AJ17" s="604"/>
      <c r="AK17" s="604"/>
      <c r="AL17" s="604"/>
      <c r="AM17" s="604"/>
      <c r="AN17" s="604"/>
      <c r="AO17" s="604"/>
      <c r="AP17" s="604"/>
      <c r="AQ17" s="604"/>
      <c r="AR17" s="604"/>
      <c r="AS17" s="604"/>
      <c r="AT17" s="604"/>
      <c r="AU17" s="604"/>
      <c r="AV17" s="604"/>
      <c r="AW17" s="604"/>
      <c r="AX17" s="604"/>
      <c r="AY17" s="604"/>
      <c r="AZ17" s="604"/>
      <c r="BA17" s="604"/>
      <c r="BB17" s="604"/>
      <c r="BC17" s="604"/>
      <c r="BD17" s="604"/>
      <c r="BE17" s="604"/>
      <c r="BF17" s="604"/>
      <c r="BG17" s="1283"/>
      <c r="BH17" s="1283"/>
    </row>
    <row r="18" spans="1:60" ht="18" thickBot="1" x14ac:dyDescent="0.4">
      <c r="A18" s="1020" t="s">
        <v>1539</v>
      </c>
      <c r="B18" s="2030" t="s">
        <v>1540</v>
      </c>
      <c r="C18" s="2031"/>
      <c r="D18" s="2031"/>
      <c r="E18" s="2031"/>
      <c r="F18" s="2031"/>
      <c r="G18" s="2031"/>
      <c r="H18" s="2031"/>
      <c r="I18" s="2032"/>
      <c r="J18" s="1020"/>
      <c r="K18" s="584"/>
      <c r="L18" s="584"/>
      <c r="M18" s="584"/>
      <c r="N18" s="584"/>
      <c r="O18" s="584"/>
      <c r="P18" s="584"/>
      <c r="Q18" s="584"/>
      <c r="R18" s="584"/>
      <c r="S18" s="584"/>
      <c r="T18" s="584"/>
      <c r="U18" s="584"/>
      <c r="V18" s="584"/>
      <c r="W18" s="584"/>
      <c r="X18" s="584"/>
      <c r="Y18" s="584"/>
      <c r="Z18" s="584"/>
      <c r="AA18" s="584"/>
      <c r="AB18" s="584"/>
      <c r="AC18" s="584"/>
      <c r="AD18" s="584"/>
      <c r="AE18" s="584"/>
      <c r="AF18" s="584"/>
      <c r="AG18" s="584"/>
      <c r="AH18" s="584"/>
      <c r="AI18" s="584"/>
      <c r="AJ18" s="584"/>
      <c r="AK18" s="584"/>
      <c r="AL18" s="584"/>
      <c r="AM18" s="584"/>
      <c r="AN18" s="584"/>
      <c r="AO18" s="584"/>
      <c r="AP18" s="584"/>
      <c r="AQ18" s="584"/>
      <c r="AR18" s="584"/>
      <c r="AS18" s="584"/>
      <c r="AT18" s="584"/>
      <c r="AU18" s="584"/>
      <c r="AV18" s="584"/>
      <c r="AW18" s="584"/>
      <c r="AX18" s="584"/>
      <c r="AY18" s="584"/>
      <c r="AZ18" s="584"/>
      <c r="BA18" s="584"/>
      <c r="BB18" s="584"/>
      <c r="BC18" s="584"/>
      <c r="BD18" s="584"/>
      <c r="BE18" s="584"/>
      <c r="BF18" s="584"/>
      <c r="BG18" s="1284"/>
      <c r="BH18" s="1284"/>
    </row>
    <row r="19" spans="1:60" ht="17.5" x14ac:dyDescent="0.35">
      <c r="A19" s="1385" t="s">
        <v>1541</v>
      </c>
      <c r="B19" s="1386"/>
      <c r="C19" s="1386"/>
      <c r="D19" s="1386"/>
      <c r="E19" s="1386"/>
      <c r="F19" s="1386"/>
      <c r="G19" s="1386"/>
      <c r="H19" s="1386"/>
      <c r="I19" s="1386"/>
      <c r="J19" s="1285">
        <v>0</v>
      </c>
      <c r="K19" s="878"/>
      <c r="L19" s="878"/>
      <c r="M19" s="878"/>
      <c r="N19" s="878"/>
      <c r="O19" s="878"/>
      <c r="P19" s="878"/>
      <c r="Q19" s="878"/>
      <c r="R19" s="878"/>
      <c r="S19" s="584"/>
      <c r="T19" s="584"/>
      <c r="U19" s="584"/>
      <c r="V19" s="584"/>
      <c r="W19" s="584"/>
      <c r="X19" s="584"/>
      <c r="Y19" s="584"/>
      <c r="Z19" s="584"/>
      <c r="AA19" s="584"/>
      <c r="AB19" s="584"/>
      <c r="AC19" s="584"/>
      <c r="AD19" s="584"/>
      <c r="AE19" s="584"/>
      <c r="AF19" s="584"/>
      <c r="AG19" s="584"/>
      <c r="AH19" s="584"/>
      <c r="AI19" s="584"/>
      <c r="AJ19" s="584"/>
      <c r="AK19" s="584"/>
      <c r="AL19" s="584"/>
      <c r="AM19" s="584"/>
      <c r="AN19" s="584"/>
      <c r="AO19" s="584"/>
      <c r="AP19" s="584"/>
      <c r="AQ19" s="584"/>
      <c r="AR19" s="584"/>
      <c r="AS19" s="584"/>
      <c r="AT19" s="584"/>
      <c r="AU19" s="584"/>
      <c r="AV19" s="584"/>
      <c r="AW19" s="584"/>
      <c r="AX19" s="584"/>
      <c r="AY19" s="584"/>
      <c r="AZ19" s="584"/>
      <c r="BA19" s="584"/>
      <c r="BB19" s="584"/>
      <c r="BC19" s="584"/>
      <c r="BD19" s="584"/>
      <c r="BE19" s="584"/>
      <c r="BF19" s="584"/>
      <c r="BG19" s="1284"/>
      <c r="BH19" s="1284"/>
    </row>
    <row r="20" spans="1:60" ht="18" thickBot="1" x14ac:dyDescent="0.4">
      <c r="A20" s="1385" t="s">
        <v>1542</v>
      </c>
      <c r="B20" s="1285"/>
      <c r="C20" s="1285"/>
      <c r="D20" s="1285"/>
      <c r="E20" s="1285"/>
      <c r="F20" s="1285"/>
      <c r="G20" s="1285"/>
      <c r="H20" s="1285"/>
      <c r="I20" s="1285"/>
      <c r="J20" s="1285">
        <v>5000</v>
      </c>
      <c r="K20" s="625"/>
      <c r="L20" s="625"/>
      <c r="M20" s="625"/>
      <c r="N20" s="625"/>
      <c r="O20" s="625"/>
      <c r="P20" s="625"/>
      <c r="Q20" s="625"/>
      <c r="R20" s="625"/>
      <c r="S20" s="625"/>
      <c r="T20" s="625"/>
      <c r="U20" s="625"/>
      <c r="V20" s="625"/>
      <c r="W20" s="625"/>
      <c r="X20" s="625"/>
      <c r="Y20" s="625"/>
      <c r="Z20" s="625"/>
      <c r="AA20" s="625"/>
      <c r="AB20" s="625"/>
      <c r="AC20" s="625"/>
      <c r="AD20" s="625"/>
      <c r="AE20" s="625"/>
      <c r="AF20" s="625"/>
      <c r="AG20" s="625"/>
      <c r="AH20" s="625"/>
      <c r="AI20" s="625"/>
      <c r="AJ20" s="625"/>
      <c r="AK20" s="625"/>
      <c r="AL20" s="625"/>
      <c r="AM20" s="625"/>
      <c r="AN20" s="625"/>
      <c r="AO20" s="625"/>
      <c r="AP20" s="625"/>
      <c r="AQ20" s="625"/>
      <c r="AR20" s="625"/>
      <c r="AS20" s="625"/>
      <c r="AT20" s="625"/>
      <c r="AU20" s="625"/>
      <c r="AV20" s="625"/>
      <c r="AW20" s="625"/>
      <c r="AX20" s="625"/>
      <c r="AY20" s="625"/>
      <c r="AZ20" s="625"/>
      <c r="BA20" s="625"/>
      <c r="BB20" s="625"/>
      <c r="BC20" s="625"/>
      <c r="BD20" s="625"/>
      <c r="BE20" s="625"/>
      <c r="BF20" s="625"/>
      <c r="BG20" s="1286"/>
      <c r="BH20" s="1286"/>
    </row>
    <row r="21" spans="1:60" ht="18" thickBot="1" x14ac:dyDescent="0.4">
      <c r="A21" s="1387" t="s">
        <v>1543</v>
      </c>
      <c r="B21" s="1387"/>
      <c r="C21" s="1387"/>
      <c r="D21" s="1387"/>
      <c r="E21" s="1387"/>
      <c r="F21" s="1387"/>
      <c r="G21" s="1387"/>
      <c r="H21" s="1388">
        <f>SUM(H20:H20)</f>
        <v>0</v>
      </c>
      <c r="I21" s="1287">
        <v>0</v>
      </c>
      <c r="J21" s="1389">
        <f>SUM(J19:J20)</f>
        <v>5000</v>
      </c>
      <c r="K21" s="1288"/>
      <c r="L21" s="1288"/>
      <c r="M21" s="1288"/>
      <c r="N21" s="1288"/>
      <c r="O21" s="1288"/>
      <c r="P21" s="1288"/>
      <c r="Q21" s="1288"/>
      <c r="R21" s="1288"/>
      <c r="S21" s="1288"/>
      <c r="T21" s="1288"/>
      <c r="U21" s="1288"/>
      <c r="V21" s="1288"/>
      <c r="W21" s="1288"/>
      <c r="X21" s="1288"/>
      <c r="Y21" s="1288"/>
      <c r="Z21" s="1288"/>
      <c r="AA21" s="1288"/>
      <c r="AB21" s="1288"/>
      <c r="AC21" s="1288"/>
      <c r="AD21" s="1288"/>
      <c r="AE21" s="1288"/>
      <c r="AF21" s="1288"/>
      <c r="AG21" s="1288"/>
      <c r="AH21" s="1288"/>
      <c r="AI21" s="1288"/>
      <c r="AJ21" s="1288"/>
      <c r="AK21" s="1288"/>
      <c r="AL21" s="1288"/>
      <c r="AM21" s="1288"/>
      <c r="AN21" s="1288"/>
      <c r="AO21" s="1288"/>
      <c r="AP21" s="1288"/>
      <c r="AQ21" s="1288"/>
      <c r="AR21" s="1288"/>
      <c r="AS21" s="1288"/>
      <c r="AT21" s="1288"/>
      <c r="AU21" s="1288"/>
      <c r="AV21" s="1288"/>
      <c r="AW21" s="1288"/>
      <c r="AX21" s="1288"/>
      <c r="AY21" s="1288"/>
      <c r="AZ21" s="1288"/>
      <c r="BA21" s="1288"/>
      <c r="BB21" s="1288"/>
      <c r="BC21" s="1288"/>
      <c r="BD21" s="1288"/>
      <c r="BE21" s="1288"/>
      <c r="BF21" s="1288"/>
      <c r="BG21" s="1284"/>
      <c r="BH21" s="1284"/>
    </row>
    <row r="22" spans="1:60" ht="18.5" thickBot="1" x14ac:dyDescent="0.4">
      <c r="A22" s="1390" t="s">
        <v>1544</v>
      </c>
      <c r="B22" s="2033" t="s">
        <v>1545</v>
      </c>
      <c r="C22" s="2034"/>
      <c r="D22" s="2034"/>
      <c r="E22" s="2034"/>
      <c r="F22" s="2034"/>
      <c r="G22" s="2034"/>
      <c r="H22" s="2034"/>
      <c r="I22" s="2035"/>
      <c r="J22" s="1020"/>
      <c r="K22" s="2074"/>
      <c r="L22" s="2075"/>
      <c r="M22" s="2075"/>
      <c r="N22" s="2075"/>
      <c r="O22" s="2075"/>
      <c r="P22" s="2075"/>
      <c r="Q22" s="2075"/>
      <c r="R22" s="2075"/>
      <c r="S22" s="2075"/>
      <c r="T22" s="2075"/>
      <c r="U22" s="2074"/>
      <c r="V22" s="2075"/>
      <c r="W22" s="2075"/>
      <c r="X22" s="2075"/>
      <c r="Y22" s="2075"/>
      <c r="Z22" s="2075"/>
      <c r="AA22" s="2075"/>
      <c r="AB22" s="2075"/>
      <c r="AC22" s="2075"/>
      <c r="AD22" s="2075"/>
      <c r="AE22" s="2074"/>
      <c r="AF22" s="2075"/>
      <c r="AG22" s="2075"/>
      <c r="AH22" s="2075"/>
      <c r="AI22" s="2075"/>
      <c r="AJ22" s="2075"/>
      <c r="AK22" s="2075"/>
      <c r="AL22" s="2075"/>
      <c r="AM22" s="2075"/>
      <c r="AN22" s="2075"/>
      <c r="AO22" s="2074"/>
      <c r="AP22" s="2075"/>
      <c r="AQ22" s="2075"/>
      <c r="AR22" s="2075"/>
      <c r="AS22" s="2075"/>
      <c r="AT22" s="2075"/>
      <c r="AU22" s="2075"/>
      <c r="AV22" s="2075"/>
      <c r="AW22" s="2075"/>
      <c r="AX22" s="2075"/>
      <c r="AY22" s="2074"/>
      <c r="AZ22" s="2075"/>
      <c r="BA22" s="2075"/>
      <c r="BB22" s="2075"/>
      <c r="BC22" s="2075"/>
      <c r="BD22" s="2075"/>
      <c r="BE22" s="2075"/>
      <c r="BF22" s="2075"/>
      <c r="BG22" s="2075"/>
      <c r="BH22" s="2075"/>
    </row>
    <row r="23" spans="1:60" ht="17.5" x14ac:dyDescent="0.35">
      <c r="A23" s="1385" t="s">
        <v>1546</v>
      </c>
      <c r="B23" s="1391"/>
      <c r="C23" s="1391"/>
      <c r="D23" s="1391"/>
      <c r="E23" s="1391"/>
      <c r="F23" s="1391"/>
      <c r="G23" s="1391"/>
      <c r="H23" s="1391"/>
      <c r="I23" s="1391"/>
      <c r="J23" s="1289">
        <v>0</v>
      </c>
      <c r="K23" s="1288"/>
      <c r="L23" s="1288"/>
      <c r="M23" s="1288"/>
      <c r="N23" s="1288"/>
      <c r="O23" s="1288"/>
      <c r="P23" s="1288"/>
      <c r="Q23" s="1288"/>
      <c r="R23" s="1288"/>
      <c r="S23" s="1290"/>
      <c r="T23" s="1290"/>
      <c r="U23" s="1290"/>
      <c r="V23" s="1290"/>
      <c r="W23" s="1290"/>
      <c r="X23" s="1290"/>
      <c r="Y23" s="1290"/>
      <c r="Z23" s="1290"/>
      <c r="AA23" s="1288"/>
      <c r="AB23" s="1288"/>
      <c r="AC23" s="1288"/>
      <c r="AD23" s="1288"/>
      <c r="AE23" s="1288"/>
      <c r="AF23" s="1288"/>
      <c r="AG23" s="1288"/>
      <c r="AH23" s="1288"/>
      <c r="AI23" s="1288"/>
      <c r="AJ23" s="1288"/>
      <c r="AK23" s="1288"/>
      <c r="AL23" s="1288"/>
      <c r="AM23" s="1288"/>
      <c r="AN23" s="1288"/>
      <c r="AO23" s="1288"/>
      <c r="AP23" s="1288"/>
      <c r="AQ23" s="1288"/>
      <c r="AR23" s="1288"/>
      <c r="AS23" s="1288"/>
      <c r="AT23" s="1288"/>
      <c r="AU23" s="1288"/>
      <c r="AV23" s="1288"/>
      <c r="AW23" s="1288"/>
      <c r="AX23" s="1288"/>
      <c r="AY23" s="1288"/>
      <c r="AZ23" s="1288"/>
      <c r="BA23" s="1288"/>
      <c r="BB23" s="1288"/>
      <c r="BC23" s="1288"/>
      <c r="BD23" s="1288"/>
      <c r="BE23" s="1288"/>
      <c r="BF23" s="1288"/>
      <c r="BG23" s="1284"/>
      <c r="BH23" s="1284"/>
    </row>
    <row r="24" spans="1:60" ht="17.5" x14ac:dyDescent="0.35">
      <c r="A24" s="1385" t="s">
        <v>1547</v>
      </c>
      <c r="B24" s="1289"/>
      <c r="C24" s="1289"/>
      <c r="D24" s="1289"/>
      <c r="E24" s="1289"/>
      <c r="F24" s="1289"/>
      <c r="G24" s="1289"/>
      <c r="H24" s="1289"/>
      <c r="I24" s="1289"/>
      <c r="J24" s="1289">
        <v>1500</v>
      </c>
      <c r="K24" s="1291"/>
      <c r="L24" s="1291"/>
      <c r="M24" s="1291"/>
      <c r="N24" s="1291"/>
      <c r="O24" s="1291"/>
      <c r="P24" s="1291"/>
      <c r="Q24" s="1291"/>
      <c r="R24" s="1291"/>
      <c r="S24" s="1291"/>
      <c r="T24" s="1291"/>
      <c r="U24" s="1291"/>
      <c r="V24" s="1291"/>
      <c r="W24" s="1292"/>
      <c r="X24" s="1292"/>
      <c r="Y24" s="1292"/>
      <c r="Z24" s="1292"/>
      <c r="AA24" s="1291"/>
      <c r="AB24" s="1291"/>
      <c r="AC24" s="1291"/>
      <c r="AD24" s="1291"/>
      <c r="AE24" s="1291"/>
      <c r="AF24" s="1291"/>
      <c r="AG24" s="1291"/>
      <c r="AH24" s="1291"/>
      <c r="AI24" s="1291"/>
      <c r="AJ24" s="1291"/>
      <c r="AK24" s="1291"/>
      <c r="AL24" s="1291"/>
      <c r="AM24" s="1291"/>
      <c r="AN24" s="1291"/>
      <c r="AO24" s="1291"/>
      <c r="AP24" s="1291"/>
      <c r="AQ24" s="1291"/>
      <c r="AR24" s="1291"/>
      <c r="AS24" s="1291"/>
      <c r="AT24" s="1291"/>
      <c r="AU24" s="1291"/>
      <c r="AV24" s="1291"/>
      <c r="AW24" s="1291"/>
      <c r="AX24" s="1291"/>
      <c r="AY24" s="1291"/>
      <c r="AZ24" s="1291"/>
      <c r="BA24" s="1291"/>
      <c r="BB24" s="1291"/>
      <c r="BC24" s="1291"/>
      <c r="BD24" s="1291"/>
      <c r="BE24" s="1291"/>
      <c r="BF24" s="1291"/>
      <c r="BG24" s="1286"/>
      <c r="BH24" s="1286"/>
    </row>
    <row r="25" spans="1:60" ht="18" thickBot="1" x14ac:dyDescent="0.4">
      <c r="A25" s="1385" t="s">
        <v>1548</v>
      </c>
      <c r="B25" s="1285"/>
      <c r="C25" s="1285"/>
      <c r="D25" s="1285"/>
      <c r="E25" s="1285"/>
      <c r="F25" s="1285"/>
      <c r="G25" s="1285"/>
      <c r="H25" s="1285"/>
      <c r="I25" s="1293"/>
      <c r="J25" s="1285">
        <v>500</v>
      </c>
      <c r="K25" s="1291"/>
      <c r="L25" s="1291"/>
      <c r="M25" s="1291"/>
      <c r="N25" s="1291"/>
      <c r="O25" s="1291"/>
      <c r="P25" s="1291"/>
      <c r="Q25" s="1291"/>
      <c r="R25" s="1291"/>
      <c r="S25" s="1292"/>
      <c r="T25" s="1292"/>
      <c r="U25" s="1292"/>
      <c r="V25" s="1292"/>
      <c r="W25" s="1292"/>
      <c r="X25" s="1292"/>
      <c r="Y25" s="1292"/>
      <c r="Z25" s="1292"/>
      <c r="AA25" s="1291"/>
      <c r="AB25" s="1291"/>
      <c r="AC25" s="1291"/>
      <c r="AD25" s="1291"/>
      <c r="AE25" s="1291"/>
      <c r="AF25" s="1291"/>
      <c r="AG25" s="1291"/>
      <c r="AH25" s="1291"/>
      <c r="AI25" s="1291"/>
      <c r="AJ25" s="1291"/>
      <c r="AK25" s="1291"/>
      <c r="AL25" s="1291"/>
      <c r="AM25" s="1291"/>
      <c r="AN25" s="1291"/>
      <c r="AO25" s="1291"/>
      <c r="AP25" s="1291"/>
      <c r="AQ25" s="1291"/>
      <c r="AR25" s="1291"/>
      <c r="AS25" s="1291"/>
      <c r="AT25" s="1291"/>
      <c r="AU25" s="1291"/>
      <c r="AV25" s="1291"/>
      <c r="AW25" s="1291"/>
      <c r="AX25" s="1291"/>
      <c r="AY25" s="1291"/>
      <c r="AZ25" s="1291"/>
      <c r="BA25" s="1291"/>
      <c r="BB25" s="1291"/>
      <c r="BC25" s="1291"/>
      <c r="BD25" s="1291"/>
      <c r="BE25" s="1291"/>
      <c r="BF25" s="1291"/>
      <c r="BG25" s="1286"/>
      <c r="BH25" s="1286"/>
    </row>
    <row r="26" spans="1:60" ht="18" thickBot="1" x14ac:dyDescent="0.4">
      <c r="A26" s="1387" t="s">
        <v>1549</v>
      </c>
      <c r="B26" s="1387"/>
      <c r="C26" s="1387"/>
      <c r="D26" s="1387"/>
      <c r="E26" s="1387"/>
      <c r="F26" s="1387"/>
      <c r="G26" s="1387"/>
      <c r="H26" s="1388"/>
      <c r="I26" s="1294">
        <v>0</v>
      </c>
      <c r="J26" s="1389">
        <f>SUM(J23:J25)</f>
        <v>2000</v>
      </c>
      <c r="K26" s="1288"/>
      <c r="L26" s="1288"/>
      <c r="M26" s="1288"/>
      <c r="N26" s="1288"/>
      <c r="O26" s="1288"/>
      <c r="P26" s="1288"/>
      <c r="Q26" s="1288"/>
      <c r="R26" s="1288"/>
      <c r="S26" s="1288"/>
      <c r="T26" s="1288"/>
      <c r="U26" s="1288"/>
      <c r="V26" s="1288"/>
      <c r="W26" s="1288"/>
      <c r="X26" s="1288"/>
      <c r="Y26" s="1288"/>
      <c r="Z26" s="1288"/>
      <c r="AA26" s="1288"/>
      <c r="AB26" s="1288"/>
      <c r="AC26" s="1288"/>
      <c r="AD26" s="1288"/>
      <c r="AE26" s="1288"/>
      <c r="AF26" s="1288"/>
      <c r="AG26" s="1288"/>
      <c r="AH26" s="1288"/>
      <c r="AI26" s="1288"/>
      <c r="AJ26" s="1288"/>
      <c r="AK26" s="1288"/>
      <c r="AL26" s="1288"/>
      <c r="AM26" s="1288"/>
      <c r="AN26" s="1288"/>
      <c r="AO26" s="1288"/>
      <c r="AP26" s="1288"/>
      <c r="AQ26" s="1288"/>
      <c r="AR26" s="1288"/>
      <c r="AS26" s="1288"/>
      <c r="AT26" s="1288"/>
      <c r="AU26" s="1288"/>
      <c r="AV26" s="1288"/>
      <c r="AW26" s="1288"/>
      <c r="AX26" s="1288"/>
      <c r="AY26" s="1288"/>
      <c r="AZ26" s="1288"/>
      <c r="BA26" s="1288"/>
      <c r="BB26" s="1288"/>
      <c r="BC26" s="1288"/>
      <c r="BD26" s="1288"/>
      <c r="BE26" s="1288"/>
      <c r="BF26" s="1288"/>
      <c r="BG26" s="1284"/>
      <c r="BH26" s="1284"/>
    </row>
    <row r="27" spans="1:60" ht="18" thickBot="1" x14ac:dyDescent="0.4">
      <c r="A27" s="1392" t="s">
        <v>1550</v>
      </c>
      <c r="B27" s="2030"/>
      <c r="C27" s="2031"/>
      <c r="D27" s="2031"/>
      <c r="E27" s="2031"/>
      <c r="F27" s="2031"/>
      <c r="G27" s="2031"/>
      <c r="H27" s="2031"/>
      <c r="I27" s="2032"/>
      <c r="J27" s="1020"/>
      <c r="K27" s="1288"/>
      <c r="L27" s="1288"/>
      <c r="M27" s="1288"/>
      <c r="N27" s="1288"/>
      <c r="O27" s="1288"/>
      <c r="P27" s="1288"/>
      <c r="Q27" s="1288"/>
      <c r="R27" s="1288"/>
      <c r="S27" s="1288"/>
      <c r="T27" s="1288"/>
      <c r="U27" s="1288"/>
      <c r="V27" s="1288"/>
      <c r="W27" s="1288"/>
      <c r="X27" s="1288"/>
      <c r="Y27" s="1288"/>
      <c r="Z27" s="1288"/>
      <c r="AA27" s="1288"/>
      <c r="AB27" s="1288"/>
      <c r="AC27" s="1288"/>
      <c r="AD27" s="1288"/>
      <c r="AE27" s="1288"/>
      <c r="AF27" s="1288"/>
      <c r="AG27" s="1288"/>
      <c r="AH27" s="1288"/>
      <c r="AI27" s="1288"/>
      <c r="AJ27" s="1288"/>
      <c r="AK27" s="1288"/>
      <c r="AL27" s="1288"/>
      <c r="AM27" s="1288"/>
      <c r="AN27" s="1288"/>
      <c r="AO27" s="1288"/>
      <c r="AP27" s="1288"/>
      <c r="AQ27" s="1288"/>
      <c r="AR27" s="1288"/>
      <c r="AS27" s="1288"/>
      <c r="AT27" s="1288"/>
      <c r="AU27" s="1288"/>
      <c r="AV27" s="1288"/>
      <c r="AW27" s="1288"/>
      <c r="AX27" s="1288"/>
      <c r="AY27" s="1288"/>
      <c r="AZ27" s="1288"/>
      <c r="BA27" s="1288"/>
      <c r="BB27" s="1288"/>
      <c r="BC27" s="1288"/>
      <c r="BD27" s="1288"/>
      <c r="BE27" s="1288"/>
      <c r="BF27" s="1288"/>
      <c r="BG27" s="1284"/>
      <c r="BH27" s="1284"/>
    </row>
    <row r="28" spans="1:60" ht="17.5" x14ac:dyDescent="0.35">
      <c r="A28" s="1385" t="s">
        <v>1546</v>
      </c>
      <c r="B28" s="1391"/>
      <c r="C28" s="1391"/>
      <c r="D28" s="1391"/>
      <c r="E28" s="1391"/>
      <c r="F28" s="1391"/>
      <c r="G28" s="1391"/>
      <c r="H28" s="1391"/>
      <c r="I28" s="1391"/>
      <c r="J28" s="1289">
        <v>0</v>
      </c>
      <c r="K28" s="1288"/>
      <c r="L28" s="1288"/>
      <c r="M28" s="1288"/>
      <c r="N28" s="1288"/>
      <c r="O28" s="1288"/>
      <c r="P28" s="1288"/>
      <c r="Q28" s="1288"/>
      <c r="R28" s="1288"/>
      <c r="S28" s="1290"/>
      <c r="T28" s="1290"/>
      <c r="U28" s="1290"/>
      <c r="V28" s="1290"/>
      <c r="W28" s="1290"/>
      <c r="X28" s="1290"/>
      <c r="Y28" s="1290"/>
      <c r="Z28" s="1290"/>
      <c r="AA28" s="1288"/>
      <c r="AB28" s="1288"/>
      <c r="AC28" s="1288"/>
      <c r="AD28" s="1288"/>
      <c r="AE28" s="1288"/>
      <c r="AF28" s="1288"/>
      <c r="AG28" s="1288"/>
      <c r="AH28" s="1288"/>
      <c r="AI28" s="1288"/>
      <c r="AJ28" s="1288"/>
      <c r="AK28" s="1288"/>
      <c r="AL28" s="1288"/>
      <c r="AM28" s="1288"/>
      <c r="AN28" s="1288"/>
      <c r="AO28" s="1288"/>
      <c r="AP28" s="1288"/>
      <c r="AQ28" s="1288"/>
      <c r="AR28" s="1288"/>
      <c r="AS28" s="1288"/>
      <c r="AT28" s="1288"/>
      <c r="AU28" s="1288"/>
      <c r="AV28" s="1288"/>
      <c r="AW28" s="1288"/>
      <c r="AX28" s="1288"/>
      <c r="AY28" s="1288"/>
      <c r="AZ28" s="1288"/>
      <c r="BA28" s="1288"/>
      <c r="BB28" s="1288"/>
      <c r="BC28" s="1288"/>
      <c r="BD28" s="1288"/>
      <c r="BE28" s="1288"/>
      <c r="BF28" s="1288"/>
      <c r="BG28" s="1284"/>
      <c r="BH28" s="1284"/>
    </row>
    <row r="29" spans="1:60" ht="17.5" x14ac:dyDescent="0.35">
      <c r="A29" s="1385" t="s">
        <v>1551</v>
      </c>
      <c r="B29" s="1289"/>
      <c r="C29" s="1289"/>
      <c r="D29" s="1289"/>
      <c r="E29" s="1289"/>
      <c r="F29" s="1289"/>
      <c r="G29" s="1289"/>
      <c r="H29" s="1289"/>
      <c r="I29" s="1289"/>
      <c r="J29" s="1289">
        <v>1500</v>
      </c>
      <c r="K29" s="1291"/>
      <c r="L29" s="1291"/>
      <c r="M29" s="1291"/>
      <c r="N29" s="1291"/>
      <c r="O29" s="1291"/>
      <c r="P29" s="1291"/>
      <c r="Q29" s="1291"/>
      <c r="R29" s="1291"/>
      <c r="S29" s="1291"/>
      <c r="T29" s="1291"/>
      <c r="U29" s="1291"/>
      <c r="V29" s="1291"/>
      <c r="W29" s="1292"/>
      <c r="X29" s="1292"/>
      <c r="Y29" s="1292"/>
      <c r="Z29" s="1292"/>
      <c r="AA29" s="1291"/>
      <c r="AB29" s="1291"/>
      <c r="AC29" s="1291"/>
      <c r="AD29" s="1291"/>
      <c r="AE29" s="1291"/>
      <c r="AF29" s="1291"/>
      <c r="AG29" s="1291"/>
      <c r="AH29" s="1291"/>
      <c r="AI29" s="1291"/>
      <c r="AJ29" s="1291"/>
      <c r="AK29" s="1291"/>
      <c r="AL29" s="1291"/>
      <c r="AM29" s="1291"/>
      <c r="AN29" s="1291"/>
      <c r="AO29" s="1291"/>
      <c r="AP29" s="1291"/>
      <c r="AQ29" s="1291"/>
      <c r="AR29" s="1291"/>
      <c r="AS29" s="1291"/>
      <c r="AT29" s="1291"/>
      <c r="AU29" s="1291"/>
      <c r="AV29" s="1291"/>
      <c r="AW29" s="1291"/>
      <c r="AX29" s="1291"/>
      <c r="AY29" s="1291"/>
      <c r="AZ29" s="1291"/>
      <c r="BA29" s="1291"/>
      <c r="BB29" s="1291"/>
      <c r="BC29" s="1291"/>
      <c r="BD29" s="1291"/>
      <c r="BE29" s="1291"/>
      <c r="BF29" s="1291"/>
      <c r="BG29" s="1286"/>
      <c r="BH29" s="1286"/>
    </row>
    <row r="30" spans="1:60" ht="18" thickBot="1" x14ac:dyDescent="0.4">
      <c r="A30" s="1385" t="s">
        <v>1548</v>
      </c>
      <c r="B30" s="1285"/>
      <c r="C30" s="1285"/>
      <c r="D30" s="1285"/>
      <c r="E30" s="1285"/>
      <c r="F30" s="1285"/>
      <c r="G30" s="1285"/>
      <c r="H30" s="1285"/>
      <c r="I30" s="1293"/>
      <c r="J30" s="1285">
        <v>500</v>
      </c>
      <c r="K30" s="1291"/>
      <c r="L30" s="1291"/>
      <c r="M30" s="1291"/>
      <c r="N30" s="1291"/>
      <c r="O30" s="1291"/>
      <c r="P30" s="1291"/>
      <c r="Q30" s="1291"/>
      <c r="R30" s="1291"/>
      <c r="S30" s="1292"/>
      <c r="T30" s="1292"/>
      <c r="U30" s="1292"/>
      <c r="V30" s="1292"/>
      <c r="W30" s="1292"/>
      <c r="X30" s="1292"/>
      <c r="Y30" s="1292"/>
      <c r="Z30" s="1292"/>
      <c r="AA30" s="1291"/>
      <c r="AB30" s="1291"/>
      <c r="AC30" s="1291"/>
      <c r="AD30" s="1291"/>
      <c r="AE30" s="1291"/>
      <c r="AF30" s="1291"/>
      <c r="AG30" s="1291"/>
      <c r="AH30" s="1291"/>
      <c r="AI30" s="1291"/>
      <c r="AJ30" s="1291"/>
      <c r="AK30" s="1291"/>
      <c r="AL30" s="1291"/>
      <c r="AM30" s="1291"/>
      <c r="AN30" s="1291"/>
      <c r="AO30" s="1291"/>
      <c r="AP30" s="1291"/>
      <c r="AQ30" s="1291"/>
      <c r="AR30" s="1291"/>
      <c r="AS30" s="1291"/>
      <c r="AT30" s="1291"/>
      <c r="AU30" s="1291"/>
      <c r="AV30" s="1291"/>
      <c r="AW30" s="1291"/>
      <c r="AX30" s="1291"/>
      <c r="AY30" s="1291"/>
      <c r="AZ30" s="1291"/>
      <c r="BA30" s="1291"/>
      <c r="BB30" s="1291"/>
      <c r="BC30" s="1291"/>
      <c r="BD30" s="1291"/>
      <c r="BE30" s="1291"/>
      <c r="BF30" s="1291"/>
      <c r="BG30" s="1286"/>
      <c r="BH30" s="1286"/>
    </row>
    <row r="31" spans="1:60" ht="18" thickBot="1" x14ac:dyDescent="0.4">
      <c r="A31" s="1387" t="s">
        <v>1552</v>
      </c>
      <c r="B31" s="1387"/>
      <c r="C31" s="1387"/>
      <c r="D31" s="1387"/>
      <c r="E31" s="1387"/>
      <c r="F31" s="1387"/>
      <c r="G31" s="1387"/>
      <c r="H31" s="1388"/>
      <c r="I31" s="1294">
        <v>0</v>
      </c>
      <c r="J31" s="1389">
        <f>SUM(J28:J30)</f>
        <v>2000</v>
      </c>
      <c r="K31" s="1288"/>
      <c r="L31" s="1288"/>
      <c r="M31" s="1288"/>
      <c r="N31" s="1288"/>
      <c r="O31" s="1288"/>
      <c r="P31" s="1288"/>
      <c r="Q31" s="1288"/>
      <c r="R31" s="1288"/>
      <c r="S31" s="1288"/>
      <c r="T31" s="1288"/>
      <c r="U31" s="1288"/>
      <c r="V31" s="1288"/>
      <c r="W31" s="1288"/>
      <c r="X31" s="1288"/>
      <c r="Y31" s="1288"/>
      <c r="Z31" s="1288"/>
      <c r="AA31" s="1288"/>
      <c r="AB31" s="1288"/>
      <c r="AC31" s="1288"/>
      <c r="AD31" s="1288"/>
      <c r="AE31" s="1288"/>
      <c r="AF31" s="1288"/>
      <c r="AG31" s="1288"/>
      <c r="AH31" s="1288"/>
      <c r="AI31" s="1288"/>
      <c r="AJ31" s="1288"/>
      <c r="AK31" s="1288"/>
      <c r="AL31" s="1288"/>
      <c r="AM31" s="1288"/>
      <c r="AN31" s="1288"/>
      <c r="AO31" s="1288"/>
      <c r="AP31" s="1288"/>
      <c r="AQ31" s="1288"/>
      <c r="AR31" s="1288"/>
      <c r="AS31" s="1288"/>
      <c r="AT31" s="1288"/>
      <c r="AU31" s="1288"/>
      <c r="AV31" s="1288"/>
      <c r="AW31" s="1288"/>
      <c r="AX31" s="1288"/>
      <c r="AY31" s="1288"/>
      <c r="AZ31" s="1288"/>
      <c r="BA31" s="1288"/>
      <c r="BB31" s="1288"/>
      <c r="BC31" s="1288"/>
      <c r="BD31" s="1288"/>
      <c r="BE31" s="1288"/>
      <c r="BF31" s="1288"/>
      <c r="BG31" s="1284"/>
      <c r="BH31" s="1284"/>
    </row>
    <row r="32" spans="1:60" ht="18" thickBot="1" x14ac:dyDescent="0.4">
      <c r="A32" s="1020" t="s">
        <v>1553</v>
      </c>
      <c r="B32" s="2030"/>
      <c r="C32" s="2031"/>
      <c r="D32" s="2031"/>
      <c r="E32" s="2031"/>
      <c r="F32" s="2031"/>
      <c r="G32" s="2031"/>
      <c r="H32" s="2031"/>
      <c r="I32" s="2032"/>
      <c r="J32" s="1020"/>
      <c r="K32" s="1295"/>
      <c r="L32" s="1295"/>
      <c r="M32" s="1295"/>
      <c r="N32" s="1295"/>
      <c r="O32" s="1295"/>
      <c r="P32" s="1295"/>
      <c r="Q32" s="1295"/>
      <c r="R32" s="1295"/>
      <c r="S32" s="1295"/>
      <c r="T32" s="1295"/>
      <c r="U32" s="1295"/>
      <c r="V32" s="1295"/>
      <c r="W32" s="1295"/>
      <c r="X32" s="1295"/>
      <c r="Y32" s="1295"/>
      <c r="Z32" s="1295"/>
      <c r="AA32" s="1295"/>
      <c r="AB32" s="1295"/>
      <c r="AC32" s="1295"/>
      <c r="AD32" s="1295"/>
      <c r="AE32" s="1295"/>
      <c r="AF32" s="1295"/>
      <c r="AG32" s="1295"/>
      <c r="AH32" s="1295"/>
      <c r="AI32" s="1295"/>
      <c r="AJ32" s="1295"/>
      <c r="AK32" s="1295"/>
      <c r="AL32" s="1295"/>
      <c r="AM32" s="1295"/>
      <c r="AN32" s="1295"/>
      <c r="AO32" s="1295"/>
      <c r="AP32" s="1295"/>
      <c r="AQ32" s="1295"/>
      <c r="AR32" s="1295"/>
      <c r="AS32" s="1295"/>
      <c r="AT32" s="1295"/>
      <c r="AU32" s="1295"/>
      <c r="AV32" s="1295"/>
      <c r="AW32" s="1295"/>
      <c r="AX32" s="1295"/>
      <c r="AY32" s="1295"/>
      <c r="AZ32" s="1295"/>
      <c r="BA32" s="1295"/>
      <c r="BB32" s="1295"/>
      <c r="BC32" s="1295"/>
      <c r="BD32" s="1295"/>
      <c r="BE32" s="1295"/>
      <c r="BF32" s="1295"/>
      <c r="BG32" s="1296"/>
      <c r="BH32" s="1296"/>
    </row>
    <row r="33" spans="1:60" ht="17.5" x14ac:dyDescent="0.35">
      <c r="A33" s="1385" t="s">
        <v>1554</v>
      </c>
      <c r="B33" s="1285"/>
      <c r="C33" s="1285"/>
      <c r="D33" s="1285"/>
      <c r="E33" s="1285"/>
      <c r="F33" s="1285"/>
      <c r="G33" s="1285"/>
      <c r="H33" s="1285"/>
      <c r="I33" s="1285"/>
      <c r="J33" s="1285">
        <v>1000</v>
      </c>
      <c r="K33" s="1291"/>
      <c r="L33" s="1291"/>
      <c r="M33" s="1291"/>
      <c r="N33" s="1291"/>
      <c r="O33" s="1292"/>
      <c r="P33" s="1292"/>
      <c r="Q33" s="1292"/>
      <c r="R33" s="1292"/>
      <c r="S33" s="1291"/>
      <c r="T33" s="1291"/>
      <c r="U33" s="1291"/>
      <c r="V33" s="1291"/>
      <c r="W33" s="1291"/>
      <c r="X33" s="1291"/>
      <c r="Y33" s="1291"/>
      <c r="Z33" s="1291"/>
      <c r="AA33" s="1291"/>
      <c r="AB33" s="1291"/>
      <c r="AC33" s="1291"/>
      <c r="AD33" s="1291"/>
      <c r="AE33" s="1291"/>
      <c r="AF33" s="1291"/>
      <c r="AG33" s="1291"/>
      <c r="AH33" s="1291"/>
      <c r="AI33" s="1291"/>
      <c r="AJ33" s="1291"/>
      <c r="AK33" s="1291"/>
      <c r="AL33" s="1291"/>
      <c r="AM33" s="1291"/>
      <c r="AN33" s="1291"/>
      <c r="AO33" s="1291"/>
      <c r="AP33" s="1291"/>
      <c r="AQ33" s="1291"/>
      <c r="AR33" s="1291"/>
      <c r="AS33" s="1291"/>
      <c r="AT33" s="1291"/>
      <c r="AU33" s="1291"/>
      <c r="AV33" s="1291"/>
      <c r="AW33" s="1291"/>
      <c r="AX33" s="1291"/>
      <c r="AY33" s="1291"/>
      <c r="AZ33" s="1291"/>
      <c r="BA33" s="1291"/>
      <c r="BB33" s="1291"/>
      <c r="BC33" s="1291"/>
      <c r="BD33" s="1291"/>
      <c r="BE33" s="1291"/>
      <c r="BF33" s="1291"/>
      <c r="BG33" s="1286"/>
      <c r="BH33" s="1286"/>
    </row>
    <row r="34" spans="1:60" ht="17.5" x14ac:dyDescent="0.35">
      <c r="A34" s="1385" t="s">
        <v>1555</v>
      </c>
      <c r="B34" s="1285"/>
      <c r="C34" s="1285"/>
      <c r="D34" s="1285"/>
      <c r="E34" s="1285"/>
      <c r="F34" s="1285"/>
      <c r="G34" s="1285"/>
      <c r="H34" s="1285"/>
      <c r="I34" s="1285"/>
      <c r="J34" s="1285">
        <v>1000</v>
      </c>
      <c r="K34" s="1291"/>
      <c r="L34" s="1291"/>
      <c r="M34" s="1291"/>
      <c r="N34" s="1291"/>
      <c r="O34" s="1292"/>
      <c r="P34" s="1292"/>
      <c r="Q34" s="1292"/>
      <c r="R34" s="1292"/>
      <c r="S34" s="1291"/>
      <c r="T34" s="1291"/>
      <c r="U34" s="1291"/>
      <c r="V34" s="1291"/>
      <c r="W34" s="1291"/>
      <c r="X34" s="1291"/>
      <c r="Y34" s="1291"/>
      <c r="Z34" s="1291"/>
      <c r="AA34" s="1291"/>
      <c r="AB34" s="1291"/>
      <c r="AC34" s="1291"/>
      <c r="AD34" s="1291"/>
      <c r="AE34" s="1291"/>
      <c r="AF34" s="1291"/>
      <c r="AG34" s="1291"/>
      <c r="AH34" s="1291"/>
      <c r="AI34" s="1291"/>
      <c r="AJ34" s="1291"/>
      <c r="AK34" s="1291"/>
      <c r="AL34" s="1291"/>
      <c r="AM34" s="1291"/>
      <c r="AN34" s="1291"/>
      <c r="AO34" s="1291"/>
      <c r="AP34" s="1291"/>
      <c r="AQ34" s="1291"/>
      <c r="AR34" s="1291"/>
      <c r="AS34" s="1291"/>
      <c r="AT34" s="1291"/>
      <c r="AU34" s="1291"/>
      <c r="AV34" s="1291"/>
      <c r="AW34" s="1291"/>
      <c r="AX34" s="1291"/>
      <c r="AY34" s="1291"/>
      <c r="AZ34" s="1291"/>
      <c r="BA34" s="1291"/>
      <c r="BB34" s="1291"/>
      <c r="BC34" s="1291"/>
      <c r="BD34" s="1291"/>
      <c r="BE34" s="1291"/>
      <c r="BF34" s="1291"/>
      <c r="BG34" s="1286"/>
      <c r="BH34" s="1286"/>
    </row>
    <row r="35" spans="1:60" ht="17.5" x14ac:dyDescent="0.35">
      <c r="A35" s="1385" t="s">
        <v>1556</v>
      </c>
      <c r="B35" s="1285"/>
      <c r="C35" s="1285"/>
      <c r="D35" s="1285"/>
      <c r="E35" s="1285"/>
      <c r="F35" s="1285"/>
      <c r="G35" s="1285"/>
      <c r="H35" s="1285"/>
      <c r="I35" s="1285"/>
      <c r="J35" s="1285">
        <v>2500</v>
      </c>
      <c r="K35" s="1291"/>
      <c r="L35" s="1291"/>
      <c r="M35" s="1291"/>
      <c r="N35" s="1291"/>
      <c r="O35" s="1291"/>
      <c r="P35" s="1291"/>
      <c r="Q35" s="1291"/>
      <c r="R35" s="1291"/>
      <c r="S35" s="1292"/>
      <c r="T35" s="1292"/>
      <c r="U35" s="1292"/>
      <c r="V35" s="1292"/>
      <c r="W35" s="1292"/>
      <c r="X35" s="1292"/>
      <c r="Y35" s="1292"/>
      <c r="Z35" s="1292"/>
      <c r="AA35" s="1292"/>
      <c r="AB35" s="1292"/>
      <c r="AC35" s="1292"/>
      <c r="AD35" s="1292"/>
      <c r="AE35" s="1291"/>
      <c r="AF35" s="1291"/>
      <c r="AG35" s="1291"/>
      <c r="AH35" s="1291"/>
      <c r="AI35" s="1291"/>
      <c r="AJ35" s="1291"/>
      <c r="AK35" s="1291"/>
      <c r="AL35" s="1291"/>
      <c r="AM35" s="1291"/>
      <c r="AN35" s="1291"/>
      <c r="AO35" s="1291"/>
      <c r="AP35" s="1291"/>
      <c r="AQ35" s="1291"/>
      <c r="AR35" s="1291"/>
      <c r="AS35" s="1291"/>
      <c r="AT35" s="1291"/>
      <c r="AU35" s="1291"/>
      <c r="AV35" s="1291"/>
      <c r="AW35" s="1291"/>
      <c r="AX35" s="1291"/>
      <c r="AY35" s="1291"/>
      <c r="AZ35" s="1291"/>
      <c r="BA35" s="1291"/>
      <c r="BB35" s="1291"/>
      <c r="BC35" s="1291"/>
      <c r="BD35" s="1291"/>
      <c r="BE35" s="1291"/>
      <c r="BF35" s="1291"/>
      <c r="BG35" s="1286"/>
      <c r="BH35" s="1286"/>
    </row>
    <row r="36" spans="1:60" ht="17.5" x14ac:dyDescent="0.35">
      <c r="A36" s="1385" t="s">
        <v>1557</v>
      </c>
      <c r="B36" s="1285"/>
      <c r="C36" s="1285"/>
      <c r="D36" s="1285"/>
      <c r="E36" s="1285"/>
      <c r="F36" s="1285"/>
      <c r="G36" s="1285"/>
      <c r="H36" s="1285"/>
      <c r="I36" s="1285"/>
      <c r="J36" s="1285">
        <v>2000</v>
      </c>
      <c r="K36" s="1291"/>
      <c r="L36" s="1291"/>
      <c r="M36" s="1291"/>
      <c r="N36" s="1291"/>
      <c r="O36" s="1291"/>
      <c r="P36" s="1291"/>
      <c r="Q36" s="1291"/>
      <c r="R36" s="1291"/>
      <c r="S36" s="1291"/>
      <c r="T36" s="1291"/>
      <c r="U36" s="1291"/>
      <c r="V36" s="1291"/>
      <c r="W36" s="1291"/>
      <c r="X36" s="1291"/>
      <c r="Y36" s="1291"/>
      <c r="Z36" s="1291"/>
      <c r="AA36" s="1291"/>
      <c r="AB36" s="1291"/>
      <c r="AC36" s="1291"/>
      <c r="AD36" s="1291"/>
      <c r="AE36" s="1292"/>
      <c r="AF36" s="1292"/>
      <c r="AG36" s="1292"/>
      <c r="AH36" s="1292"/>
      <c r="AI36" s="1291"/>
      <c r="AJ36" s="1291"/>
      <c r="AK36" s="1291"/>
      <c r="AL36" s="1291"/>
      <c r="AM36" s="1291"/>
      <c r="AN36" s="1291"/>
      <c r="AO36" s="1291"/>
      <c r="AP36" s="1291"/>
      <c r="AQ36" s="1291"/>
      <c r="AR36" s="1291"/>
      <c r="AS36" s="1291"/>
      <c r="AT36" s="1291"/>
      <c r="AU36" s="1291"/>
      <c r="AV36" s="1291"/>
      <c r="AW36" s="1291"/>
      <c r="AX36" s="1291"/>
      <c r="AY36" s="1291"/>
      <c r="AZ36" s="1291"/>
      <c r="BA36" s="1291"/>
      <c r="BB36" s="1291"/>
      <c r="BC36" s="1291"/>
      <c r="BD36" s="1291"/>
      <c r="BE36" s="1291"/>
      <c r="BF36" s="1291"/>
      <c r="BG36" s="1286"/>
      <c r="BH36" s="1286"/>
    </row>
    <row r="37" spans="1:60" ht="18" thickBot="1" x14ac:dyDescent="0.4">
      <c r="A37" s="1385" t="s">
        <v>1558</v>
      </c>
      <c r="B37" s="1285"/>
      <c r="C37" s="1285"/>
      <c r="D37" s="1285"/>
      <c r="E37" s="1285"/>
      <c r="F37" s="1285"/>
      <c r="G37" s="1285"/>
      <c r="H37" s="1285"/>
      <c r="I37" s="1293"/>
      <c r="J37" s="1285">
        <v>5000</v>
      </c>
      <c r="K37" s="1291"/>
      <c r="L37" s="1291"/>
      <c r="M37" s="1291"/>
      <c r="N37" s="1291"/>
      <c r="O37" s="1291"/>
      <c r="P37" s="1291"/>
      <c r="Q37" s="1291"/>
      <c r="R37" s="1291"/>
      <c r="S37" s="1291"/>
      <c r="T37" s="1291"/>
      <c r="U37" s="1291"/>
      <c r="V37" s="1291"/>
      <c r="W37" s="1291"/>
      <c r="X37" s="1291"/>
      <c r="Y37" s="1291"/>
      <c r="Z37" s="1291"/>
      <c r="AA37" s="1291"/>
      <c r="AB37" s="1291"/>
      <c r="AC37" s="1291"/>
      <c r="AD37" s="1291"/>
      <c r="AE37" s="1291"/>
      <c r="AF37" s="1291"/>
      <c r="AG37" s="1291"/>
      <c r="AH37" s="1291"/>
      <c r="AI37" s="1292"/>
      <c r="AJ37" s="1292"/>
      <c r="AK37" s="1292"/>
      <c r="AL37" s="1292"/>
      <c r="AM37" s="1291"/>
      <c r="AN37" s="1291"/>
      <c r="AO37" s="1291"/>
      <c r="AP37" s="1291"/>
      <c r="AQ37" s="1291"/>
      <c r="AR37" s="1291"/>
      <c r="AS37" s="1291"/>
      <c r="AT37" s="1291"/>
      <c r="AU37" s="1291"/>
      <c r="AV37" s="1291"/>
      <c r="AW37" s="1291"/>
      <c r="AX37" s="1291"/>
      <c r="AY37" s="1291"/>
      <c r="AZ37" s="1291"/>
      <c r="BA37" s="1291"/>
      <c r="BB37" s="1291"/>
      <c r="BC37" s="1291"/>
      <c r="BD37" s="1291"/>
      <c r="BE37" s="1291"/>
      <c r="BF37" s="1291"/>
      <c r="BG37" s="1286"/>
      <c r="BH37" s="1286"/>
    </row>
    <row r="38" spans="1:60" ht="18" thickBot="1" x14ac:dyDescent="0.4">
      <c r="A38" s="1387" t="s">
        <v>1559</v>
      </c>
      <c r="B38" s="1387"/>
      <c r="C38" s="1387"/>
      <c r="D38" s="1387"/>
      <c r="E38" s="1387"/>
      <c r="F38" s="1387"/>
      <c r="G38" s="1387"/>
      <c r="H38" s="1388"/>
      <c r="I38" s="1294">
        <f>SUM(I34:I37)</f>
        <v>0</v>
      </c>
      <c r="J38" s="1389">
        <f>SUM(J33:J37)</f>
        <v>11500</v>
      </c>
      <c r="K38" s="1288"/>
      <c r="L38" s="1288"/>
      <c r="M38" s="1288"/>
      <c r="N38" s="1288"/>
      <c r="O38" s="1288"/>
      <c r="P38" s="1288"/>
      <c r="Q38" s="1288"/>
      <c r="R38" s="1288"/>
      <c r="S38" s="1288"/>
      <c r="T38" s="1288"/>
      <c r="U38" s="1288"/>
      <c r="V38" s="1288"/>
      <c r="W38" s="1288"/>
      <c r="X38" s="1288"/>
      <c r="Y38" s="1288"/>
      <c r="Z38" s="1288"/>
      <c r="AA38" s="1288"/>
      <c r="AB38" s="1288"/>
      <c r="AC38" s="1288"/>
      <c r="AD38" s="1288"/>
      <c r="AE38" s="1288"/>
      <c r="AF38" s="1288"/>
      <c r="AG38" s="1288"/>
      <c r="AH38" s="1288"/>
      <c r="AI38" s="1288"/>
      <c r="AJ38" s="1288"/>
      <c r="AK38" s="1288"/>
      <c r="AL38" s="1288"/>
      <c r="AM38" s="1288"/>
      <c r="AN38" s="1288"/>
      <c r="AO38" s="1288"/>
      <c r="AP38" s="1288"/>
      <c r="AQ38" s="1288"/>
      <c r="AR38" s="1288"/>
      <c r="AS38" s="1288"/>
      <c r="AT38" s="1288"/>
      <c r="AU38" s="1288"/>
      <c r="AV38" s="1288"/>
      <c r="AW38" s="1288"/>
      <c r="AX38" s="1288"/>
      <c r="AY38" s="1288"/>
      <c r="AZ38" s="1288"/>
      <c r="BA38" s="1288"/>
      <c r="BB38" s="1288"/>
      <c r="BC38" s="1288"/>
      <c r="BD38" s="1288"/>
      <c r="BE38" s="1288"/>
      <c r="BF38" s="1288"/>
      <c r="BG38" s="1284"/>
      <c r="BH38" s="1284"/>
    </row>
    <row r="39" spans="1:60" ht="18" thickBot="1" x14ac:dyDescent="0.4">
      <c r="A39" s="1020" t="s">
        <v>1560</v>
      </c>
      <c r="B39" s="2030"/>
      <c r="C39" s="2031"/>
      <c r="D39" s="2031"/>
      <c r="E39" s="2031"/>
      <c r="F39" s="2031"/>
      <c r="G39" s="2031"/>
      <c r="H39" s="2031"/>
      <c r="I39" s="2032"/>
      <c r="J39" s="1020"/>
      <c r="K39" s="1297"/>
      <c r="L39" s="1297"/>
      <c r="M39" s="1297"/>
      <c r="N39" s="1297"/>
      <c r="O39" s="1297"/>
      <c r="P39" s="1297"/>
      <c r="Q39" s="1297"/>
      <c r="R39" s="1297"/>
      <c r="S39" s="1297"/>
      <c r="T39" s="1297"/>
      <c r="U39" s="1297"/>
      <c r="V39" s="1297"/>
      <c r="W39" s="1297"/>
      <c r="X39" s="1297"/>
      <c r="Y39" s="1297"/>
      <c r="Z39" s="1297"/>
      <c r="AA39" s="1297"/>
      <c r="AB39" s="1297"/>
      <c r="AC39" s="1297"/>
      <c r="AD39" s="1297"/>
      <c r="AE39" s="1297"/>
      <c r="AF39" s="1297"/>
      <c r="AG39" s="1297"/>
      <c r="AH39" s="1297"/>
      <c r="AI39" s="1297"/>
      <c r="AJ39" s="1297"/>
      <c r="AK39" s="1297"/>
      <c r="AL39" s="1297"/>
      <c r="AM39" s="1297"/>
      <c r="AN39" s="1297"/>
      <c r="AO39" s="1297"/>
      <c r="AP39" s="1297"/>
      <c r="AQ39" s="1297"/>
      <c r="AR39" s="1297"/>
      <c r="AS39" s="1297"/>
      <c r="AT39" s="1297"/>
      <c r="AU39" s="1297"/>
      <c r="AV39" s="1297"/>
      <c r="AW39" s="1297"/>
      <c r="AX39" s="1297"/>
      <c r="AY39" s="1297"/>
      <c r="AZ39" s="1297"/>
      <c r="BA39" s="1297"/>
      <c r="BB39" s="1297"/>
      <c r="BC39" s="1297"/>
      <c r="BD39" s="1297"/>
      <c r="BE39" s="1297"/>
      <c r="BF39" s="1297"/>
      <c r="BG39" s="1298"/>
      <c r="BH39" s="1298"/>
    </row>
    <row r="40" spans="1:60" ht="17.5" x14ac:dyDescent="0.35">
      <c r="A40" s="1385" t="s">
        <v>1561</v>
      </c>
      <c r="B40" s="1285"/>
      <c r="C40" s="1285"/>
      <c r="D40" s="1285"/>
      <c r="E40" s="1285"/>
      <c r="F40" s="1285"/>
      <c r="G40" s="1285"/>
      <c r="H40" s="1285"/>
      <c r="I40" s="1285"/>
      <c r="J40" s="1285">
        <v>1000</v>
      </c>
      <c r="K40" s="1291"/>
      <c r="L40" s="1291"/>
      <c r="M40" s="1291"/>
      <c r="N40" s="1291"/>
      <c r="O40" s="1291"/>
      <c r="P40" s="1291"/>
      <c r="Q40" s="1291"/>
      <c r="R40" s="1291"/>
      <c r="S40" s="1291"/>
      <c r="T40" s="1291"/>
      <c r="U40" s="1291"/>
      <c r="V40" s="1291"/>
      <c r="W40" s="1291"/>
      <c r="X40" s="1291"/>
      <c r="Y40" s="1291"/>
      <c r="Z40" s="1291"/>
      <c r="AA40" s="1291"/>
      <c r="AB40" s="1291"/>
      <c r="AC40" s="1291"/>
      <c r="AD40" s="1291"/>
      <c r="AE40" s="1291"/>
      <c r="AF40" s="1291"/>
      <c r="AG40" s="1291"/>
      <c r="AH40" s="1291"/>
      <c r="AI40" s="1291"/>
      <c r="AJ40" s="1291"/>
      <c r="AK40" s="1291"/>
      <c r="AL40" s="1291"/>
      <c r="AM40" s="1291"/>
      <c r="AN40" s="1291"/>
      <c r="AO40" s="1291"/>
      <c r="AP40" s="1291"/>
      <c r="AQ40" s="1291"/>
      <c r="AR40" s="1291"/>
      <c r="AS40" s="1291"/>
      <c r="AT40" s="1291"/>
      <c r="AU40" s="1291"/>
      <c r="AV40" s="1291"/>
      <c r="AW40" s="1291"/>
      <c r="AX40" s="1291"/>
      <c r="AY40" s="1292"/>
      <c r="AZ40" s="1292"/>
      <c r="BA40" s="1292"/>
      <c r="BB40" s="1292"/>
      <c r="BC40" s="1292"/>
      <c r="BD40" s="1292"/>
      <c r="BE40" s="1292"/>
      <c r="BF40" s="1292"/>
      <c r="BG40" s="1286"/>
      <c r="BH40" s="1286"/>
    </row>
    <row r="41" spans="1:60" ht="18" thickBot="1" x14ac:dyDescent="0.4">
      <c r="A41" s="1385" t="s">
        <v>1562</v>
      </c>
      <c r="B41" s="1285"/>
      <c r="C41" s="1285"/>
      <c r="D41" s="1285"/>
      <c r="E41" s="1285"/>
      <c r="F41" s="1285"/>
      <c r="G41" s="1285"/>
      <c r="H41" s="1285"/>
      <c r="I41" s="1293"/>
      <c r="J41" s="1285">
        <v>1000</v>
      </c>
      <c r="K41" s="1291"/>
      <c r="L41" s="1291"/>
      <c r="M41" s="1291"/>
      <c r="N41" s="1291"/>
      <c r="O41" s="1291"/>
      <c r="P41" s="1291"/>
      <c r="Q41" s="1291"/>
      <c r="R41" s="1291"/>
      <c r="S41" s="1291"/>
      <c r="T41" s="1291"/>
      <c r="U41" s="1291"/>
      <c r="V41" s="1291"/>
      <c r="W41" s="1291"/>
      <c r="X41" s="1291"/>
      <c r="Y41" s="1291"/>
      <c r="Z41" s="1291"/>
      <c r="AA41" s="1291"/>
      <c r="AB41" s="1291"/>
      <c r="AC41" s="1291"/>
      <c r="AD41" s="1291"/>
      <c r="AE41" s="1291"/>
      <c r="AF41" s="1291"/>
      <c r="AG41" s="1291"/>
      <c r="AH41" s="1291"/>
      <c r="AI41" s="1291"/>
      <c r="AJ41" s="1291"/>
      <c r="AK41" s="1291"/>
      <c r="AL41" s="1291"/>
      <c r="AM41" s="1291"/>
      <c r="AN41" s="1291"/>
      <c r="AO41" s="1291"/>
      <c r="AP41" s="1291"/>
      <c r="AQ41" s="1291"/>
      <c r="AR41" s="1291"/>
      <c r="AS41" s="1291"/>
      <c r="AT41" s="1291"/>
      <c r="AU41" s="1291"/>
      <c r="AV41" s="1291"/>
      <c r="AW41" s="1291"/>
      <c r="AX41" s="1291"/>
      <c r="AY41" s="1291"/>
      <c r="AZ41" s="1291"/>
      <c r="BA41" s="1291"/>
      <c r="BB41" s="1291"/>
      <c r="BC41" s="1291"/>
      <c r="BD41" s="1291"/>
      <c r="BE41" s="1291"/>
      <c r="BF41" s="1292"/>
      <c r="BG41" s="1286"/>
      <c r="BH41" s="1286"/>
    </row>
    <row r="42" spans="1:60" ht="18" thickBot="1" x14ac:dyDescent="0.4">
      <c r="A42" s="1387" t="s">
        <v>1563</v>
      </c>
      <c r="B42" s="1387"/>
      <c r="C42" s="1387"/>
      <c r="D42" s="1387"/>
      <c r="E42" s="1387"/>
      <c r="F42" s="1387"/>
      <c r="G42" s="1387"/>
      <c r="H42" s="1388"/>
      <c r="I42" s="1294" t="e">
        <f>SUM(#REF!)</f>
        <v>#REF!</v>
      </c>
      <c r="J42" s="1389">
        <f>SUM(J40:J41)</f>
        <v>2000</v>
      </c>
      <c r="K42" s="1288"/>
      <c r="L42" s="1288"/>
      <c r="M42" s="1288"/>
      <c r="N42" s="1288"/>
      <c r="O42" s="1288"/>
      <c r="P42" s="1288"/>
      <c r="Q42" s="1288"/>
      <c r="R42" s="1288"/>
      <c r="S42" s="1288"/>
      <c r="T42" s="1288"/>
      <c r="U42" s="1288"/>
      <c r="V42" s="1288"/>
      <c r="W42" s="1288"/>
      <c r="X42" s="1288"/>
      <c r="Y42" s="1288"/>
      <c r="Z42" s="1288"/>
      <c r="AA42" s="1288"/>
      <c r="AB42" s="1288"/>
      <c r="AC42" s="1288"/>
      <c r="AD42" s="1288"/>
      <c r="AE42" s="1288"/>
      <c r="AF42" s="1288"/>
      <c r="AG42" s="1288"/>
      <c r="AH42" s="1288"/>
      <c r="AI42" s="1288"/>
      <c r="AJ42" s="1288"/>
      <c r="AK42" s="1288"/>
      <c r="AL42" s="1288"/>
      <c r="AM42" s="1288"/>
      <c r="AN42" s="1288"/>
      <c r="AO42" s="1288"/>
      <c r="AP42" s="1288"/>
      <c r="AQ42" s="1288"/>
      <c r="AR42" s="1288"/>
      <c r="AS42" s="1288"/>
      <c r="AT42" s="1288"/>
      <c r="AU42" s="1288"/>
      <c r="AV42" s="1288"/>
      <c r="AW42" s="1288"/>
      <c r="AX42" s="1288"/>
      <c r="AY42" s="1288"/>
      <c r="AZ42" s="1288"/>
      <c r="BA42" s="1288"/>
      <c r="BB42" s="1288"/>
      <c r="BC42" s="1288"/>
      <c r="BD42" s="1288"/>
      <c r="BE42" s="1288"/>
      <c r="BF42" s="1288"/>
      <c r="BG42" s="1284"/>
      <c r="BH42" s="1284"/>
    </row>
    <row r="43" spans="1:60" ht="18" thickBot="1" x14ac:dyDescent="0.4">
      <c r="A43" s="1020" t="s">
        <v>1564</v>
      </c>
      <c r="B43" s="2030"/>
      <c r="C43" s="2031"/>
      <c r="D43" s="2031"/>
      <c r="E43" s="2031"/>
      <c r="F43" s="2031"/>
      <c r="G43" s="2031"/>
      <c r="H43" s="2031"/>
      <c r="I43" s="2032"/>
      <c r="J43" s="1020"/>
      <c r="K43" s="1288"/>
      <c r="L43" s="1288"/>
      <c r="M43" s="1288"/>
      <c r="N43" s="1288"/>
      <c r="O43" s="1288"/>
      <c r="P43" s="1288"/>
      <c r="Q43" s="1288"/>
      <c r="R43" s="1288"/>
      <c r="S43" s="1288"/>
      <c r="T43" s="1288"/>
      <c r="U43" s="1288"/>
      <c r="V43" s="1288"/>
      <c r="W43" s="1288"/>
      <c r="X43" s="1288"/>
      <c r="Y43" s="1288"/>
      <c r="Z43" s="1288"/>
      <c r="AA43" s="1288"/>
      <c r="AB43" s="1288"/>
      <c r="AC43" s="1288"/>
      <c r="AD43" s="1288"/>
      <c r="AE43" s="1288"/>
      <c r="AF43" s="1288"/>
      <c r="AG43" s="1288"/>
      <c r="AH43" s="1288"/>
      <c r="AI43" s="1288"/>
      <c r="AJ43" s="1288"/>
      <c r="AK43" s="1288"/>
      <c r="AL43" s="1288"/>
      <c r="AM43" s="1288"/>
      <c r="AN43" s="1288"/>
      <c r="AO43" s="1288"/>
      <c r="AP43" s="1288"/>
      <c r="AQ43" s="1288"/>
      <c r="AR43" s="1288"/>
      <c r="AS43" s="1288"/>
      <c r="AT43" s="1288"/>
      <c r="AU43" s="1288"/>
      <c r="AV43" s="1288"/>
      <c r="AW43" s="1288"/>
      <c r="AX43" s="1288"/>
      <c r="AY43" s="1288"/>
      <c r="AZ43" s="1288"/>
      <c r="BA43" s="1288"/>
      <c r="BB43" s="1288"/>
      <c r="BC43" s="1288"/>
      <c r="BD43" s="1288"/>
      <c r="BE43" s="1288"/>
      <c r="BF43" s="1288"/>
      <c r="BG43" s="1284"/>
      <c r="BH43" s="1284"/>
    </row>
    <row r="44" spans="1:60" ht="17.5" x14ac:dyDescent="0.35">
      <c r="A44" s="1385" t="s">
        <v>1561</v>
      </c>
      <c r="B44" s="1285"/>
      <c r="C44" s="1285"/>
      <c r="D44" s="1285"/>
      <c r="E44" s="1285"/>
      <c r="F44" s="1285"/>
      <c r="G44" s="1285"/>
      <c r="H44" s="1285"/>
      <c r="I44" s="1285"/>
      <c r="J44" s="1285">
        <v>1000</v>
      </c>
      <c r="K44" s="1291"/>
      <c r="L44" s="1291"/>
      <c r="M44" s="1291"/>
      <c r="N44" s="1291"/>
      <c r="O44" s="1291"/>
      <c r="P44" s="1291"/>
      <c r="Q44" s="1291"/>
      <c r="R44" s="1291"/>
      <c r="S44" s="1291"/>
      <c r="T44" s="1291"/>
      <c r="U44" s="1291"/>
      <c r="V44" s="1291"/>
      <c r="W44" s="1291"/>
      <c r="X44" s="1291"/>
      <c r="Y44" s="1291"/>
      <c r="Z44" s="1291"/>
      <c r="AA44" s="1291"/>
      <c r="AB44" s="1291"/>
      <c r="AC44" s="1291"/>
      <c r="AD44" s="1291"/>
      <c r="AE44" s="1291"/>
      <c r="AF44" s="1291"/>
      <c r="AG44" s="1291"/>
      <c r="AH44" s="1291"/>
      <c r="AI44" s="1291"/>
      <c r="AJ44" s="1291"/>
      <c r="AK44" s="1291"/>
      <c r="AL44" s="1291"/>
      <c r="AM44" s="1291"/>
      <c r="AN44" s="1291"/>
      <c r="AO44" s="1291"/>
      <c r="AP44" s="1291"/>
      <c r="AQ44" s="1291"/>
      <c r="AR44" s="1291"/>
      <c r="AS44" s="1291"/>
      <c r="AT44" s="1291"/>
      <c r="AU44" s="1291"/>
      <c r="AV44" s="1291"/>
      <c r="AW44" s="1291"/>
      <c r="AX44" s="1291"/>
      <c r="AY44" s="1292"/>
      <c r="AZ44" s="1292"/>
      <c r="BA44" s="1292"/>
      <c r="BB44" s="1292"/>
      <c r="BC44" s="1292"/>
      <c r="BD44" s="1292"/>
      <c r="BE44" s="1292"/>
      <c r="BF44" s="1292"/>
      <c r="BG44" s="1286"/>
      <c r="BH44" s="1286"/>
    </row>
    <row r="45" spans="1:60" ht="18" thickBot="1" x14ac:dyDescent="0.4">
      <c r="A45" s="1385" t="s">
        <v>1562</v>
      </c>
      <c r="B45" s="1285"/>
      <c r="C45" s="1285"/>
      <c r="D45" s="1285"/>
      <c r="E45" s="1285"/>
      <c r="F45" s="1285"/>
      <c r="G45" s="1285"/>
      <c r="H45" s="1285"/>
      <c r="I45" s="1293"/>
      <c r="J45" s="1285">
        <v>1000</v>
      </c>
      <c r="K45" s="1291"/>
      <c r="L45" s="1291"/>
      <c r="M45" s="1291"/>
      <c r="N45" s="1291"/>
      <c r="O45" s="1291"/>
      <c r="P45" s="1291"/>
      <c r="Q45" s="1291"/>
      <c r="R45" s="1291"/>
      <c r="S45" s="1291"/>
      <c r="T45" s="1291"/>
      <c r="U45" s="1291"/>
      <c r="V45" s="1291"/>
      <c r="W45" s="1291"/>
      <c r="X45" s="1291"/>
      <c r="Y45" s="1291"/>
      <c r="Z45" s="1291"/>
      <c r="AA45" s="1291"/>
      <c r="AB45" s="1291"/>
      <c r="AC45" s="1291"/>
      <c r="AD45" s="1291"/>
      <c r="AE45" s="1291"/>
      <c r="AF45" s="1291"/>
      <c r="AG45" s="1291"/>
      <c r="AH45" s="1291"/>
      <c r="AI45" s="1291"/>
      <c r="AJ45" s="1291"/>
      <c r="AK45" s="1291"/>
      <c r="AL45" s="1291"/>
      <c r="AM45" s="1291"/>
      <c r="AN45" s="1291"/>
      <c r="AO45" s="1291"/>
      <c r="AP45" s="1291"/>
      <c r="AQ45" s="1291"/>
      <c r="AR45" s="1291"/>
      <c r="AS45" s="1291"/>
      <c r="AT45" s="1291"/>
      <c r="AU45" s="1291"/>
      <c r="AV45" s="1291"/>
      <c r="AW45" s="1291"/>
      <c r="AX45" s="1291"/>
      <c r="AY45" s="1291"/>
      <c r="AZ45" s="1291"/>
      <c r="BA45" s="1291"/>
      <c r="BB45" s="1291"/>
      <c r="BC45" s="1291"/>
      <c r="BD45" s="1291"/>
      <c r="BE45" s="1291"/>
      <c r="BF45" s="1292"/>
      <c r="BG45" s="1286"/>
      <c r="BH45" s="1286"/>
    </row>
    <row r="46" spans="1:60" ht="18" thickBot="1" x14ac:dyDescent="0.4">
      <c r="A46" s="1393" t="s">
        <v>1565</v>
      </c>
      <c r="B46" s="1393"/>
      <c r="C46" s="1393"/>
      <c r="D46" s="1393"/>
      <c r="E46" s="1393"/>
      <c r="F46" s="1393"/>
      <c r="G46" s="1393"/>
      <c r="H46" s="1394" t="e">
        <f>SUM(#REF!)</f>
        <v>#REF!</v>
      </c>
      <c r="I46" s="1294">
        <v>0</v>
      </c>
      <c r="J46" s="1395">
        <f>SUM(J44:J45)</f>
        <v>2000</v>
      </c>
      <c r="K46" s="1288"/>
      <c r="L46" s="1288"/>
      <c r="M46" s="1288"/>
      <c r="N46" s="1288"/>
      <c r="O46" s="1288"/>
      <c r="P46" s="1288"/>
      <c r="Q46" s="1288"/>
      <c r="R46" s="1288"/>
      <c r="S46" s="1288"/>
      <c r="T46" s="1288"/>
      <c r="U46" s="1288"/>
      <c r="V46" s="1288"/>
      <c r="W46" s="1288"/>
      <c r="X46" s="1288"/>
      <c r="Y46" s="1288"/>
      <c r="Z46" s="1288"/>
      <c r="AA46" s="1288"/>
      <c r="AB46" s="1288"/>
      <c r="AC46" s="1288"/>
      <c r="AD46" s="1288"/>
      <c r="AE46" s="1288"/>
      <c r="AF46" s="1288"/>
      <c r="AG46" s="1288"/>
      <c r="AH46" s="1288"/>
      <c r="AI46" s="1288"/>
      <c r="AJ46" s="1288"/>
      <c r="AK46" s="1288"/>
      <c r="AL46" s="1288"/>
      <c r="AM46" s="1288"/>
      <c r="AN46" s="1288"/>
      <c r="AO46" s="1288"/>
      <c r="AP46" s="1288"/>
      <c r="AQ46" s="1288"/>
      <c r="AR46" s="1288"/>
      <c r="AS46" s="1288"/>
      <c r="AT46" s="1288"/>
      <c r="AU46" s="1288"/>
      <c r="AV46" s="1288"/>
      <c r="AW46" s="1288"/>
      <c r="AX46" s="1288"/>
      <c r="AY46" s="1288"/>
      <c r="AZ46" s="1288"/>
      <c r="BA46" s="1288"/>
      <c r="BB46" s="1288"/>
      <c r="BC46" s="1288"/>
      <c r="BD46" s="1288"/>
      <c r="BE46" s="1288"/>
      <c r="BF46" s="1288"/>
      <c r="BG46" s="1284"/>
      <c r="BH46" s="1284"/>
    </row>
    <row r="47" spans="1:60" ht="18" thickBot="1" x14ac:dyDescent="0.4">
      <c r="A47" s="1396" t="s">
        <v>1566</v>
      </c>
      <c r="B47" s="1397"/>
      <c r="C47" s="1398"/>
      <c r="D47" s="1399"/>
      <c r="E47" s="1398"/>
      <c r="F47" s="1398"/>
      <c r="G47" s="1398"/>
      <c r="H47" s="1400" t="e">
        <f>#REF!+H17+#REF!+H21+H26+H31+H38+H46</f>
        <v>#REF!</v>
      </c>
      <c r="I47" s="1399">
        <f>SUM(I16:I17)</f>
        <v>0</v>
      </c>
      <c r="J47" s="1401">
        <f>J46+J42+J38+J31+J26+J21+J17</f>
        <v>24550</v>
      </c>
      <c r="K47" s="1021"/>
      <c r="L47" s="1006"/>
      <c r="M47" s="1006"/>
      <c r="N47" s="1006"/>
      <c r="O47" s="1006"/>
      <c r="P47" s="1006"/>
      <c r="Q47" s="1006"/>
      <c r="R47" s="1006"/>
      <c r="S47" s="1006"/>
      <c r="T47" s="1006"/>
      <c r="U47" s="1006"/>
      <c r="V47" s="1006"/>
      <c r="W47" s="1006"/>
      <c r="X47" s="1006"/>
      <c r="Y47" s="1006"/>
      <c r="Z47" s="1006"/>
      <c r="AA47" s="1006"/>
      <c r="AB47" s="1006"/>
      <c r="AC47" s="1006"/>
      <c r="AD47" s="1006"/>
      <c r="AE47" s="1006"/>
      <c r="AF47" s="1006"/>
      <c r="AG47" s="1006"/>
      <c r="AH47" s="1006"/>
      <c r="AI47" s="1006"/>
      <c r="AJ47" s="1006"/>
      <c r="AK47" s="1006"/>
      <c r="AL47" s="1006"/>
      <c r="AM47" s="1006"/>
      <c r="AN47" s="1006"/>
      <c r="AO47" s="1006"/>
      <c r="AP47" s="1006"/>
      <c r="AQ47" s="1006"/>
      <c r="AR47" s="1006"/>
      <c r="AS47" s="1006"/>
      <c r="AT47" s="1006"/>
      <c r="AU47" s="1006"/>
      <c r="AV47" s="1006"/>
      <c r="AW47" s="1006"/>
      <c r="AX47" s="1006"/>
      <c r="AY47" s="1006"/>
      <c r="AZ47" s="1006"/>
      <c r="BA47" s="1006"/>
      <c r="BB47" s="1006"/>
      <c r="BC47" s="1006"/>
      <c r="BD47" s="1006"/>
      <c r="BE47" s="1006"/>
      <c r="BF47" s="1006"/>
      <c r="BG47" s="1274"/>
      <c r="BH47" s="1274"/>
    </row>
    <row r="48" spans="1:60" ht="19" x14ac:dyDescent="0.35">
      <c r="A48" s="2057" t="s">
        <v>1567</v>
      </c>
      <c r="B48" s="2058"/>
      <c r="C48" s="2058"/>
      <c r="D48" s="2058"/>
      <c r="E48" s="2058"/>
      <c r="F48" s="2058"/>
      <c r="G48" s="1299"/>
      <c r="H48" s="1300"/>
      <c r="I48" s="1300"/>
      <c r="J48" s="972"/>
      <c r="K48" s="1006"/>
      <c r="L48" s="1006"/>
      <c r="M48" s="1006"/>
      <c r="N48" s="1006"/>
      <c r="O48" s="1006"/>
      <c r="P48" s="1006"/>
      <c r="Q48" s="1006"/>
      <c r="R48" s="1006"/>
      <c r="S48" s="1006"/>
      <c r="T48" s="1006"/>
      <c r="U48" s="1006"/>
      <c r="V48" s="1006"/>
      <c r="W48" s="1006"/>
      <c r="X48" s="1006"/>
      <c r="Y48" s="1006"/>
      <c r="Z48" s="1006"/>
      <c r="AA48" s="1006"/>
      <c r="AB48" s="1006"/>
      <c r="AC48" s="1006"/>
      <c r="AD48" s="1006"/>
      <c r="AE48" s="1006"/>
      <c r="AF48" s="1006"/>
      <c r="AG48" s="1006"/>
      <c r="AH48" s="1006"/>
      <c r="AI48" s="1006"/>
      <c r="AJ48" s="1006"/>
      <c r="AK48" s="1006"/>
      <c r="AL48" s="1006"/>
      <c r="AM48" s="1006"/>
      <c r="AN48" s="1006"/>
      <c r="AO48" s="1006"/>
      <c r="AP48" s="1006"/>
      <c r="AQ48" s="1006"/>
      <c r="AR48" s="1006"/>
      <c r="AS48" s="1006"/>
      <c r="AT48" s="1006"/>
      <c r="AU48" s="1006"/>
      <c r="AV48" s="1006"/>
      <c r="AW48" s="1006"/>
      <c r="AX48" s="1006"/>
      <c r="AY48" s="1006"/>
      <c r="AZ48" s="1006"/>
      <c r="BA48" s="1006"/>
      <c r="BB48" s="1006"/>
      <c r="BC48" s="1006"/>
      <c r="BD48" s="1006"/>
      <c r="BE48" s="1006"/>
      <c r="BF48" s="1006"/>
      <c r="BG48" s="1274"/>
      <c r="BH48" s="1274"/>
    </row>
    <row r="49" spans="1:60" ht="18" thickBot="1" x14ac:dyDescent="0.4">
      <c r="A49" s="1392" t="s">
        <v>1568</v>
      </c>
      <c r="B49" s="2059" t="s">
        <v>1373</v>
      </c>
      <c r="C49" s="2060"/>
      <c r="D49" s="2060"/>
      <c r="E49" s="2060"/>
      <c r="F49" s="2060"/>
      <c r="G49" s="2060"/>
      <c r="H49" s="2060"/>
      <c r="I49" s="2061"/>
      <c r="J49" s="1020"/>
      <c r="K49" s="953"/>
      <c r="L49" s="953"/>
      <c r="M49" s="953"/>
      <c r="N49" s="953"/>
      <c r="O49" s="953"/>
      <c r="P49" s="953"/>
      <c r="Q49" s="953"/>
      <c r="R49" s="953"/>
      <c r="S49" s="953"/>
      <c r="T49" s="953"/>
      <c r="U49" s="953"/>
      <c r="V49" s="953"/>
      <c r="W49" s="953"/>
      <c r="X49" s="953"/>
      <c r="Y49" s="953"/>
      <c r="Z49" s="953"/>
      <c r="AA49" s="953"/>
      <c r="AB49" s="953"/>
      <c r="AC49" s="953"/>
      <c r="AD49" s="953"/>
      <c r="AE49" s="953"/>
      <c r="AF49" s="953"/>
      <c r="AG49" s="953"/>
      <c r="AH49" s="953"/>
      <c r="AI49" s="953"/>
      <c r="AJ49" s="953"/>
      <c r="AK49" s="953"/>
      <c r="AL49" s="953"/>
      <c r="AM49" s="953"/>
      <c r="AN49" s="953"/>
      <c r="AO49" s="953"/>
      <c r="AP49" s="953"/>
      <c r="AQ49" s="953"/>
      <c r="AR49" s="953"/>
      <c r="AS49" s="953"/>
      <c r="AT49" s="953"/>
      <c r="AU49" s="953"/>
      <c r="AV49" s="953"/>
      <c r="AW49" s="953"/>
      <c r="AX49" s="953"/>
      <c r="AY49" s="953"/>
      <c r="AZ49" s="953"/>
      <c r="BA49" s="953"/>
      <c r="BB49" s="953"/>
      <c r="BC49" s="953"/>
      <c r="BD49" s="953"/>
      <c r="BE49" s="953"/>
      <c r="BF49" s="953"/>
      <c r="BG49" s="940"/>
      <c r="BH49" s="940"/>
    </row>
    <row r="50" spans="1:60" ht="17.5" x14ac:dyDescent="0.35">
      <c r="A50" s="1385" t="s">
        <v>1569</v>
      </c>
      <c r="B50" s="1285"/>
      <c r="C50" s="1285"/>
      <c r="D50" s="1285"/>
      <c r="E50" s="1285"/>
      <c r="F50" s="1285"/>
      <c r="G50" s="1285"/>
      <c r="H50" s="1285"/>
      <c r="I50" s="1285"/>
      <c r="J50" s="1301">
        <v>1000</v>
      </c>
      <c r="K50" s="1291"/>
      <c r="L50" s="1291"/>
      <c r="M50" s="1291"/>
      <c r="N50" s="1291"/>
      <c r="O50" s="1291"/>
      <c r="P50" s="1291"/>
      <c r="Q50" s="1291"/>
      <c r="R50" s="1291"/>
      <c r="S50" s="1291"/>
      <c r="T50" s="1291"/>
      <c r="U50" s="1291"/>
      <c r="V50" s="1291"/>
      <c r="W50" s="1291"/>
      <c r="X50" s="1291"/>
      <c r="Y50" s="1291"/>
      <c r="Z50" s="1291"/>
      <c r="AA50" s="1291"/>
      <c r="AB50" s="1291"/>
      <c r="AC50" s="1291"/>
      <c r="AD50" s="1291"/>
      <c r="AE50" s="1291"/>
      <c r="AF50" s="1291"/>
      <c r="AG50" s="1291"/>
      <c r="AH50" s="1291"/>
      <c r="AI50" s="1291"/>
      <c r="AJ50" s="1291"/>
      <c r="AK50" s="1291"/>
      <c r="AL50" s="1291"/>
      <c r="AM50" s="1291"/>
      <c r="AN50" s="1291"/>
      <c r="AO50" s="1291"/>
      <c r="AP50" s="1291"/>
      <c r="AQ50" s="1291"/>
      <c r="AR50" s="1291"/>
      <c r="AS50" s="1291"/>
      <c r="AT50" s="1291"/>
      <c r="AU50" s="1291"/>
      <c r="AV50" s="1291"/>
      <c r="AW50" s="1291"/>
      <c r="AX50" s="1291"/>
      <c r="AY50" s="1291"/>
      <c r="AZ50" s="1291"/>
      <c r="BA50" s="1291"/>
      <c r="BB50" s="1291"/>
      <c r="BC50" s="1292"/>
      <c r="BD50" s="1292"/>
      <c r="BE50" s="1292"/>
      <c r="BF50" s="1292"/>
      <c r="BG50" s="1286"/>
      <c r="BH50" s="1286"/>
    </row>
    <row r="51" spans="1:60" ht="17.5" x14ac:dyDescent="0.35">
      <c r="A51" s="1385" t="s">
        <v>1570</v>
      </c>
      <c r="B51" s="1285"/>
      <c r="C51" s="1285"/>
      <c r="D51" s="1285"/>
      <c r="E51" s="1285"/>
      <c r="F51" s="1285"/>
      <c r="G51" s="1285"/>
      <c r="H51" s="1285"/>
      <c r="I51" s="1285"/>
      <c r="J51" s="1301">
        <v>2500</v>
      </c>
      <c r="K51" s="1291"/>
      <c r="L51" s="1291"/>
      <c r="M51" s="1291"/>
      <c r="N51" s="1291"/>
      <c r="O51" s="1291"/>
      <c r="P51" s="1291"/>
      <c r="Q51" s="1291"/>
      <c r="R51" s="1291"/>
      <c r="S51" s="1291"/>
      <c r="T51" s="1291"/>
      <c r="U51" s="1291"/>
      <c r="V51" s="1291"/>
      <c r="W51" s="1291"/>
      <c r="X51" s="1291"/>
      <c r="Y51" s="1291"/>
      <c r="Z51" s="1291"/>
      <c r="AA51" s="1291"/>
      <c r="AB51" s="1291"/>
      <c r="AC51" s="1291"/>
      <c r="AD51" s="1291"/>
      <c r="AE51" s="1291"/>
      <c r="AF51" s="1291"/>
      <c r="AG51" s="1291"/>
      <c r="AH51" s="1291"/>
      <c r="AI51" s="1291"/>
      <c r="AJ51" s="1291"/>
      <c r="AK51" s="1291"/>
      <c r="AL51" s="1291"/>
      <c r="AM51" s="1291"/>
      <c r="AN51" s="1291"/>
      <c r="AO51" s="1291"/>
      <c r="AP51" s="1291"/>
      <c r="AQ51" s="1291"/>
      <c r="AR51" s="1291"/>
      <c r="AS51" s="1291"/>
      <c r="AT51" s="1291"/>
      <c r="AU51" s="1291"/>
      <c r="AV51" s="1291"/>
      <c r="AW51" s="1291"/>
      <c r="AX51" s="1291"/>
      <c r="AY51" s="1291"/>
      <c r="AZ51" s="1291"/>
      <c r="BA51" s="1291"/>
      <c r="BB51" s="1291"/>
      <c r="BC51" s="1291"/>
      <c r="BD51" s="1291"/>
      <c r="BE51" s="1291"/>
      <c r="BF51" s="1292">
        <v>2019</v>
      </c>
      <c r="BG51" s="1286"/>
      <c r="BH51" s="1286"/>
    </row>
    <row r="52" spans="1:60" ht="17.5" x14ac:dyDescent="0.35">
      <c r="A52" s="1385" t="s">
        <v>1571</v>
      </c>
      <c r="B52" s="1285"/>
      <c r="C52" s="1285"/>
      <c r="D52" s="1285"/>
      <c r="E52" s="1285"/>
      <c r="F52" s="1285"/>
      <c r="G52" s="1285"/>
      <c r="H52" s="1285"/>
      <c r="I52" s="1285"/>
      <c r="J52" s="1301">
        <v>2000</v>
      </c>
      <c r="K52" s="1291"/>
      <c r="L52" s="1291"/>
      <c r="M52" s="1291"/>
      <c r="N52" s="1291"/>
      <c r="O52" s="1291"/>
      <c r="P52" s="1291"/>
      <c r="Q52" s="1291"/>
      <c r="R52" s="1291"/>
      <c r="S52" s="1291"/>
      <c r="T52" s="1291"/>
      <c r="U52" s="1291"/>
      <c r="V52" s="1291"/>
      <c r="W52" s="1291"/>
      <c r="X52" s="1291"/>
      <c r="Y52" s="1291"/>
      <c r="Z52" s="1291"/>
      <c r="AA52" s="1291"/>
      <c r="AB52" s="1291"/>
      <c r="AC52" s="1291"/>
      <c r="AD52" s="1291"/>
      <c r="AE52" s="1291"/>
      <c r="AF52" s="1291"/>
      <c r="AG52" s="1291"/>
      <c r="AH52" s="1291"/>
      <c r="AI52" s="1291"/>
      <c r="AJ52" s="1291"/>
      <c r="AK52" s="1291"/>
      <c r="AL52" s="1291"/>
      <c r="AM52" s="1291"/>
      <c r="AN52" s="1291"/>
      <c r="AO52" s="1291"/>
      <c r="AP52" s="1291"/>
      <c r="AQ52" s="1291"/>
      <c r="AR52" s="1291"/>
      <c r="AS52" s="1291"/>
      <c r="AT52" s="1291"/>
      <c r="AU52" s="1291"/>
      <c r="AV52" s="1291"/>
      <c r="AW52" s="1291"/>
      <c r="AX52" s="1291"/>
      <c r="AY52" s="1291"/>
      <c r="AZ52" s="1291"/>
      <c r="BA52" s="1291"/>
      <c r="BB52" s="1291"/>
      <c r="BC52" s="1291"/>
      <c r="BD52" s="1291"/>
      <c r="BE52" s="1291"/>
      <c r="BF52" s="1292">
        <v>2019</v>
      </c>
      <c r="BG52" s="1286"/>
      <c r="BH52" s="1286"/>
    </row>
    <row r="53" spans="1:60" ht="18" thickBot="1" x14ac:dyDescent="0.4">
      <c r="A53" s="1385" t="s">
        <v>1572</v>
      </c>
      <c r="B53" s="1285"/>
      <c r="C53" s="1285"/>
      <c r="D53" s="1285"/>
      <c r="E53" s="1285"/>
      <c r="F53" s="1285"/>
      <c r="G53" s="1285"/>
      <c r="H53" s="1285"/>
      <c r="I53" s="1293"/>
      <c r="J53" s="1301">
        <v>5000</v>
      </c>
      <c r="K53" s="1291"/>
      <c r="L53" s="1291"/>
      <c r="M53" s="1291"/>
      <c r="N53" s="1291"/>
      <c r="O53" s="1291"/>
      <c r="P53" s="1291"/>
      <c r="Q53" s="1291"/>
      <c r="R53" s="1291"/>
      <c r="S53" s="1291"/>
      <c r="T53" s="1291"/>
      <c r="U53" s="1291"/>
      <c r="V53" s="1291"/>
      <c r="W53" s="1291"/>
      <c r="X53" s="1291"/>
      <c r="Y53" s="1291"/>
      <c r="Z53" s="1291"/>
      <c r="AA53" s="1291"/>
      <c r="AB53" s="1291"/>
      <c r="AC53" s="1291"/>
      <c r="AD53" s="1291"/>
      <c r="AE53" s="1291"/>
      <c r="AF53" s="1291"/>
      <c r="AG53" s="1291"/>
      <c r="AH53" s="1291"/>
      <c r="AI53" s="1291"/>
      <c r="AJ53" s="1291"/>
      <c r="AK53" s="1291"/>
      <c r="AL53" s="1291"/>
      <c r="AM53" s="1291"/>
      <c r="AN53" s="1291"/>
      <c r="AO53" s="1291"/>
      <c r="AP53" s="1291"/>
      <c r="AQ53" s="1291"/>
      <c r="AR53" s="1291"/>
      <c r="AS53" s="1291"/>
      <c r="AT53" s="1291"/>
      <c r="AU53" s="1291"/>
      <c r="AV53" s="1291"/>
      <c r="AW53" s="1291"/>
      <c r="AX53" s="1291"/>
      <c r="AY53" s="1291"/>
      <c r="AZ53" s="1291"/>
      <c r="BA53" s="1291"/>
      <c r="BB53" s="1291"/>
      <c r="BC53" s="1291"/>
      <c r="BD53" s="1291"/>
      <c r="BE53" s="1291"/>
      <c r="BF53" s="1292">
        <v>2019</v>
      </c>
      <c r="BG53" s="1286"/>
      <c r="BH53" s="1286"/>
    </row>
    <row r="54" spans="1:60" ht="18" thickBot="1" x14ac:dyDescent="0.4">
      <c r="A54" s="1383" t="s">
        <v>1573</v>
      </c>
      <c r="B54" s="1383"/>
      <c r="C54" s="1383"/>
      <c r="D54" s="1383"/>
      <c r="E54" s="1383"/>
      <c r="F54" s="1383"/>
      <c r="G54" s="1383"/>
      <c r="H54" s="1402"/>
      <c r="I54" s="1302"/>
      <c r="J54" s="1403">
        <f>SUM(J50:J53)</f>
        <v>10500</v>
      </c>
      <c r="K54" s="953"/>
      <c r="L54" s="953"/>
      <c r="M54" s="953"/>
      <c r="N54" s="953"/>
      <c r="O54" s="953"/>
      <c r="P54" s="953"/>
      <c r="Q54" s="953"/>
      <c r="R54" s="953"/>
      <c r="S54" s="953"/>
      <c r="T54" s="953"/>
      <c r="U54" s="953"/>
      <c r="V54" s="953"/>
      <c r="W54" s="953"/>
      <c r="X54" s="953"/>
      <c r="Y54" s="953"/>
      <c r="Z54" s="953"/>
      <c r="AA54" s="953"/>
      <c r="AB54" s="953"/>
      <c r="AC54" s="953"/>
      <c r="AD54" s="953"/>
      <c r="AE54" s="953"/>
      <c r="AF54" s="953"/>
      <c r="AG54" s="953"/>
      <c r="AH54" s="953"/>
      <c r="AI54" s="953"/>
      <c r="AJ54" s="953"/>
      <c r="AK54" s="953"/>
      <c r="AL54" s="953"/>
      <c r="AM54" s="953"/>
      <c r="AN54" s="953"/>
      <c r="AO54" s="953"/>
      <c r="AP54" s="953"/>
      <c r="AQ54" s="953"/>
      <c r="AR54" s="953"/>
      <c r="AS54" s="953"/>
      <c r="AT54" s="953"/>
      <c r="AU54" s="953"/>
      <c r="AV54" s="953"/>
      <c r="AW54" s="953"/>
      <c r="AX54" s="953"/>
      <c r="AY54" s="953"/>
      <c r="AZ54" s="953"/>
      <c r="BA54" s="953"/>
      <c r="BB54" s="953"/>
      <c r="BC54" s="953"/>
      <c r="BD54" s="953"/>
      <c r="BE54" s="953"/>
      <c r="BF54" s="953"/>
      <c r="BG54" s="940"/>
      <c r="BH54" s="940"/>
    </row>
    <row r="55" spans="1:60" ht="18" thickBot="1" x14ac:dyDescent="0.4">
      <c r="A55" s="1020" t="s">
        <v>1574</v>
      </c>
      <c r="B55" s="2030"/>
      <c r="C55" s="2031"/>
      <c r="D55" s="2031"/>
      <c r="E55" s="2031"/>
      <c r="F55" s="2031"/>
      <c r="G55" s="2031"/>
      <c r="H55" s="2031"/>
      <c r="I55" s="2032"/>
      <c r="J55" s="1020"/>
      <c r="K55" s="953"/>
      <c r="L55" s="953"/>
      <c r="M55" s="953"/>
      <c r="N55" s="953"/>
      <c r="O55" s="953"/>
      <c r="P55" s="953"/>
      <c r="Q55" s="953"/>
      <c r="R55" s="953"/>
      <c r="S55" s="953"/>
      <c r="T55" s="953"/>
      <c r="U55" s="953"/>
      <c r="V55" s="953"/>
      <c r="W55" s="953"/>
      <c r="X55" s="953"/>
      <c r="Y55" s="953"/>
      <c r="Z55" s="953"/>
      <c r="AA55" s="953"/>
      <c r="AB55" s="953"/>
      <c r="AC55" s="953"/>
      <c r="AD55" s="953"/>
      <c r="AE55" s="953"/>
      <c r="AF55" s="953"/>
      <c r="AG55" s="953"/>
      <c r="AH55" s="953"/>
      <c r="AI55" s="953"/>
      <c r="AJ55" s="953"/>
      <c r="AK55" s="953"/>
      <c r="AL55" s="953"/>
      <c r="AM55" s="953"/>
      <c r="AN55" s="953"/>
      <c r="AO55" s="953"/>
      <c r="AP55" s="953"/>
      <c r="AQ55" s="953"/>
      <c r="AR55" s="953"/>
      <c r="AS55" s="953"/>
      <c r="AT55" s="953"/>
      <c r="AU55" s="953"/>
      <c r="AV55" s="953"/>
      <c r="AW55" s="953"/>
      <c r="AX55" s="953"/>
      <c r="AY55" s="953"/>
      <c r="AZ55" s="953"/>
      <c r="BA55" s="953"/>
      <c r="BB55" s="953"/>
      <c r="BC55" s="953"/>
      <c r="BD55" s="953"/>
      <c r="BE55" s="953"/>
      <c r="BF55" s="953"/>
      <c r="BG55" s="940"/>
      <c r="BH55" s="940"/>
    </row>
    <row r="56" spans="1:60" ht="17.5" x14ac:dyDescent="0.35">
      <c r="A56" s="1385" t="s">
        <v>1569</v>
      </c>
      <c r="B56" s="1301"/>
      <c r="C56" s="1301"/>
      <c r="D56" s="1301"/>
      <c r="E56" s="1301"/>
      <c r="F56" s="1301"/>
      <c r="G56" s="1301"/>
      <c r="H56" s="1301"/>
      <c r="I56" s="1301"/>
      <c r="J56" s="1301">
        <v>1000</v>
      </c>
      <c r="K56" s="1291"/>
      <c r="L56" s="1291"/>
      <c r="M56" s="1291"/>
      <c r="N56" s="1291"/>
      <c r="O56" s="1291"/>
      <c r="P56" s="1291"/>
      <c r="Q56" s="1291"/>
      <c r="R56" s="1291"/>
      <c r="S56" s="1291"/>
      <c r="T56" s="1291"/>
      <c r="U56" s="1291"/>
      <c r="V56" s="1291"/>
      <c r="W56" s="1291"/>
      <c r="X56" s="1291"/>
      <c r="Y56" s="1291"/>
      <c r="Z56" s="1291"/>
      <c r="AA56" s="1291"/>
      <c r="AB56" s="1291"/>
      <c r="AC56" s="1291"/>
      <c r="AD56" s="1291"/>
      <c r="AE56" s="1291"/>
      <c r="AF56" s="1291"/>
      <c r="AG56" s="1291"/>
      <c r="AH56" s="1291"/>
      <c r="AI56" s="1291"/>
      <c r="AJ56" s="1291"/>
      <c r="AK56" s="1291"/>
      <c r="AL56" s="1291"/>
      <c r="AM56" s="1291"/>
      <c r="AN56" s="1291"/>
      <c r="AO56" s="1291"/>
      <c r="AP56" s="1291"/>
      <c r="AQ56" s="1291"/>
      <c r="AR56" s="1291"/>
      <c r="AS56" s="1291"/>
      <c r="AT56" s="1291"/>
      <c r="AU56" s="1291"/>
      <c r="AV56" s="1291"/>
      <c r="AW56" s="1291"/>
      <c r="AX56" s="1291"/>
      <c r="AY56" s="1291"/>
      <c r="AZ56" s="1291"/>
      <c r="BA56" s="1291"/>
      <c r="BB56" s="1291"/>
      <c r="BC56" s="1292"/>
      <c r="BD56" s="1292"/>
      <c r="BE56" s="1292"/>
      <c r="BF56" s="1292"/>
      <c r="BG56" s="1286"/>
      <c r="BH56" s="1286"/>
    </row>
    <row r="57" spans="1:60" ht="17.5" x14ac:dyDescent="0.35">
      <c r="A57" s="1385" t="s">
        <v>1570</v>
      </c>
      <c r="B57" s="1301"/>
      <c r="C57" s="1301"/>
      <c r="D57" s="1301"/>
      <c r="E57" s="1301"/>
      <c r="F57" s="1301"/>
      <c r="G57" s="1301"/>
      <c r="H57" s="1301"/>
      <c r="I57" s="1301"/>
      <c r="J57" s="1301">
        <v>2500</v>
      </c>
      <c r="K57" s="1291"/>
      <c r="L57" s="1291"/>
      <c r="M57" s="1291"/>
      <c r="N57" s="1291"/>
      <c r="O57" s="1291"/>
      <c r="P57" s="1291"/>
      <c r="Q57" s="1291"/>
      <c r="R57" s="1291"/>
      <c r="S57" s="1291"/>
      <c r="T57" s="1291"/>
      <c r="U57" s="1291"/>
      <c r="V57" s="1291"/>
      <c r="W57" s="1291"/>
      <c r="X57" s="1291"/>
      <c r="Y57" s="1291"/>
      <c r="Z57" s="1291"/>
      <c r="AA57" s="1291"/>
      <c r="AB57" s="1291"/>
      <c r="AC57" s="1291"/>
      <c r="AD57" s="1291"/>
      <c r="AE57" s="1291"/>
      <c r="AF57" s="1291"/>
      <c r="AG57" s="1291"/>
      <c r="AH57" s="1291"/>
      <c r="AI57" s="1291"/>
      <c r="AJ57" s="1291"/>
      <c r="AK57" s="1291"/>
      <c r="AL57" s="1291"/>
      <c r="AM57" s="1291"/>
      <c r="AN57" s="1291"/>
      <c r="AO57" s="1291"/>
      <c r="AP57" s="1291"/>
      <c r="AQ57" s="1291"/>
      <c r="AR57" s="1291"/>
      <c r="AS57" s="1291"/>
      <c r="AT57" s="1291"/>
      <c r="AU57" s="1291"/>
      <c r="AV57" s="1291"/>
      <c r="AW57" s="1291"/>
      <c r="AX57" s="1291"/>
      <c r="AY57" s="1291"/>
      <c r="AZ57" s="1291"/>
      <c r="BA57" s="1291"/>
      <c r="BB57" s="1291"/>
      <c r="BC57" s="1291"/>
      <c r="BD57" s="1291"/>
      <c r="BE57" s="1291"/>
      <c r="BF57" s="1292">
        <v>2019</v>
      </c>
      <c r="BG57" s="1286"/>
      <c r="BH57" s="1286"/>
    </row>
    <row r="58" spans="1:60" ht="17.5" x14ac:dyDescent="0.35">
      <c r="A58" s="1385" t="s">
        <v>1571</v>
      </c>
      <c r="B58" s="1301"/>
      <c r="C58" s="1301"/>
      <c r="D58" s="1301"/>
      <c r="E58" s="1301"/>
      <c r="F58" s="1301"/>
      <c r="G58" s="1301"/>
      <c r="H58" s="1301"/>
      <c r="I58" s="1301"/>
      <c r="J58" s="1301">
        <v>2000</v>
      </c>
      <c r="K58" s="1291"/>
      <c r="L58" s="1291"/>
      <c r="M58" s="1291"/>
      <c r="N58" s="1291"/>
      <c r="O58" s="1291"/>
      <c r="P58" s="1291"/>
      <c r="Q58" s="1291"/>
      <c r="R58" s="1291"/>
      <c r="S58" s="1291"/>
      <c r="T58" s="1291"/>
      <c r="U58" s="1291"/>
      <c r="V58" s="1291"/>
      <c r="W58" s="1291"/>
      <c r="X58" s="1291"/>
      <c r="Y58" s="1291"/>
      <c r="Z58" s="1291"/>
      <c r="AA58" s="1291"/>
      <c r="AB58" s="1291"/>
      <c r="AC58" s="1291"/>
      <c r="AD58" s="1291"/>
      <c r="AE58" s="1291"/>
      <c r="AF58" s="1291"/>
      <c r="AG58" s="1291"/>
      <c r="AH58" s="1291"/>
      <c r="AI58" s="1291"/>
      <c r="AJ58" s="1291"/>
      <c r="AK58" s="1291"/>
      <c r="AL58" s="1291"/>
      <c r="AM58" s="1291"/>
      <c r="AN58" s="1291"/>
      <c r="AO58" s="1291"/>
      <c r="AP58" s="1291"/>
      <c r="AQ58" s="1291"/>
      <c r="AR58" s="1291"/>
      <c r="AS58" s="1291"/>
      <c r="AT58" s="1291"/>
      <c r="AU58" s="1291"/>
      <c r="AV58" s="1291"/>
      <c r="AW58" s="1291"/>
      <c r="AX58" s="1291"/>
      <c r="AY58" s="1291"/>
      <c r="AZ58" s="1291"/>
      <c r="BA58" s="1291"/>
      <c r="BB58" s="1291"/>
      <c r="BC58" s="1291"/>
      <c r="BD58" s="1291"/>
      <c r="BE58" s="1291"/>
      <c r="BF58" s="1292">
        <v>2019</v>
      </c>
      <c r="BG58" s="1286"/>
      <c r="BH58" s="1286"/>
    </row>
    <row r="59" spans="1:60" ht="17.5" x14ac:dyDescent="0.35">
      <c r="A59" s="1385" t="s">
        <v>1572</v>
      </c>
      <c r="B59" s="1301"/>
      <c r="C59" s="1301"/>
      <c r="D59" s="1301"/>
      <c r="E59" s="1301"/>
      <c r="F59" s="1301"/>
      <c r="G59" s="1301"/>
      <c r="H59" s="1301"/>
      <c r="I59" s="1301"/>
      <c r="J59" s="1301">
        <v>5000</v>
      </c>
      <c r="K59" s="1291"/>
      <c r="L59" s="1291"/>
      <c r="M59" s="1291"/>
      <c r="N59" s="1291"/>
      <c r="O59" s="1291"/>
      <c r="P59" s="1291"/>
      <c r="Q59" s="1291"/>
      <c r="R59" s="1291"/>
      <c r="S59" s="1291"/>
      <c r="T59" s="1291"/>
      <c r="U59" s="1291"/>
      <c r="V59" s="1291"/>
      <c r="W59" s="1291"/>
      <c r="X59" s="1291"/>
      <c r="Y59" s="1291"/>
      <c r="Z59" s="1291"/>
      <c r="AA59" s="1291"/>
      <c r="AB59" s="1291"/>
      <c r="AC59" s="1291"/>
      <c r="AD59" s="1291"/>
      <c r="AE59" s="1291"/>
      <c r="AF59" s="1291"/>
      <c r="AG59" s="1291"/>
      <c r="AH59" s="1291"/>
      <c r="AI59" s="1291"/>
      <c r="AJ59" s="1291"/>
      <c r="AK59" s="1291"/>
      <c r="AL59" s="1291"/>
      <c r="AM59" s="1291"/>
      <c r="AN59" s="1291"/>
      <c r="AO59" s="1291"/>
      <c r="AP59" s="1291"/>
      <c r="AQ59" s="1291"/>
      <c r="AR59" s="1291"/>
      <c r="AS59" s="1291"/>
      <c r="AT59" s="1291"/>
      <c r="AU59" s="1291"/>
      <c r="AV59" s="1291"/>
      <c r="AW59" s="1291"/>
      <c r="AX59" s="1291"/>
      <c r="AY59" s="1291"/>
      <c r="AZ59" s="1291"/>
      <c r="BA59" s="1291"/>
      <c r="BB59" s="1291"/>
      <c r="BC59" s="1291"/>
      <c r="BD59" s="1291"/>
      <c r="BE59" s="1291"/>
      <c r="BF59" s="1292">
        <v>2019</v>
      </c>
      <c r="BG59" s="1286"/>
      <c r="BH59" s="1286"/>
    </row>
    <row r="60" spans="1:60" ht="17.5" x14ac:dyDescent="0.35">
      <c r="A60" s="1268" t="s">
        <v>1575</v>
      </c>
      <c r="B60" s="1268"/>
      <c r="C60" s="1268"/>
      <c r="D60" s="1268"/>
      <c r="E60" s="1268"/>
      <c r="F60" s="1268"/>
      <c r="G60" s="1268"/>
      <c r="H60" s="1268">
        <f>SUM(H56:H59)</f>
        <v>0</v>
      </c>
      <c r="I60" s="1268">
        <v>0</v>
      </c>
      <c r="J60" s="1268">
        <f>H60-I60</f>
        <v>0</v>
      </c>
      <c r="K60" s="1291"/>
      <c r="L60" s="1291"/>
      <c r="M60" s="1291"/>
      <c r="N60" s="1291"/>
      <c r="O60" s="1291"/>
      <c r="P60" s="1291"/>
      <c r="Q60" s="1291"/>
      <c r="R60" s="1291"/>
      <c r="S60" s="1291"/>
      <c r="T60" s="1291"/>
      <c r="U60" s="1291"/>
      <c r="V60" s="1291"/>
      <c r="W60" s="1291"/>
      <c r="X60" s="1291"/>
      <c r="Y60" s="1291"/>
      <c r="Z60" s="1291"/>
      <c r="AA60" s="1291"/>
      <c r="AB60" s="1291"/>
      <c r="AC60" s="1291"/>
      <c r="AD60" s="1291"/>
      <c r="AE60" s="1291"/>
      <c r="AF60" s="1291"/>
      <c r="AG60" s="1291"/>
      <c r="AH60" s="1291"/>
      <c r="AI60" s="1291"/>
      <c r="AJ60" s="1291"/>
      <c r="AK60" s="1291"/>
      <c r="AL60" s="1291"/>
      <c r="AM60" s="1291"/>
      <c r="AN60" s="1291"/>
      <c r="AO60" s="1291"/>
      <c r="AP60" s="1291"/>
      <c r="AQ60" s="1291"/>
      <c r="AR60" s="1291"/>
      <c r="AS60" s="1291"/>
      <c r="AT60" s="1291"/>
      <c r="AU60" s="1291"/>
      <c r="AV60" s="1291"/>
      <c r="AW60" s="1291"/>
      <c r="AX60" s="1291"/>
      <c r="AY60" s="1291"/>
      <c r="AZ60" s="1291"/>
      <c r="BA60" s="1291"/>
      <c r="BB60" s="1291"/>
      <c r="BC60" s="1291"/>
      <c r="BD60" s="1291"/>
      <c r="BE60" s="1291"/>
      <c r="BF60" s="1291"/>
      <c r="BG60" s="1286"/>
      <c r="BH60" s="1286"/>
    </row>
    <row r="61" spans="1:60" x14ac:dyDescent="0.35">
      <c r="A61" s="2062" t="s">
        <v>1576</v>
      </c>
      <c r="B61" s="2063"/>
      <c r="C61" s="2063"/>
      <c r="D61" s="2063"/>
      <c r="E61" s="2063"/>
      <c r="F61" s="2063"/>
      <c r="G61" s="2063"/>
      <c r="H61" s="2063"/>
      <c r="I61" s="2063"/>
      <c r="J61" s="2064"/>
      <c r="K61" s="1291"/>
      <c r="L61" s="1291"/>
      <c r="M61" s="1291"/>
      <c r="N61" s="1291"/>
      <c r="O61" s="1291"/>
      <c r="P61" s="1291"/>
      <c r="Q61" s="1291"/>
      <c r="R61" s="1291"/>
      <c r="S61" s="1291"/>
      <c r="T61" s="1291"/>
      <c r="U61" s="1291"/>
      <c r="V61" s="1291"/>
      <c r="W61" s="1291"/>
      <c r="X61" s="1291"/>
      <c r="Y61" s="1291"/>
      <c r="Z61" s="1291"/>
      <c r="AA61" s="1291"/>
      <c r="AB61" s="1291"/>
      <c r="AC61" s="1291"/>
      <c r="AD61" s="1291"/>
      <c r="AE61" s="1291"/>
      <c r="AF61" s="1291"/>
      <c r="AG61" s="1291"/>
      <c r="AH61" s="1291"/>
      <c r="AI61" s="1291"/>
      <c r="AJ61" s="1291"/>
      <c r="AK61" s="1291"/>
      <c r="AL61" s="1291"/>
      <c r="AM61" s="1291"/>
      <c r="AN61" s="1291"/>
      <c r="AO61" s="1291"/>
      <c r="AP61" s="1291"/>
      <c r="AQ61" s="1291"/>
      <c r="AR61" s="1291"/>
      <c r="AS61" s="1291"/>
      <c r="AT61" s="1291"/>
      <c r="AU61" s="1291"/>
      <c r="AV61" s="1291"/>
      <c r="AW61" s="1291"/>
      <c r="AX61" s="1291"/>
      <c r="AY61" s="1291"/>
      <c r="AZ61" s="1291"/>
      <c r="BA61" s="1291"/>
      <c r="BB61" s="1291"/>
      <c r="BC61" s="1291"/>
      <c r="BD61" s="1291"/>
      <c r="BE61" s="1291"/>
      <c r="BF61" s="1291"/>
      <c r="BG61" s="1286"/>
      <c r="BH61" s="1286"/>
    </row>
    <row r="62" spans="1:60" x14ac:dyDescent="0.35">
      <c r="A62" s="1404" t="s">
        <v>1577</v>
      </c>
      <c r="B62" s="1303"/>
      <c r="C62" s="1304" t="s">
        <v>1578</v>
      </c>
      <c r="D62" s="1305">
        <v>5</v>
      </c>
      <c r="E62" s="1306">
        <f>SUM(B62*D62)</f>
        <v>0</v>
      </c>
      <c r="F62" s="1307" t="s">
        <v>1579</v>
      </c>
      <c r="G62" s="1308">
        <v>1</v>
      </c>
      <c r="H62" s="1306">
        <f>SUM(E62*G62)</f>
        <v>0</v>
      </c>
      <c r="I62" s="1303"/>
      <c r="J62" s="1309">
        <f>H62-I62</f>
        <v>0</v>
      </c>
      <c r="K62" s="1291"/>
      <c r="L62" s="1291"/>
      <c r="M62" s="1291"/>
      <c r="N62" s="1291"/>
      <c r="O62" s="1291"/>
      <c r="P62" s="1291"/>
      <c r="Q62" s="1291"/>
      <c r="R62" s="1291"/>
      <c r="S62" s="1291"/>
      <c r="T62" s="1291"/>
      <c r="U62" s="1291"/>
      <c r="V62" s="1291"/>
      <c r="W62" s="1291"/>
      <c r="X62" s="1291"/>
      <c r="Y62" s="1291"/>
      <c r="Z62" s="1291"/>
      <c r="AA62" s="1291"/>
      <c r="AB62" s="1291"/>
      <c r="AC62" s="1291"/>
      <c r="AD62" s="1291"/>
      <c r="AE62" s="1291"/>
      <c r="AF62" s="1291"/>
      <c r="AG62" s="1291"/>
      <c r="AH62" s="1291"/>
      <c r="AI62" s="1291"/>
      <c r="AJ62" s="1291"/>
      <c r="AK62" s="1291"/>
      <c r="AL62" s="1291"/>
      <c r="AM62" s="1291"/>
      <c r="AN62" s="1291"/>
      <c r="AO62" s="1291"/>
      <c r="AP62" s="1291"/>
      <c r="AQ62" s="1291"/>
      <c r="AR62" s="1291"/>
      <c r="AS62" s="1291"/>
      <c r="AT62" s="1291"/>
      <c r="AU62" s="1291"/>
      <c r="AV62" s="1291"/>
      <c r="AW62" s="1291"/>
      <c r="AX62" s="1291"/>
      <c r="AY62" s="1291"/>
      <c r="AZ62" s="1291"/>
      <c r="BA62" s="1291"/>
      <c r="BB62" s="1291"/>
      <c r="BC62" s="1291"/>
      <c r="BD62" s="1291"/>
      <c r="BE62" s="1291"/>
      <c r="BF62" s="1291"/>
      <c r="BG62" s="1286"/>
      <c r="BH62" s="1286"/>
    </row>
    <row r="63" spans="1:60" ht="15" thickBot="1" x14ac:dyDescent="0.4">
      <c r="A63" s="1404" t="s">
        <v>1580</v>
      </c>
      <c r="B63" s="1303"/>
      <c r="C63" s="1304"/>
      <c r="D63" s="1303"/>
      <c r="E63" s="1306">
        <f>SUM(B63*D63)</f>
        <v>0</v>
      </c>
      <c r="F63" s="1307"/>
      <c r="G63" s="1308"/>
      <c r="H63" s="1306">
        <f>SUM(E63*G63)</f>
        <v>0</v>
      </c>
      <c r="I63" s="1303"/>
      <c r="J63" s="1309">
        <f>H63-I63</f>
        <v>0</v>
      </c>
      <c r="K63" s="1291"/>
      <c r="L63" s="1291"/>
      <c r="M63" s="1291"/>
      <c r="N63" s="1291"/>
      <c r="O63" s="1291"/>
      <c r="P63" s="1291"/>
      <c r="Q63" s="1291"/>
      <c r="R63" s="1291"/>
      <c r="S63" s="1291"/>
      <c r="T63" s="1291"/>
      <c r="U63" s="1291"/>
      <c r="V63" s="1291"/>
      <c r="W63" s="1291"/>
      <c r="X63" s="1291"/>
      <c r="Y63" s="1291"/>
      <c r="Z63" s="1291"/>
      <c r="AA63" s="1291"/>
      <c r="AB63" s="1291"/>
      <c r="AC63" s="1291"/>
      <c r="AD63" s="1291"/>
      <c r="AE63" s="1291"/>
      <c r="AF63" s="1291"/>
      <c r="AG63" s="1291"/>
      <c r="AH63" s="1291"/>
      <c r="AI63" s="1291"/>
      <c r="AJ63" s="1291"/>
      <c r="AK63" s="1291"/>
      <c r="AL63" s="1291"/>
      <c r="AM63" s="1291"/>
      <c r="AN63" s="1291"/>
      <c r="AO63" s="1291"/>
      <c r="AP63" s="1291"/>
      <c r="AQ63" s="1291"/>
      <c r="AR63" s="1291"/>
      <c r="AS63" s="1291"/>
      <c r="AT63" s="1291"/>
      <c r="AU63" s="1291"/>
      <c r="AV63" s="1291"/>
      <c r="AW63" s="1291"/>
      <c r="AX63" s="1291"/>
      <c r="AY63" s="1291"/>
      <c r="AZ63" s="1291"/>
      <c r="BA63" s="1291"/>
      <c r="BB63" s="1291"/>
      <c r="BC63" s="1291"/>
      <c r="BD63" s="1291"/>
      <c r="BE63" s="1291"/>
      <c r="BF63" s="1291"/>
      <c r="BG63" s="1286"/>
      <c r="BH63" s="1286"/>
    </row>
    <row r="64" spans="1:60" ht="18" thickBot="1" x14ac:dyDescent="0.4">
      <c r="A64" s="1383" t="s">
        <v>1581</v>
      </c>
      <c r="B64" s="1383"/>
      <c r="C64" s="1383"/>
      <c r="D64" s="1383"/>
      <c r="E64" s="1383"/>
      <c r="F64" s="1383"/>
      <c r="G64" s="1383"/>
      <c r="H64" s="1403"/>
      <c r="I64" s="1310"/>
      <c r="J64" s="1405">
        <f>SUM(J56:J59)</f>
        <v>10500</v>
      </c>
      <c r="K64" s="953"/>
      <c r="L64" s="953"/>
      <c r="M64" s="953"/>
      <c r="N64" s="953"/>
      <c r="O64" s="953"/>
      <c r="P64" s="953"/>
      <c r="Q64" s="953"/>
      <c r="R64" s="953"/>
      <c r="S64" s="953"/>
      <c r="T64" s="953"/>
      <c r="U64" s="953"/>
      <c r="V64" s="953"/>
      <c r="W64" s="953"/>
      <c r="X64" s="953"/>
      <c r="Y64" s="953"/>
      <c r="Z64" s="953"/>
      <c r="AA64" s="953"/>
      <c r="AB64" s="953"/>
      <c r="AC64" s="953"/>
      <c r="AD64" s="953"/>
      <c r="AE64" s="953"/>
      <c r="AF64" s="953"/>
      <c r="AG64" s="953"/>
      <c r="AH64" s="953"/>
      <c r="AI64" s="953"/>
      <c r="AJ64" s="953"/>
      <c r="AK64" s="953"/>
      <c r="AL64" s="953"/>
      <c r="AM64" s="953"/>
      <c r="AN64" s="953"/>
      <c r="AO64" s="953"/>
      <c r="AP64" s="953"/>
      <c r="AQ64" s="953"/>
      <c r="AR64" s="953"/>
      <c r="AS64" s="953"/>
      <c r="AT64" s="953"/>
      <c r="AU64" s="953"/>
      <c r="AV64" s="953"/>
      <c r="AW64" s="953"/>
      <c r="AX64" s="953"/>
      <c r="AY64" s="953"/>
      <c r="AZ64" s="953"/>
      <c r="BA64" s="953"/>
      <c r="BB64" s="953"/>
      <c r="BC64" s="953"/>
      <c r="BD64" s="953"/>
      <c r="BE64" s="953"/>
      <c r="BF64" s="953"/>
      <c r="BG64" s="940"/>
      <c r="BH64" s="940"/>
    </row>
    <row r="65" spans="1:60" ht="18" thickBot="1" x14ac:dyDescent="0.4">
      <c r="A65" s="1392" t="s">
        <v>1582</v>
      </c>
      <c r="B65" s="2030"/>
      <c r="C65" s="2031"/>
      <c r="D65" s="2031"/>
      <c r="E65" s="2031"/>
      <c r="F65" s="2031"/>
      <c r="G65" s="2031"/>
      <c r="H65" s="2031"/>
      <c r="I65" s="2032"/>
      <c r="J65" s="1020"/>
      <c r="K65" s="953"/>
      <c r="L65" s="953"/>
      <c r="M65" s="953"/>
      <c r="N65" s="953"/>
      <c r="O65" s="953"/>
      <c r="P65" s="953"/>
      <c r="Q65" s="953"/>
      <c r="R65" s="953"/>
      <c r="S65" s="953"/>
      <c r="T65" s="953"/>
      <c r="U65" s="953"/>
      <c r="V65" s="953"/>
      <c r="W65" s="953"/>
      <c r="X65" s="953"/>
      <c r="Y65" s="953"/>
      <c r="Z65" s="953"/>
      <c r="AA65" s="953"/>
      <c r="AB65" s="953"/>
      <c r="AC65" s="953"/>
      <c r="AD65" s="953"/>
      <c r="AE65" s="953"/>
      <c r="AF65" s="953"/>
      <c r="AG65" s="953"/>
      <c r="AH65" s="953"/>
      <c r="AI65" s="953"/>
      <c r="AJ65" s="953"/>
      <c r="AK65" s="953"/>
      <c r="AL65" s="953"/>
      <c r="AM65" s="953"/>
      <c r="AN65" s="953"/>
      <c r="AO65" s="953"/>
      <c r="AP65" s="953"/>
      <c r="AQ65" s="953"/>
      <c r="AR65" s="953"/>
      <c r="AS65" s="953"/>
      <c r="AT65" s="953"/>
      <c r="AU65" s="953"/>
      <c r="AV65" s="953"/>
      <c r="AW65" s="953"/>
      <c r="AX65" s="953"/>
      <c r="AY65" s="953"/>
      <c r="AZ65" s="953"/>
      <c r="BA65" s="953"/>
      <c r="BB65" s="953"/>
      <c r="BC65" s="953"/>
      <c r="BD65" s="953"/>
      <c r="BE65" s="953"/>
      <c r="BF65" s="953"/>
      <c r="BG65" s="940"/>
      <c r="BH65" s="940"/>
    </row>
    <row r="66" spans="1:60" ht="17.5" x14ac:dyDescent="0.35">
      <c r="A66" s="1385" t="s">
        <v>1569</v>
      </c>
      <c r="B66" s="1285"/>
      <c r="C66" s="1285"/>
      <c r="D66" s="1285"/>
      <c r="E66" s="1285"/>
      <c r="F66" s="1285"/>
      <c r="G66" s="1285"/>
      <c r="H66" s="1285"/>
      <c r="I66" s="1285"/>
      <c r="J66" s="1406">
        <v>0</v>
      </c>
      <c r="K66" s="1291"/>
      <c r="L66" s="1291"/>
      <c r="M66" s="1291"/>
      <c r="N66" s="1291"/>
      <c r="O66" s="1291"/>
      <c r="P66" s="1291"/>
      <c r="Q66" s="1291"/>
      <c r="R66" s="1291"/>
      <c r="S66" s="1291"/>
      <c r="T66" s="1291"/>
      <c r="U66" s="1291"/>
      <c r="V66" s="1291"/>
      <c r="W66" s="1291"/>
      <c r="X66" s="1291"/>
      <c r="Y66" s="1291"/>
      <c r="Z66" s="1291"/>
      <c r="AA66" s="1291"/>
      <c r="AB66" s="1291"/>
      <c r="AC66" s="1291"/>
      <c r="AD66" s="1291"/>
      <c r="AE66" s="1291"/>
      <c r="AF66" s="1291"/>
      <c r="AG66" s="1291"/>
      <c r="AH66" s="1291"/>
      <c r="AI66" s="1291"/>
      <c r="AJ66" s="1291"/>
      <c r="AK66" s="1291"/>
      <c r="AL66" s="1291"/>
      <c r="AM66" s="1291"/>
      <c r="AN66" s="1291"/>
      <c r="AO66" s="1291"/>
      <c r="AP66" s="1291"/>
      <c r="AQ66" s="1291"/>
      <c r="AR66" s="1291"/>
      <c r="AS66" s="1291"/>
      <c r="AT66" s="1291"/>
      <c r="AU66" s="1291"/>
      <c r="AV66" s="1291"/>
      <c r="AW66" s="1291"/>
      <c r="AX66" s="1291"/>
      <c r="AY66" s="1291"/>
      <c r="AZ66" s="1291"/>
      <c r="BA66" s="1291"/>
      <c r="BB66" s="1291"/>
      <c r="BC66" s="1292"/>
      <c r="BD66" s="1292"/>
      <c r="BE66" s="1292"/>
      <c r="BF66" s="1292"/>
      <c r="BG66" s="1286"/>
      <c r="BH66" s="1286"/>
    </row>
    <row r="67" spans="1:60" ht="17.5" x14ac:dyDescent="0.35">
      <c r="A67" s="1385" t="s">
        <v>1570</v>
      </c>
      <c r="B67" s="1285"/>
      <c r="C67" s="1285"/>
      <c r="D67" s="1285"/>
      <c r="E67" s="1285"/>
      <c r="F67" s="1285"/>
      <c r="G67" s="1285"/>
      <c r="H67" s="1285"/>
      <c r="I67" s="1285"/>
      <c r="J67" s="1406">
        <v>0</v>
      </c>
      <c r="K67" s="1291"/>
      <c r="L67" s="1291"/>
      <c r="M67" s="1291"/>
      <c r="N67" s="1291"/>
      <c r="O67" s="1291"/>
      <c r="P67" s="1291"/>
      <c r="Q67" s="1291"/>
      <c r="R67" s="1291"/>
      <c r="S67" s="1291"/>
      <c r="T67" s="1291"/>
      <c r="U67" s="1291"/>
      <c r="V67" s="1291"/>
      <c r="W67" s="1291"/>
      <c r="X67" s="1291"/>
      <c r="Y67" s="1291"/>
      <c r="Z67" s="1291"/>
      <c r="AA67" s="1291"/>
      <c r="AB67" s="1291"/>
      <c r="AC67" s="1291"/>
      <c r="AD67" s="1291"/>
      <c r="AE67" s="1291"/>
      <c r="AF67" s="1291"/>
      <c r="AG67" s="1291"/>
      <c r="AH67" s="1291"/>
      <c r="AI67" s="1291"/>
      <c r="AJ67" s="1291"/>
      <c r="AK67" s="1291"/>
      <c r="AL67" s="1291"/>
      <c r="AM67" s="1291"/>
      <c r="AN67" s="1291"/>
      <c r="AO67" s="1291"/>
      <c r="AP67" s="1291"/>
      <c r="AQ67" s="1291"/>
      <c r="AR67" s="1291"/>
      <c r="AS67" s="1291"/>
      <c r="AT67" s="1291"/>
      <c r="AU67" s="1291"/>
      <c r="AV67" s="1291"/>
      <c r="AW67" s="1291"/>
      <c r="AX67" s="1291"/>
      <c r="AY67" s="1291"/>
      <c r="AZ67" s="1291"/>
      <c r="BA67" s="1291"/>
      <c r="BB67" s="1291"/>
      <c r="BC67" s="1291"/>
      <c r="BD67" s="1291"/>
      <c r="BE67" s="1291"/>
      <c r="BF67" s="1292">
        <v>2019</v>
      </c>
      <c r="BG67" s="1286"/>
      <c r="BH67" s="1286"/>
    </row>
    <row r="68" spans="1:60" ht="17.5" x14ac:dyDescent="0.35">
      <c r="A68" s="1385" t="s">
        <v>1571</v>
      </c>
      <c r="B68" s="1285"/>
      <c r="C68" s="1285"/>
      <c r="D68" s="1285"/>
      <c r="E68" s="1285"/>
      <c r="F68" s="1285"/>
      <c r="G68" s="1285"/>
      <c r="H68" s="1285"/>
      <c r="I68" s="1285"/>
      <c r="J68" s="1406">
        <v>0</v>
      </c>
      <c r="K68" s="1291"/>
      <c r="L68" s="1291"/>
      <c r="M68" s="1291"/>
      <c r="N68" s="1291"/>
      <c r="O68" s="1291"/>
      <c r="P68" s="1291"/>
      <c r="Q68" s="1291"/>
      <c r="R68" s="1291"/>
      <c r="S68" s="1291"/>
      <c r="T68" s="1291"/>
      <c r="U68" s="1291"/>
      <c r="V68" s="1291"/>
      <c r="W68" s="1291"/>
      <c r="X68" s="1291"/>
      <c r="Y68" s="1291"/>
      <c r="Z68" s="1291"/>
      <c r="AA68" s="1291"/>
      <c r="AB68" s="1291"/>
      <c r="AC68" s="1291"/>
      <c r="AD68" s="1291"/>
      <c r="AE68" s="1291"/>
      <c r="AF68" s="1291"/>
      <c r="AG68" s="1291"/>
      <c r="AH68" s="1291"/>
      <c r="AI68" s="1291"/>
      <c r="AJ68" s="1291"/>
      <c r="AK68" s="1291"/>
      <c r="AL68" s="1291"/>
      <c r="AM68" s="1291"/>
      <c r="AN68" s="1291"/>
      <c r="AO68" s="1291"/>
      <c r="AP68" s="1291"/>
      <c r="AQ68" s="1291"/>
      <c r="AR68" s="1291"/>
      <c r="AS68" s="1291"/>
      <c r="AT68" s="1291"/>
      <c r="AU68" s="1291"/>
      <c r="AV68" s="1291"/>
      <c r="AW68" s="1291"/>
      <c r="AX68" s="1291"/>
      <c r="AY68" s="1291"/>
      <c r="AZ68" s="1291"/>
      <c r="BA68" s="1291"/>
      <c r="BB68" s="1291"/>
      <c r="BC68" s="1291"/>
      <c r="BD68" s="1291"/>
      <c r="BE68" s="1291"/>
      <c r="BF68" s="1292">
        <v>2019</v>
      </c>
      <c r="BG68" s="1286"/>
      <c r="BH68" s="1286"/>
    </row>
    <row r="69" spans="1:60" ht="18" thickBot="1" x14ac:dyDescent="0.4">
      <c r="A69" s="1385" t="s">
        <v>1572</v>
      </c>
      <c r="B69" s="1285"/>
      <c r="C69" s="1285"/>
      <c r="D69" s="1285"/>
      <c r="E69" s="1285"/>
      <c r="F69" s="1285"/>
      <c r="G69" s="1285"/>
      <c r="H69" s="1285"/>
      <c r="I69" s="1293"/>
      <c r="J69" s="1406">
        <v>0</v>
      </c>
      <c r="K69" s="1291"/>
      <c r="L69" s="1291"/>
      <c r="M69" s="1291"/>
      <c r="N69" s="1291"/>
      <c r="O69" s="1291"/>
      <c r="P69" s="1291"/>
      <c r="Q69" s="1291"/>
      <c r="R69" s="1291"/>
      <c r="S69" s="1291"/>
      <c r="T69" s="1291"/>
      <c r="U69" s="1291"/>
      <c r="V69" s="1291"/>
      <c r="W69" s="1291"/>
      <c r="X69" s="1291"/>
      <c r="Y69" s="1291"/>
      <c r="Z69" s="1291"/>
      <c r="AA69" s="1291"/>
      <c r="AB69" s="1291"/>
      <c r="AC69" s="1291"/>
      <c r="AD69" s="1291"/>
      <c r="AE69" s="1291"/>
      <c r="AF69" s="1291"/>
      <c r="AG69" s="1291"/>
      <c r="AH69" s="1291"/>
      <c r="AI69" s="1291"/>
      <c r="AJ69" s="1291"/>
      <c r="AK69" s="1291"/>
      <c r="AL69" s="1291"/>
      <c r="AM69" s="1291"/>
      <c r="AN69" s="1291"/>
      <c r="AO69" s="1291"/>
      <c r="AP69" s="1291"/>
      <c r="AQ69" s="1291"/>
      <c r="AR69" s="1291"/>
      <c r="AS69" s="1291"/>
      <c r="AT69" s="1291"/>
      <c r="AU69" s="1291"/>
      <c r="AV69" s="1291"/>
      <c r="AW69" s="1291"/>
      <c r="AX69" s="1291"/>
      <c r="AY69" s="1291"/>
      <c r="AZ69" s="1291"/>
      <c r="BA69" s="1291"/>
      <c r="BB69" s="1291"/>
      <c r="BC69" s="1291"/>
      <c r="BD69" s="1291"/>
      <c r="BE69" s="1291"/>
      <c r="BF69" s="1292">
        <v>2019</v>
      </c>
      <c r="BG69" s="1286"/>
      <c r="BH69" s="1286"/>
    </row>
    <row r="70" spans="1:60" ht="18" thickBot="1" x14ac:dyDescent="0.4">
      <c r="A70" s="1387" t="s">
        <v>1583</v>
      </c>
      <c r="B70" s="1387"/>
      <c r="C70" s="1387"/>
      <c r="D70" s="1387"/>
      <c r="E70" s="1387"/>
      <c r="F70" s="1387"/>
      <c r="G70" s="1387"/>
      <c r="H70" s="1388"/>
      <c r="I70" s="1311"/>
      <c r="J70" s="1405">
        <v>0</v>
      </c>
      <c r="K70" s="953"/>
      <c r="L70" s="953"/>
      <c r="M70" s="953"/>
      <c r="N70" s="953"/>
      <c r="O70" s="953"/>
      <c r="P70" s="953"/>
      <c r="Q70" s="953"/>
      <c r="R70" s="953"/>
      <c r="S70" s="953"/>
      <c r="T70" s="953"/>
      <c r="U70" s="953"/>
      <c r="V70" s="953"/>
      <c r="W70" s="953"/>
      <c r="X70" s="953"/>
      <c r="Y70" s="953"/>
      <c r="Z70" s="953"/>
      <c r="AA70" s="953"/>
      <c r="AB70" s="953"/>
      <c r="AC70" s="953"/>
      <c r="AD70" s="953"/>
      <c r="AE70" s="953"/>
      <c r="AF70" s="953"/>
      <c r="AG70" s="953"/>
      <c r="AH70" s="953"/>
      <c r="AI70" s="953"/>
      <c r="AJ70" s="953"/>
      <c r="AK70" s="953"/>
      <c r="AL70" s="953"/>
      <c r="AM70" s="953"/>
      <c r="AN70" s="953"/>
      <c r="AO70" s="953"/>
      <c r="AP70" s="953"/>
      <c r="AQ70" s="953"/>
      <c r="AR70" s="953"/>
      <c r="AS70" s="953"/>
      <c r="AT70" s="953"/>
      <c r="AU70" s="953"/>
      <c r="AV70" s="953"/>
      <c r="AW70" s="953"/>
      <c r="AX70" s="953"/>
      <c r="AY70" s="953"/>
      <c r="AZ70" s="953"/>
      <c r="BA70" s="953"/>
      <c r="BB70" s="953"/>
      <c r="BC70" s="953"/>
      <c r="BD70" s="953"/>
      <c r="BE70" s="953"/>
      <c r="BF70" s="953"/>
      <c r="BG70" s="940"/>
      <c r="BH70" s="940"/>
    </row>
    <row r="71" spans="1:60" ht="18" thickBot="1" x14ac:dyDescent="0.4">
      <c r="A71" s="1407" t="s">
        <v>1584</v>
      </c>
      <c r="B71" s="1408"/>
      <c r="C71" s="1409"/>
      <c r="D71" s="1410"/>
      <c r="E71" s="1411"/>
      <c r="F71" s="1412"/>
      <c r="G71" s="1412"/>
      <c r="H71" s="1413"/>
      <c r="I71" s="1312"/>
      <c r="J71" s="1414">
        <f>J70+J64+J54</f>
        <v>21000</v>
      </c>
      <c r="K71" s="1006"/>
      <c r="L71" s="1006"/>
      <c r="M71" s="1006"/>
      <c r="N71" s="1006"/>
      <c r="O71" s="1006"/>
      <c r="P71" s="1006"/>
      <c r="Q71" s="1006"/>
      <c r="R71" s="1006"/>
      <c r="S71" s="1006"/>
      <c r="T71" s="1006"/>
      <c r="U71" s="1006"/>
      <c r="V71" s="1006"/>
      <c r="W71" s="1006"/>
      <c r="X71" s="1006"/>
      <c r="Y71" s="1006"/>
      <c r="Z71" s="1006"/>
      <c r="AA71" s="1006"/>
      <c r="AB71" s="1006"/>
      <c r="AC71" s="1006"/>
      <c r="AD71" s="1006"/>
      <c r="AE71" s="1006"/>
      <c r="AF71" s="1006"/>
      <c r="AG71" s="1006"/>
      <c r="AH71" s="1006"/>
      <c r="AI71" s="1006"/>
      <c r="AJ71" s="1006"/>
      <c r="AK71" s="1006"/>
      <c r="AL71" s="1006"/>
      <c r="AM71" s="1006"/>
      <c r="AN71" s="1006"/>
      <c r="AO71" s="1006"/>
      <c r="AP71" s="1006"/>
      <c r="AQ71" s="1006"/>
      <c r="AR71" s="1006"/>
      <c r="AS71" s="1006"/>
      <c r="AT71" s="1006"/>
      <c r="AU71" s="1006"/>
      <c r="AV71" s="1006"/>
      <c r="AW71" s="1006"/>
      <c r="AX71" s="1006"/>
      <c r="AY71" s="1006"/>
      <c r="AZ71" s="1006"/>
      <c r="BA71" s="1006"/>
      <c r="BB71" s="1006"/>
      <c r="BC71" s="1006"/>
      <c r="BD71" s="1006"/>
      <c r="BE71" s="1006"/>
      <c r="BF71" s="1006"/>
      <c r="BG71" s="1274"/>
      <c r="BH71" s="1274"/>
    </row>
    <row r="72" spans="1:60" ht="18" thickBot="1" x14ac:dyDescent="0.4">
      <c r="A72" s="2065" t="s">
        <v>1585</v>
      </c>
      <c r="B72" s="2066"/>
      <c r="C72" s="2066"/>
      <c r="D72" s="2066"/>
      <c r="E72" s="2066"/>
      <c r="F72" s="2066"/>
      <c r="G72" s="2066"/>
      <c r="H72" s="2066"/>
      <c r="I72" s="2045"/>
      <c r="J72" s="2067"/>
      <c r="K72" s="1415"/>
      <c r="L72" s="1415"/>
      <c r="M72" s="1415"/>
      <c r="N72" s="1415"/>
      <c r="O72" s="1415"/>
      <c r="P72" s="1415"/>
      <c r="Q72" s="1415"/>
      <c r="R72" s="1415"/>
      <c r="S72" s="1415"/>
      <c r="T72" s="1415"/>
      <c r="U72" s="1415"/>
      <c r="V72" s="1415"/>
      <c r="W72" s="1415"/>
      <c r="X72" s="1415"/>
      <c r="Y72" s="1415"/>
      <c r="Z72" s="1415"/>
      <c r="AA72" s="1415"/>
      <c r="AB72" s="1415"/>
      <c r="AC72" s="1415"/>
      <c r="AD72" s="1415"/>
      <c r="AE72" s="1415"/>
      <c r="AF72" s="1415"/>
      <c r="AG72" s="1415"/>
      <c r="AH72" s="1415"/>
      <c r="AI72" s="1415"/>
      <c r="AJ72" s="1415"/>
      <c r="AK72" s="1415"/>
      <c r="AL72" s="1415"/>
      <c r="AM72" s="1415"/>
      <c r="AN72" s="1415"/>
      <c r="AO72" s="1415"/>
      <c r="AP72" s="1415"/>
      <c r="AQ72" s="1415"/>
      <c r="AR72" s="1415"/>
      <c r="AS72" s="1415"/>
      <c r="AT72" s="1415"/>
      <c r="AU72" s="1415"/>
      <c r="AV72" s="1415"/>
      <c r="AW72" s="1415"/>
      <c r="AX72" s="1415"/>
      <c r="AY72" s="1415"/>
      <c r="AZ72" s="1415"/>
      <c r="BA72" s="1415"/>
      <c r="BB72" s="1415"/>
      <c r="BC72" s="1415"/>
      <c r="BD72" s="1415"/>
      <c r="BE72" s="1415"/>
      <c r="BF72" s="1415"/>
      <c r="BG72" s="1416"/>
      <c r="BH72" s="1416"/>
    </row>
    <row r="73" spans="1:60" ht="18" thickBot="1" x14ac:dyDescent="0.4">
      <c r="A73" s="1020" t="s">
        <v>1586</v>
      </c>
      <c r="B73" s="2030" t="s">
        <v>1545</v>
      </c>
      <c r="C73" s="2031"/>
      <c r="D73" s="2031"/>
      <c r="E73" s="2031"/>
      <c r="F73" s="2031"/>
      <c r="G73" s="2031"/>
      <c r="H73" s="2031"/>
      <c r="I73" s="2032"/>
      <c r="J73" s="1020"/>
      <c r="K73" s="953"/>
      <c r="L73" s="953"/>
      <c r="M73" s="953"/>
      <c r="N73" s="953"/>
      <c r="O73" s="953"/>
      <c r="P73" s="953"/>
      <c r="Q73" s="953"/>
      <c r="R73" s="953"/>
      <c r="S73" s="953"/>
      <c r="T73" s="953"/>
      <c r="U73" s="953"/>
      <c r="V73" s="953"/>
      <c r="W73" s="953"/>
      <c r="X73" s="953"/>
      <c r="Y73" s="953"/>
      <c r="Z73" s="953"/>
      <c r="AA73" s="953"/>
      <c r="AB73" s="953"/>
      <c r="AC73" s="953"/>
      <c r="AD73" s="953"/>
      <c r="AE73" s="953"/>
      <c r="AF73" s="953"/>
      <c r="AG73" s="953"/>
      <c r="AH73" s="953"/>
      <c r="AI73" s="953"/>
      <c r="AJ73" s="953"/>
      <c r="AK73" s="953"/>
      <c r="AL73" s="953"/>
      <c r="AM73" s="953"/>
      <c r="AN73" s="953"/>
      <c r="AO73" s="953"/>
      <c r="AP73" s="953"/>
      <c r="AQ73" s="953"/>
      <c r="AR73" s="953"/>
      <c r="AS73" s="953"/>
      <c r="AT73" s="953"/>
      <c r="AU73" s="953"/>
      <c r="AV73" s="953"/>
      <c r="AW73" s="953"/>
      <c r="AX73" s="953"/>
      <c r="AY73" s="953"/>
      <c r="AZ73" s="953"/>
      <c r="BA73" s="953"/>
      <c r="BB73" s="953"/>
      <c r="BC73" s="953"/>
      <c r="BD73" s="953"/>
      <c r="BE73" s="953"/>
      <c r="BF73" s="1292">
        <v>2019</v>
      </c>
      <c r="BG73" s="940"/>
      <c r="BH73" s="940"/>
    </row>
    <row r="74" spans="1:60" ht="17.5" x14ac:dyDescent="0.35">
      <c r="A74" s="1313" t="s">
        <v>1587</v>
      </c>
      <c r="B74" s="1285"/>
      <c r="C74" s="1285"/>
      <c r="D74" s="1285"/>
      <c r="E74" s="1285"/>
      <c r="F74" s="1285"/>
      <c r="G74" s="1285"/>
      <c r="H74" s="1285"/>
      <c r="I74" s="1285"/>
      <c r="J74" s="1285">
        <v>75000</v>
      </c>
      <c r="K74" s="1006"/>
      <c r="L74" s="1006"/>
      <c r="M74" s="1006"/>
      <c r="N74" s="1006"/>
      <c r="O74" s="1006"/>
      <c r="P74" s="1006"/>
      <c r="Q74" s="1006"/>
      <c r="R74" s="1006"/>
      <c r="S74" s="1006"/>
      <c r="T74" s="1006"/>
      <c r="U74" s="1006"/>
      <c r="V74" s="1006"/>
      <c r="W74" s="1006"/>
      <c r="X74" s="1006"/>
      <c r="Y74" s="1006"/>
      <c r="Z74" s="1006"/>
      <c r="AA74" s="1006"/>
      <c r="AB74" s="1006"/>
      <c r="AC74" s="1006"/>
      <c r="AD74" s="1006"/>
      <c r="AE74" s="1006"/>
      <c r="AF74" s="1006"/>
      <c r="AG74" s="1006"/>
      <c r="AH74" s="1006"/>
      <c r="AI74" s="1006"/>
      <c r="AJ74" s="1006"/>
      <c r="AK74" s="1006"/>
      <c r="AL74" s="1006"/>
      <c r="AM74" s="1006"/>
      <c r="AN74" s="1006"/>
      <c r="AO74" s="1006"/>
      <c r="AP74" s="1006"/>
      <c r="AQ74" s="1006"/>
      <c r="AR74" s="1006"/>
      <c r="AS74" s="1006"/>
      <c r="AT74" s="1006"/>
      <c r="AU74" s="1006"/>
      <c r="AV74" s="1006"/>
      <c r="AW74" s="1006"/>
      <c r="AX74" s="1006"/>
      <c r="AY74" s="1006"/>
      <c r="AZ74" s="1006"/>
      <c r="BA74" s="1006"/>
      <c r="BB74" s="1006"/>
      <c r="BC74" s="1006"/>
      <c r="BD74" s="1006"/>
      <c r="BE74" s="1006"/>
      <c r="BF74" s="1006"/>
      <c r="BG74" s="1274"/>
      <c r="BH74" s="1274"/>
    </row>
    <row r="75" spans="1:60" ht="17.5" x14ac:dyDescent="0.35">
      <c r="A75" s="1314" t="s">
        <v>1575</v>
      </c>
      <c r="B75" s="1314"/>
      <c r="C75" s="1314"/>
      <c r="D75" s="1314"/>
      <c r="E75" s="1314"/>
      <c r="F75" s="1314"/>
      <c r="G75" s="1314"/>
      <c r="H75" s="1314">
        <f>SUM(H74:H74)</f>
        <v>0</v>
      </c>
      <c r="I75" s="1314">
        <v>0</v>
      </c>
      <c r="J75" s="1314">
        <f>H75-I75</f>
        <v>0</v>
      </c>
      <c r="K75" s="1291"/>
      <c r="L75" s="1291"/>
      <c r="M75" s="1291"/>
      <c r="N75" s="1291"/>
      <c r="O75" s="1291"/>
      <c r="P75" s="1291"/>
      <c r="Q75" s="1291"/>
      <c r="R75" s="1291"/>
      <c r="S75" s="1291"/>
      <c r="T75" s="1291"/>
      <c r="U75" s="1291"/>
      <c r="V75" s="1291"/>
      <c r="W75" s="1291"/>
      <c r="X75" s="1291"/>
      <c r="Y75" s="1291"/>
      <c r="Z75" s="1291"/>
      <c r="AA75" s="1291"/>
      <c r="AB75" s="1291"/>
      <c r="AC75" s="1291"/>
      <c r="AD75" s="1291"/>
      <c r="AE75" s="1291"/>
      <c r="AF75" s="1291"/>
      <c r="AG75" s="1291"/>
      <c r="AH75" s="1291"/>
      <c r="AI75" s="1291"/>
      <c r="AJ75" s="1291"/>
      <c r="AK75" s="1291"/>
      <c r="AL75" s="1291"/>
      <c r="AM75" s="1291"/>
      <c r="AN75" s="1291"/>
      <c r="AO75" s="1291"/>
      <c r="AP75" s="1291"/>
      <c r="AQ75" s="1291"/>
      <c r="AR75" s="1291"/>
      <c r="AS75" s="1291"/>
      <c r="AT75" s="1291"/>
      <c r="AU75" s="1291"/>
      <c r="AV75" s="1291"/>
      <c r="AW75" s="1291"/>
      <c r="AX75" s="1291"/>
      <c r="AY75" s="1291"/>
      <c r="AZ75" s="1291"/>
      <c r="BA75" s="1291"/>
      <c r="BB75" s="1291"/>
      <c r="BC75" s="1291"/>
      <c r="BD75" s="1291"/>
      <c r="BE75" s="1291"/>
      <c r="BF75" s="1291"/>
      <c r="BG75" s="1286"/>
      <c r="BH75" s="1286"/>
    </row>
    <row r="76" spans="1:60" x14ac:dyDescent="0.35">
      <c r="A76" s="2068" t="s">
        <v>1576</v>
      </c>
      <c r="B76" s="2069"/>
      <c r="C76" s="2069"/>
      <c r="D76" s="2069"/>
      <c r="E76" s="2069"/>
      <c r="F76" s="2069"/>
      <c r="G76" s="2069"/>
      <c r="H76" s="2069"/>
      <c r="I76" s="2069"/>
      <c r="J76" s="2069"/>
      <c r="K76" s="1291"/>
      <c r="L76" s="1291"/>
      <c r="M76" s="1291"/>
      <c r="N76" s="1291"/>
      <c r="O76" s="1291"/>
      <c r="P76" s="1291"/>
      <c r="Q76" s="1291"/>
      <c r="R76" s="1291"/>
      <c r="S76" s="1291"/>
      <c r="T76" s="1291"/>
      <c r="U76" s="1291"/>
      <c r="V76" s="1291"/>
      <c r="W76" s="1291"/>
      <c r="X76" s="1291"/>
      <c r="Y76" s="1291"/>
      <c r="Z76" s="1291"/>
      <c r="AA76" s="1291"/>
      <c r="AB76" s="1291"/>
      <c r="AC76" s="1291"/>
      <c r="AD76" s="1291"/>
      <c r="AE76" s="1291"/>
      <c r="AF76" s="1291"/>
      <c r="AG76" s="1291"/>
      <c r="AH76" s="1291"/>
      <c r="AI76" s="1291"/>
      <c r="AJ76" s="1291"/>
      <c r="AK76" s="1291"/>
      <c r="AL76" s="1291"/>
      <c r="AM76" s="1291"/>
      <c r="AN76" s="1291"/>
      <c r="AO76" s="1291"/>
      <c r="AP76" s="1291"/>
      <c r="AQ76" s="1291"/>
      <c r="AR76" s="1291"/>
      <c r="AS76" s="1291"/>
      <c r="AT76" s="1291"/>
      <c r="AU76" s="1291"/>
      <c r="AV76" s="1291"/>
      <c r="AW76" s="1291"/>
      <c r="AX76" s="1291"/>
      <c r="AY76" s="1291"/>
      <c r="AZ76" s="1291"/>
      <c r="BA76" s="1291"/>
      <c r="BB76" s="1291"/>
      <c r="BC76" s="1291"/>
      <c r="BD76" s="1291"/>
      <c r="BE76" s="1291"/>
      <c r="BF76" s="1291"/>
      <c r="BG76" s="1286"/>
      <c r="BH76" s="1286"/>
    </row>
    <row r="77" spans="1:60" x14ac:dyDescent="0.35">
      <c r="A77" s="1417" t="s">
        <v>1577</v>
      </c>
      <c r="B77" s="1315"/>
      <c r="C77" s="1316" t="s">
        <v>1578</v>
      </c>
      <c r="D77" s="1317">
        <v>5</v>
      </c>
      <c r="E77" s="1318">
        <f>SUM(B77*D77)</f>
        <v>0</v>
      </c>
      <c r="F77" s="1319" t="s">
        <v>1579</v>
      </c>
      <c r="G77" s="1320">
        <v>1</v>
      </c>
      <c r="H77" s="1318">
        <f>SUM(E77*G77)</f>
        <v>0</v>
      </c>
      <c r="I77" s="1315"/>
      <c r="J77" s="1321">
        <f>H77-I77</f>
        <v>0</v>
      </c>
      <c r="K77" s="1291"/>
      <c r="L77" s="1291"/>
      <c r="M77" s="1291"/>
      <c r="N77" s="1291"/>
      <c r="O77" s="1291"/>
      <c r="P77" s="1291"/>
      <c r="Q77" s="1291"/>
      <c r="R77" s="1291"/>
      <c r="S77" s="1291"/>
      <c r="T77" s="1291"/>
      <c r="U77" s="1291"/>
      <c r="V77" s="1291"/>
      <c r="W77" s="1291"/>
      <c r="X77" s="1291"/>
      <c r="Y77" s="1291"/>
      <c r="Z77" s="1291"/>
      <c r="AA77" s="1291"/>
      <c r="AB77" s="1291"/>
      <c r="AC77" s="1291"/>
      <c r="AD77" s="1291"/>
      <c r="AE77" s="1291"/>
      <c r="AF77" s="1291"/>
      <c r="AG77" s="1291"/>
      <c r="AH77" s="1291"/>
      <c r="AI77" s="1291"/>
      <c r="AJ77" s="1291"/>
      <c r="AK77" s="1291"/>
      <c r="AL77" s="1291"/>
      <c r="AM77" s="1291"/>
      <c r="AN77" s="1291"/>
      <c r="AO77" s="1291"/>
      <c r="AP77" s="1291"/>
      <c r="AQ77" s="1291"/>
      <c r="AR77" s="1291"/>
      <c r="AS77" s="1291"/>
      <c r="AT77" s="1291"/>
      <c r="AU77" s="1291"/>
      <c r="AV77" s="1291"/>
      <c r="AW77" s="1291"/>
      <c r="AX77" s="1291"/>
      <c r="AY77" s="1291"/>
      <c r="AZ77" s="1291"/>
      <c r="BA77" s="1291"/>
      <c r="BB77" s="1291"/>
      <c r="BC77" s="1291"/>
      <c r="BD77" s="1291"/>
      <c r="BE77" s="1291"/>
      <c r="BF77" s="1291"/>
      <c r="BG77" s="1286"/>
      <c r="BH77" s="1286"/>
    </row>
    <row r="78" spans="1:60" x14ac:dyDescent="0.35">
      <c r="A78" s="1417" t="s">
        <v>1580</v>
      </c>
      <c r="B78" s="1315"/>
      <c r="C78" s="1316"/>
      <c r="D78" s="1315"/>
      <c r="E78" s="1318">
        <f>SUM(B78*D78)</f>
        <v>0</v>
      </c>
      <c r="F78" s="1319"/>
      <c r="G78" s="1320"/>
      <c r="H78" s="1318">
        <f>SUM(E78*G78)</f>
        <v>0</v>
      </c>
      <c r="I78" s="1315"/>
      <c r="J78" s="1321">
        <f>H78-I78</f>
        <v>0</v>
      </c>
      <c r="K78" s="1291"/>
      <c r="L78" s="1291"/>
      <c r="M78" s="1291"/>
      <c r="N78" s="1291"/>
      <c r="O78" s="1291"/>
      <c r="P78" s="1291"/>
      <c r="Q78" s="1291"/>
      <c r="R78" s="1291"/>
      <c r="S78" s="1291"/>
      <c r="T78" s="1291"/>
      <c r="U78" s="1291"/>
      <c r="V78" s="1291"/>
      <c r="W78" s="1291"/>
      <c r="X78" s="1291"/>
      <c r="Y78" s="1291"/>
      <c r="Z78" s="1291"/>
      <c r="AA78" s="1291"/>
      <c r="AB78" s="1291"/>
      <c r="AC78" s="1291"/>
      <c r="AD78" s="1291"/>
      <c r="AE78" s="1291"/>
      <c r="AF78" s="1291"/>
      <c r="AG78" s="1291"/>
      <c r="AH78" s="1291"/>
      <c r="AI78" s="1291"/>
      <c r="AJ78" s="1291"/>
      <c r="AK78" s="1291"/>
      <c r="AL78" s="1291"/>
      <c r="AM78" s="1291"/>
      <c r="AN78" s="1291"/>
      <c r="AO78" s="1291"/>
      <c r="AP78" s="1291"/>
      <c r="AQ78" s="1291"/>
      <c r="AR78" s="1291"/>
      <c r="AS78" s="1291"/>
      <c r="AT78" s="1291"/>
      <c r="AU78" s="1291"/>
      <c r="AV78" s="1291"/>
      <c r="AW78" s="1291"/>
      <c r="AX78" s="1291"/>
      <c r="AY78" s="1291"/>
      <c r="AZ78" s="1291"/>
      <c r="BA78" s="1291"/>
      <c r="BB78" s="1291"/>
      <c r="BC78" s="1291"/>
      <c r="BD78" s="1291"/>
      <c r="BE78" s="1291"/>
      <c r="BF78" s="1291"/>
      <c r="BG78" s="1286"/>
      <c r="BH78" s="1286"/>
    </row>
    <row r="79" spans="1:60" ht="15" thickBot="1" x14ac:dyDescent="0.4">
      <c r="A79" s="1417" t="s">
        <v>1588</v>
      </c>
      <c r="B79" s="1315"/>
      <c r="C79" s="1316"/>
      <c r="D79" s="1315"/>
      <c r="E79" s="1318">
        <f>SUM(B79*D79)</f>
        <v>0</v>
      </c>
      <c r="F79" s="1319"/>
      <c r="G79" s="1320"/>
      <c r="H79" s="1318">
        <f>SUM(E79*G79)</f>
        <v>0</v>
      </c>
      <c r="I79" s="1322"/>
      <c r="J79" s="1321">
        <f>H79-I79</f>
        <v>0</v>
      </c>
      <c r="K79" s="1291"/>
      <c r="L79" s="1291"/>
      <c r="M79" s="1291"/>
      <c r="N79" s="1291"/>
      <c r="O79" s="1291"/>
      <c r="P79" s="1291"/>
      <c r="Q79" s="1291"/>
      <c r="R79" s="1291"/>
      <c r="S79" s="1291"/>
      <c r="T79" s="1291"/>
      <c r="U79" s="1291"/>
      <c r="V79" s="1291"/>
      <c r="W79" s="1291"/>
      <c r="X79" s="1291"/>
      <c r="Y79" s="1291"/>
      <c r="Z79" s="1291"/>
      <c r="AA79" s="1291"/>
      <c r="AB79" s="1291"/>
      <c r="AC79" s="1291"/>
      <c r="AD79" s="1291"/>
      <c r="AE79" s="1291"/>
      <c r="AF79" s="1291"/>
      <c r="AG79" s="1291"/>
      <c r="AH79" s="1291"/>
      <c r="AI79" s="1291"/>
      <c r="AJ79" s="1291"/>
      <c r="AK79" s="1291"/>
      <c r="AL79" s="1291"/>
      <c r="AM79" s="1291"/>
      <c r="AN79" s="1291"/>
      <c r="AO79" s="1291"/>
      <c r="AP79" s="1291"/>
      <c r="AQ79" s="1291"/>
      <c r="AR79" s="1291"/>
      <c r="AS79" s="1291"/>
      <c r="AT79" s="1291"/>
      <c r="AU79" s="1291"/>
      <c r="AV79" s="1291"/>
      <c r="AW79" s="1291"/>
      <c r="AX79" s="1291"/>
      <c r="AY79" s="1291"/>
      <c r="AZ79" s="1291"/>
      <c r="BA79" s="1291"/>
      <c r="BB79" s="1291"/>
      <c r="BC79" s="1291"/>
      <c r="BD79" s="1291"/>
      <c r="BE79" s="1291"/>
      <c r="BF79" s="1291"/>
      <c r="BG79" s="1286"/>
      <c r="BH79" s="1286"/>
    </row>
    <row r="80" spans="1:60" ht="18" thickBot="1" x14ac:dyDescent="0.4">
      <c r="A80" s="1418" t="s">
        <v>1589</v>
      </c>
      <c r="B80" s="1419"/>
      <c r="C80" s="1419"/>
      <c r="D80" s="1419"/>
      <c r="E80" s="1419"/>
      <c r="F80" s="1419"/>
      <c r="G80" s="1419"/>
      <c r="H80" s="1420">
        <f>SUM(H73:H74)</f>
        <v>0</v>
      </c>
      <c r="I80" s="1323">
        <v>0</v>
      </c>
      <c r="J80" s="1420">
        <f>J74</f>
        <v>75000</v>
      </c>
      <c r="K80" s="1313"/>
      <c r="L80" s="1421"/>
      <c r="M80" s="1291"/>
      <c r="N80" s="1291"/>
      <c r="O80" s="940"/>
      <c r="P80" s="940"/>
      <c r="Q80" s="940"/>
      <c r="R80" s="940"/>
      <c r="S80" s="940"/>
      <c r="T80" s="940"/>
      <c r="U80" s="940"/>
      <c r="V80" s="940"/>
      <c r="W80" s="940"/>
      <c r="X80" s="940"/>
      <c r="Y80" s="940"/>
      <c r="Z80" s="940"/>
      <c r="AA80" s="940"/>
      <c r="AB80" s="940"/>
      <c r="AC80" s="940"/>
      <c r="AD80" s="940"/>
      <c r="AE80" s="940"/>
      <c r="AF80" s="940"/>
      <c r="AG80" s="940"/>
      <c r="AH80" s="940"/>
      <c r="AI80" s="940"/>
      <c r="AJ80" s="940"/>
      <c r="AK80" s="940"/>
      <c r="AL80" s="940"/>
      <c r="AM80" s="940"/>
      <c r="AN80" s="940"/>
      <c r="AO80" s="940"/>
      <c r="AP80" s="940"/>
      <c r="AQ80" s="940"/>
      <c r="AR80" s="940"/>
      <c r="AS80" s="940"/>
      <c r="AT80" s="940"/>
      <c r="AU80" s="940"/>
      <c r="AV80" s="940"/>
      <c r="AW80" s="940"/>
      <c r="AX80" s="940"/>
      <c r="AY80" s="940"/>
      <c r="AZ80" s="940"/>
      <c r="BA80" s="940"/>
      <c r="BB80" s="940"/>
      <c r="BC80" s="940"/>
      <c r="BD80" s="940"/>
      <c r="BE80" s="940"/>
      <c r="BF80" s="940"/>
      <c r="BG80" s="940"/>
      <c r="BH80" s="940"/>
    </row>
    <row r="81" spans="1:60" ht="19" x14ac:dyDescent="0.35">
      <c r="A81" s="1422" t="s">
        <v>1590</v>
      </c>
      <c r="B81" s="1423"/>
      <c r="C81" s="1423"/>
      <c r="D81" s="1423"/>
      <c r="E81" s="1423"/>
      <c r="F81" s="1423"/>
      <c r="G81" s="1423"/>
      <c r="H81" s="1423"/>
      <c r="I81" s="1423"/>
      <c r="J81" s="1423"/>
      <c r="K81" s="1324"/>
      <c r="L81" s="1424"/>
      <c r="M81" s="1291"/>
      <c r="N81" s="1286"/>
      <c r="O81" s="940"/>
      <c r="P81" s="940"/>
      <c r="Q81" s="940"/>
      <c r="R81" s="940"/>
      <c r="S81" s="940"/>
      <c r="T81" s="940"/>
      <c r="U81" s="940"/>
      <c r="V81" s="940"/>
      <c r="W81" s="940"/>
      <c r="X81" s="940"/>
      <c r="Y81" s="940"/>
      <c r="Z81" s="940"/>
      <c r="AA81" s="940"/>
      <c r="AB81" s="940"/>
      <c r="AC81" s="940"/>
      <c r="AD81" s="940"/>
      <c r="AE81" s="940"/>
      <c r="AF81" s="940"/>
      <c r="AG81" s="940"/>
      <c r="AH81" s="940"/>
      <c r="AI81" s="940"/>
      <c r="AJ81" s="940"/>
      <c r="AK81" s="940"/>
      <c r="AL81" s="940"/>
      <c r="AM81" s="940"/>
      <c r="AN81" s="940"/>
      <c r="AO81" s="940"/>
      <c r="AP81" s="940"/>
      <c r="AQ81" s="940"/>
      <c r="AR81" s="940"/>
      <c r="AS81" s="940"/>
      <c r="AT81" s="940"/>
      <c r="AU81" s="940"/>
      <c r="AV81" s="940"/>
      <c r="AW81" s="940"/>
      <c r="AX81" s="940"/>
      <c r="AY81" s="940"/>
      <c r="AZ81" s="940"/>
      <c r="BA81" s="940"/>
      <c r="BB81" s="940"/>
      <c r="BC81" s="940"/>
      <c r="BD81" s="940"/>
      <c r="BE81" s="940"/>
      <c r="BF81" s="940"/>
      <c r="BG81" s="940"/>
      <c r="BH81" s="940"/>
    </row>
    <row r="82" spans="1:60" ht="17.5" x14ac:dyDescent="0.35">
      <c r="A82" s="1313" t="s">
        <v>1591</v>
      </c>
      <c r="B82" s="1285">
        <v>500</v>
      </c>
      <c r="C82" s="1285" t="s">
        <v>1578</v>
      </c>
      <c r="D82" s="1285">
        <v>40</v>
      </c>
      <c r="E82" s="1285">
        <f>SUM(B82*D82)</f>
        <v>20000</v>
      </c>
      <c r="F82" s="1285" t="s">
        <v>1592</v>
      </c>
      <c r="G82" s="1285">
        <v>1</v>
      </c>
      <c r="H82" s="1285">
        <f>SUM(E82*G82)</f>
        <v>20000</v>
      </c>
      <c r="I82" s="1285">
        <v>0</v>
      </c>
      <c r="J82" s="1285">
        <v>20000</v>
      </c>
      <c r="K82" s="1313"/>
      <c r="L82" s="1313"/>
      <c r="M82" s="1006"/>
      <c r="N82" s="1425"/>
      <c r="O82" s="1426"/>
      <c r="P82" s="1426"/>
      <c r="Q82" s="1426"/>
      <c r="R82" s="1426"/>
      <c r="S82" s="1426"/>
      <c r="T82" s="1426"/>
      <c r="U82" s="1426"/>
      <c r="V82" s="1426"/>
      <c r="W82" s="1426"/>
      <c r="X82" s="1426"/>
      <c r="Y82" s="1426"/>
      <c r="Z82" s="1426"/>
      <c r="AA82" s="1427"/>
      <c r="AB82" s="1428"/>
      <c r="AC82" s="1428"/>
      <c r="AD82" s="1428"/>
      <c r="AE82" s="1428"/>
      <c r="AF82" s="1428"/>
      <c r="AG82" s="1428"/>
      <c r="AH82" s="1428"/>
      <c r="AI82" s="1428"/>
      <c r="AJ82" s="1428"/>
      <c r="AK82" s="1428"/>
      <c r="AL82" s="1428"/>
      <c r="AM82" s="1428"/>
      <c r="AN82" s="1428"/>
      <c r="AO82" s="1428"/>
      <c r="AP82" s="1428"/>
      <c r="AQ82" s="1428"/>
      <c r="AR82" s="1428"/>
      <c r="AS82" s="1428"/>
      <c r="AT82" s="1428"/>
      <c r="AU82" s="1428"/>
      <c r="AV82" s="1428"/>
      <c r="AW82" s="1428"/>
      <c r="AX82" s="1428"/>
      <c r="AY82" s="1428"/>
      <c r="AZ82" s="1428"/>
      <c r="BA82" s="1428"/>
      <c r="BB82" s="1428"/>
      <c r="BC82" s="1428"/>
      <c r="BD82" s="1428"/>
      <c r="BE82" s="1428"/>
      <c r="BF82" s="1428"/>
      <c r="BG82" s="1428"/>
      <c r="BH82" s="1428"/>
    </row>
    <row r="83" spans="1:60" ht="17.5" x14ac:dyDescent="0.35">
      <c r="A83" s="1314" t="s">
        <v>1575</v>
      </c>
      <c r="B83" s="1314"/>
      <c r="C83" s="1314"/>
      <c r="D83" s="1314"/>
      <c r="E83" s="1314"/>
      <c r="F83" s="1314"/>
      <c r="G83" s="1314"/>
      <c r="H83" s="1314">
        <f>SUM(H82:H82)</f>
        <v>20000</v>
      </c>
      <c r="I83" s="1314">
        <v>0</v>
      </c>
      <c r="J83" s="1314">
        <f>H83-I83</f>
        <v>20000</v>
      </c>
      <c r="K83" s="1313"/>
      <c r="L83" s="1421" t="str">
        <f>A85</f>
        <v>a. consultant/Trainer/Mentor (NAME/ TOPIC)/مستشار، مدرب</v>
      </c>
      <c r="M83" s="1291"/>
      <c r="N83" s="1291" t="s">
        <v>1593</v>
      </c>
      <c r="O83" s="1291"/>
      <c r="P83" s="1291"/>
      <c r="Q83" s="1291"/>
      <c r="R83" s="1291"/>
      <c r="S83" s="1291"/>
      <c r="T83" s="1291"/>
      <c r="U83" s="1291"/>
      <c r="V83" s="1291"/>
      <c r="W83" s="1291"/>
      <c r="X83" s="1291"/>
      <c r="Y83" s="1291"/>
      <c r="Z83" s="1291"/>
      <c r="AA83" s="1291"/>
      <c r="AB83" s="1291"/>
      <c r="AC83" s="1291"/>
      <c r="AD83" s="1291"/>
      <c r="AE83" s="1291"/>
      <c r="AF83" s="1286"/>
      <c r="AG83" s="1286"/>
      <c r="AH83" s="1286"/>
      <c r="AI83" s="1286"/>
      <c r="AJ83" s="1286"/>
      <c r="AK83" s="1286"/>
      <c r="AL83" s="1286"/>
      <c r="AM83" s="1286"/>
      <c r="AN83" s="1286"/>
      <c r="AO83" s="1286"/>
      <c r="AP83" s="1286"/>
      <c r="AQ83" s="1286"/>
      <c r="AR83" s="1286"/>
      <c r="AS83" s="1286"/>
      <c r="AT83" s="1286"/>
      <c r="AU83" s="1286"/>
      <c r="AV83" s="1286"/>
      <c r="AW83" s="1286"/>
      <c r="AX83" s="1286"/>
      <c r="AY83" s="1286"/>
      <c r="AZ83" s="1286"/>
      <c r="BA83" s="1286"/>
      <c r="BB83" s="1286"/>
      <c r="BC83" s="1286"/>
      <c r="BD83" s="1286"/>
      <c r="BE83" s="1286"/>
      <c r="BF83" s="1286"/>
      <c r="BG83" s="1286"/>
      <c r="BH83" s="1286"/>
    </row>
    <row r="84" spans="1:60" x14ac:dyDescent="0.35">
      <c r="A84" s="2068" t="s">
        <v>1576</v>
      </c>
      <c r="B84" s="2069"/>
      <c r="C84" s="2069"/>
      <c r="D84" s="2069"/>
      <c r="E84" s="2069"/>
      <c r="F84" s="2069"/>
      <c r="G84" s="2069"/>
      <c r="H84" s="2069"/>
      <c r="I84" s="2069"/>
      <c r="J84" s="2070"/>
      <c r="K84" s="1325"/>
      <c r="L84" s="1421" t="str">
        <f>A86</f>
        <v>b. Transportation /مواصلات</v>
      </c>
      <c r="M84" s="1291"/>
      <c r="N84" s="1291"/>
      <c r="O84" s="1291"/>
      <c r="P84" s="1291"/>
      <c r="Q84" s="1291"/>
      <c r="R84" s="1291"/>
      <c r="S84" s="1291"/>
      <c r="T84" s="1291"/>
      <c r="U84" s="1291"/>
      <c r="V84" s="1291"/>
      <c r="W84" s="1291"/>
      <c r="X84" s="1291"/>
      <c r="Y84" s="1291"/>
      <c r="Z84" s="1291"/>
      <c r="AA84" s="1291"/>
      <c r="AB84" s="1291"/>
      <c r="AC84" s="1291"/>
      <c r="AD84" s="1291"/>
      <c r="AE84" s="1291"/>
      <c r="AF84" s="1286"/>
      <c r="AG84" s="1286"/>
      <c r="AH84" s="1286"/>
      <c r="AI84" s="1286"/>
      <c r="AJ84" s="1286"/>
      <c r="AK84" s="1286"/>
      <c r="AL84" s="1286"/>
      <c r="AM84" s="1286"/>
      <c r="AN84" s="1286"/>
      <c r="AO84" s="1286"/>
      <c r="AP84" s="1286"/>
      <c r="AQ84" s="1286"/>
      <c r="AR84" s="1286"/>
      <c r="AS84" s="1286"/>
      <c r="AT84" s="1286"/>
      <c r="AU84" s="1286"/>
      <c r="AV84" s="1286"/>
      <c r="AW84" s="1286"/>
      <c r="AX84" s="1286"/>
      <c r="AY84" s="1286"/>
      <c r="AZ84" s="1286"/>
      <c r="BA84" s="1286"/>
      <c r="BB84" s="1286"/>
      <c r="BC84" s="1286"/>
      <c r="BD84" s="1286"/>
      <c r="BE84" s="1286"/>
      <c r="BF84" s="1286"/>
      <c r="BG84" s="1286"/>
      <c r="BH84" s="1286"/>
    </row>
    <row r="85" spans="1:60" x14ac:dyDescent="0.35">
      <c r="A85" s="1417" t="s">
        <v>1577</v>
      </c>
      <c r="B85" s="1315"/>
      <c r="C85" s="1316" t="s">
        <v>1578</v>
      </c>
      <c r="D85" s="1317">
        <v>5</v>
      </c>
      <c r="E85" s="1318">
        <f>SUM(B85*D85)</f>
        <v>0</v>
      </c>
      <c r="F85" s="1319" t="s">
        <v>1579</v>
      </c>
      <c r="G85" s="1320">
        <v>1</v>
      </c>
      <c r="H85" s="1318">
        <f>SUM(E85*G85)</f>
        <v>0</v>
      </c>
      <c r="I85" s="1315"/>
      <c r="J85" s="1326">
        <f>H85-I85</f>
        <v>0</v>
      </c>
      <c r="K85" s="1327"/>
      <c r="L85" s="1421" t="str">
        <f>A87</f>
        <v>c. stationary &amp; materials/مواد وقرطاسية</v>
      </c>
      <c r="M85" s="1291"/>
      <c r="N85" s="1291"/>
      <c r="O85" s="1291"/>
      <c r="P85" s="1291"/>
      <c r="Q85" s="1291"/>
      <c r="R85" s="1291"/>
      <c r="S85" s="1291"/>
      <c r="T85" s="1291"/>
      <c r="U85" s="1291"/>
      <c r="V85" s="1291"/>
      <c r="W85" s="1291"/>
      <c r="X85" s="1291"/>
      <c r="Y85" s="1291"/>
      <c r="Z85" s="1291"/>
      <c r="AA85" s="1291"/>
      <c r="AB85" s="1291"/>
      <c r="AC85" s="1291"/>
      <c r="AD85" s="1291"/>
      <c r="AE85" s="1291"/>
      <c r="AF85" s="1286"/>
      <c r="AG85" s="1286"/>
      <c r="AH85" s="1286"/>
      <c r="AI85" s="1286"/>
      <c r="AJ85" s="1286"/>
      <c r="AK85" s="1286"/>
      <c r="AL85" s="1286"/>
      <c r="AM85" s="1286"/>
      <c r="AN85" s="1286"/>
      <c r="AO85" s="1286"/>
      <c r="AP85" s="1286"/>
      <c r="AQ85" s="1286"/>
      <c r="AR85" s="1286"/>
      <c r="AS85" s="1286"/>
      <c r="AT85" s="1286"/>
      <c r="AU85" s="1286"/>
      <c r="AV85" s="1286"/>
      <c r="AW85" s="1286"/>
      <c r="AX85" s="1286"/>
      <c r="AY85" s="1286"/>
      <c r="AZ85" s="1286"/>
      <c r="BA85" s="1286"/>
      <c r="BB85" s="1286"/>
      <c r="BC85" s="1286"/>
      <c r="BD85" s="1286"/>
      <c r="BE85" s="1286"/>
      <c r="BF85" s="1286"/>
      <c r="BG85" s="1286"/>
      <c r="BH85" s="1286"/>
    </row>
    <row r="86" spans="1:60" x14ac:dyDescent="0.35">
      <c r="A86" s="1417" t="s">
        <v>1580</v>
      </c>
      <c r="B86" s="1315"/>
      <c r="C86" s="1316"/>
      <c r="D86" s="1315"/>
      <c r="E86" s="1318">
        <f>SUM(B86*D86)</f>
        <v>0</v>
      </c>
      <c r="F86" s="1319"/>
      <c r="G86" s="1320"/>
      <c r="H86" s="1318">
        <f>SUM(E86*G86)</f>
        <v>0</v>
      </c>
      <c r="I86" s="1315"/>
      <c r="J86" s="1326">
        <f>H86-I86</f>
        <v>0</v>
      </c>
      <c r="K86" s="1327"/>
      <c r="L86" s="1421" t="e">
        <f>#REF!</f>
        <v>#REF!</v>
      </c>
      <c r="M86" s="1291"/>
      <c r="N86" s="1291"/>
      <c r="O86" s="1291"/>
      <c r="P86" s="1291"/>
      <c r="Q86" s="1291"/>
      <c r="R86" s="1291"/>
      <c r="S86" s="1291"/>
      <c r="T86" s="1291"/>
      <c r="U86" s="1291"/>
      <c r="V86" s="1291"/>
      <c r="W86" s="1291"/>
      <c r="X86" s="1291"/>
      <c r="Y86" s="1291"/>
      <c r="Z86" s="1291"/>
      <c r="AA86" s="1291"/>
      <c r="AB86" s="1291"/>
      <c r="AC86" s="1291"/>
      <c r="AD86" s="1291"/>
      <c r="AE86" s="1291"/>
      <c r="AF86" s="1286"/>
      <c r="AG86" s="1286"/>
      <c r="AH86" s="1286"/>
      <c r="AI86" s="1286"/>
      <c r="AJ86" s="1286"/>
      <c r="AK86" s="1286"/>
      <c r="AL86" s="1286"/>
      <c r="AM86" s="1286"/>
      <c r="AN86" s="1286"/>
      <c r="AO86" s="1286"/>
      <c r="AP86" s="1286"/>
      <c r="AQ86" s="1286"/>
      <c r="AR86" s="1286"/>
      <c r="AS86" s="1286"/>
      <c r="AT86" s="1286"/>
      <c r="AU86" s="1286"/>
      <c r="AV86" s="1286"/>
      <c r="AW86" s="1286"/>
      <c r="AX86" s="1286"/>
      <c r="AY86" s="1286"/>
      <c r="AZ86" s="1286"/>
      <c r="BA86" s="1286"/>
      <c r="BB86" s="1286"/>
      <c r="BC86" s="1286"/>
      <c r="BD86" s="1286"/>
      <c r="BE86" s="1286"/>
      <c r="BF86" s="1286"/>
      <c r="BG86" s="1286"/>
      <c r="BH86" s="1286"/>
    </row>
    <row r="87" spans="1:60" ht="15" thickBot="1" x14ac:dyDescent="0.4">
      <c r="A87" s="1417" t="s">
        <v>1588</v>
      </c>
      <c r="B87" s="1315"/>
      <c r="C87" s="1316"/>
      <c r="D87" s="1315"/>
      <c r="E87" s="1318">
        <f>SUM(B87*D87)</f>
        <v>0</v>
      </c>
      <c r="F87" s="1319"/>
      <c r="G87" s="1320"/>
      <c r="H87" s="1318">
        <f>SUM(E87*G87)</f>
        <v>0</v>
      </c>
      <c r="I87" s="1315"/>
      <c r="J87" s="1326">
        <f>H87-I87</f>
        <v>0</v>
      </c>
      <c r="K87" s="1327"/>
      <c r="L87" s="1421" t="e">
        <f>#REF!</f>
        <v>#REF!</v>
      </c>
      <c r="M87" s="1291"/>
      <c r="N87" s="1291"/>
      <c r="O87" s="1291"/>
      <c r="P87" s="1291"/>
      <c r="Q87" s="1291"/>
      <c r="R87" s="1291"/>
      <c r="S87" s="1291"/>
      <c r="T87" s="1291"/>
      <c r="U87" s="1291"/>
      <c r="V87" s="1291"/>
      <c r="W87" s="1291"/>
      <c r="X87" s="1291"/>
      <c r="Y87" s="1291"/>
      <c r="Z87" s="1291"/>
      <c r="AA87" s="1291"/>
      <c r="AB87" s="1291"/>
      <c r="AC87" s="1291"/>
      <c r="AD87" s="1291"/>
      <c r="AE87" s="1291"/>
      <c r="AF87" s="1286"/>
      <c r="AG87" s="1286"/>
      <c r="AH87" s="1286"/>
      <c r="AI87" s="1286"/>
      <c r="AJ87" s="1286"/>
      <c r="AK87" s="1286"/>
      <c r="AL87" s="1286"/>
      <c r="AM87" s="1286"/>
      <c r="AN87" s="1286"/>
      <c r="AO87" s="1286"/>
      <c r="AP87" s="1286"/>
      <c r="AQ87" s="1286"/>
      <c r="AR87" s="1286"/>
      <c r="AS87" s="1286"/>
      <c r="AT87" s="1286"/>
      <c r="AU87" s="1286"/>
      <c r="AV87" s="1286"/>
      <c r="AW87" s="1286"/>
      <c r="AX87" s="1286"/>
      <c r="AY87" s="1286"/>
      <c r="AZ87" s="1286"/>
      <c r="BA87" s="1286"/>
      <c r="BB87" s="1286"/>
      <c r="BC87" s="1286"/>
      <c r="BD87" s="1286"/>
      <c r="BE87" s="1286"/>
      <c r="BF87" s="1286"/>
      <c r="BG87" s="1286"/>
      <c r="BH87" s="1286"/>
    </row>
    <row r="88" spans="1:60" ht="18" thickBot="1" x14ac:dyDescent="0.4">
      <c r="A88" s="1418" t="s">
        <v>1594</v>
      </c>
      <c r="B88" s="1419"/>
      <c r="C88" s="1419"/>
      <c r="D88" s="1419"/>
      <c r="E88" s="1419"/>
      <c r="F88" s="1419"/>
      <c r="G88" s="1419"/>
      <c r="H88" s="1420">
        <f>SUM(H82:H82)</f>
        <v>20000</v>
      </c>
      <c r="I88" s="1323">
        <v>0</v>
      </c>
      <c r="J88" s="1420">
        <f>SUM(J82:J82)</f>
        <v>20000</v>
      </c>
      <c r="K88" s="1313"/>
      <c r="L88" s="1421"/>
      <c r="M88" s="1291"/>
      <c r="N88" s="1291"/>
      <c r="O88" s="940"/>
      <c r="P88" s="940"/>
      <c r="Q88" s="940"/>
      <c r="R88" s="940"/>
      <c r="S88" s="940"/>
      <c r="T88" s="940"/>
      <c r="U88" s="940"/>
      <c r="V88" s="940"/>
      <c r="W88" s="940"/>
      <c r="X88" s="940"/>
      <c r="Y88" s="940"/>
      <c r="Z88" s="940"/>
      <c r="AA88" s="940"/>
      <c r="AB88" s="940"/>
      <c r="AC88" s="940"/>
      <c r="AD88" s="940"/>
      <c r="AE88" s="940"/>
      <c r="AF88" s="940"/>
      <c r="AG88" s="940"/>
      <c r="AH88" s="940"/>
      <c r="AI88" s="940"/>
      <c r="AJ88" s="940"/>
      <c r="AK88" s="940"/>
      <c r="AL88" s="940"/>
      <c r="AM88" s="940"/>
      <c r="AN88" s="940"/>
      <c r="AO88" s="940"/>
      <c r="AP88" s="940"/>
      <c r="AQ88" s="940"/>
      <c r="AR88" s="940"/>
      <c r="AS88" s="940"/>
      <c r="AT88" s="940"/>
      <c r="AU88" s="940"/>
      <c r="AV88" s="940"/>
      <c r="AW88" s="940"/>
      <c r="AX88" s="940"/>
      <c r="AY88" s="940"/>
      <c r="AZ88" s="940"/>
      <c r="BA88" s="940"/>
      <c r="BB88" s="940"/>
      <c r="BC88" s="940"/>
      <c r="BD88" s="940"/>
      <c r="BE88" s="940"/>
      <c r="BF88" s="940"/>
      <c r="BG88" s="940"/>
      <c r="BH88" s="940"/>
    </row>
    <row r="89" spans="1:60" x14ac:dyDescent="0.35">
      <c r="A89" s="2071" t="s">
        <v>1595</v>
      </c>
      <c r="B89" s="2072"/>
      <c r="C89" s="2072"/>
      <c r="D89" s="2072"/>
      <c r="E89" s="2072"/>
      <c r="F89" s="2072"/>
      <c r="G89" s="2072"/>
      <c r="H89" s="2072"/>
      <c r="I89" s="2072"/>
      <c r="J89" s="2073"/>
      <c r="K89" s="1327"/>
      <c r="L89" s="1421"/>
      <c r="M89" s="1291"/>
      <c r="N89" s="1291"/>
      <c r="O89" s="1291"/>
      <c r="P89" s="1291"/>
      <c r="Q89" s="1291"/>
      <c r="R89" s="1291"/>
      <c r="S89" s="1291"/>
      <c r="T89" s="1291"/>
      <c r="U89" s="1291"/>
      <c r="V89" s="1291"/>
      <c r="W89" s="1291"/>
      <c r="X89" s="1291"/>
      <c r="Y89" s="1291"/>
      <c r="Z89" s="1291"/>
      <c r="AA89" s="1291"/>
      <c r="AB89" s="1291"/>
      <c r="AC89" s="1291"/>
      <c r="AD89" s="1291"/>
      <c r="AE89" s="1291"/>
      <c r="AF89" s="1286"/>
      <c r="AG89" s="1286"/>
      <c r="AH89" s="1286"/>
      <c r="AI89" s="1286"/>
      <c r="AJ89" s="1286"/>
      <c r="AK89" s="1286"/>
      <c r="AL89" s="1286"/>
      <c r="AM89" s="1286"/>
      <c r="AN89" s="1286"/>
      <c r="AO89" s="1286"/>
      <c r="AP89" s="1286"/>
      <c r="AQ89" s="1286"/>
      <c r="AR89" s="1286"/>
      <c r="AS89" s="1286"/>
      <c r="AT89" s="1286"/>
      <c r="AU89" s="1286"/>
      <c r="AV89" s="1286"/>
      <c r="AW89" s="1286"/>
      <c r="AX89" s="1286"/>
      <c r="AY89" s="1286"/>
      <c r="AZ89" s="1286"/>
      <c r="BA89" s="1286"/>
      <c r="BB89" s="1286"/>
      <c r="BC89" s="1286"/>
      <c r="BD89" s="1286"/>
      <c r="BE89" s="1286"/>
      <c r="BF89" s="1286"/>
      <c r="BG89" s="1286"/>
      <c r="BH89" s="1286"/>
    </row>
    <row r="90" spans="1:60" ht="17.5" x14ac:dyDescent="0.35">
      <c r="A90" s="1313" t="s">
        <v>1596</v>
      </c>
      <c r="B90" s="1285">
        <v>500</v>
      </c>
      <c r="C90" s="1285" t="s">
        <v>1597</v>
      </c>
      <c r="D90" s="1285">
        <v>1</v>
      </c>
      <c r="E90" s="1285">
        <f>SUM(B90*D90)</f>
        <v>500</v>
      </c>
      <c r="F90" s="1285" t="s">
        <v>1598</v>
      </c>
      <c r="G90" s="1285">
        <v>4</v>
      </c>
      <c r="H90" s="1285">
        <v>0</v>
      </c>
      <c r="I90" s="1285">
        <v>2000</v>
      </c>
      <c r="J90" s="1285">
        <v>0</v>
      </c>
      <c r="K90" s="1313"/>
      <c r="L90" s="1313"/>
      <c r="M90" s="1006"/>
      <c r="N90" s="1425"/>
      <c r="O90" s="1426"/>
      <c r="P90" s="1426"/>
      <c r="Q90" s="1426"/>
      <c r="R90" s="1426"/>
      <c r="S90" s="1426"/>
      <c r="T90" s="1426"/>
      <c r="U90" s="1426"/>
      <c r="V90" s="1426"/>
      <c r="W90" s="1426"/>
      <c r="X90" s="1426"/>
      <c r="Y90" s="1426"/>
      <c r="Z90" s="1426"/>
      <c r="AA90" s="1427"/>
      <c r="AB90" s="1428"/>
      <c r="AC90" s="1428"/>
      <c r="AD90" s="1428"/>
      <c r="AE90" s="1428"/>
      <c r="AF90" s="1428"/>
      <c r="AG90" s="1428"/>
      <c r="AH90" s="1428"/>
      <c r="AI90" s="1428"/>
      <c r="AJ90" s="1428"/>
      <c r="AK90" s="1428"/>
      <c r="AL90" s="1428"/>
      <c r="AM90" s="1428"/>
      <c r="AN90" s="1428"/>
      <c r="AO90" s="1428"/>
      <c r="AP90" s="1428"/>
      <c r="AQ90" s="1428"/>
      <c r="AR90" s="1428"/>
      <c r="AS90" s="1428"/>
      <c r="AT90" s="1428"/>
      <c r="AU90" s="1428"/>
      <c r="AV90" s="1428"/>
      <c r="AW90" s="1428"/>
      <c r="AX90" s="1428"/>
      <c r="AY90" s="1428"/>
      <c r="AZ90" s="1428"/>
      <c r="BA90" s="1428"/>
      <c r="BB90" s="1428"/>
      <c r="BC90" s="1428"/>
      <c r="BD90" s="1428"/>
      <c r="BE90" s="1428"/>
      <c r="BF90" s="1428"/>
      <c r="BG90" s="1428"/>
      <c r="BH90" s="1428"/>
    </row>
    <row r="91" spans="1:60" ht="17.5" x14ac:dyDescent="0.35">
      <c r="A91" s="1313" t="s">
        <v>1599</v>
      </c>
      <c r="B91" s="1285"/>
      <c r="C91" s="1285"/>
      <c r="D91" s="1285"/>
      <c r="E91" s="1293"/>
      <c r="F91" s="1293"/>
      <c r="G91" s="1293"/>
      <c r="H91" s="1293"/>
      <c r="I91" s="1285"/>
      <c r="J91" s="1285">
        <v>9000</v>
      </c>
      <c r="K91" s="1313"/>
      <c r="L91" s="1328"/>
      <c r="M91" s="1006"/>
      <c r="N91" s="1425"/>
      <c r="O91" s="1429"/>
      <c r="P91" s="1429"/>
      <c r="Q91" s="1429"/>
      <c r="R91" s="1429"/>
      <c r="S91" s="1429"/>
      <c r="T91" s="1429"/>
      <c r="U91" s="1429"/>
      <c r="V91" s="1429"/>
      <c r="W91" s="1429"/>
      <c r="X91" s="1429"/>
      <c r="Y91" s="1429"/>
      <c r="Z91" s="1429"/>
      <c r="AA91" s="1274"/>
      <c r="AB91" s="1274"/>
      <c r="AC91" s="1274"/>
      <c r="AD91" s="1274"/>
      <c r="AE91" s="1274"/>
      <c r="AF91" s="1274"/>
      <c r="AG91" s="1274"/>
      <c r="AH91" s="1274"/>
      <c r="AI91" s="1274"/>
      <c r="AJ91" s="1274"/>
      <c r="AK91" s="1274"/>
      <c r="AL91" s="1274"/>
      <c r="AM91" s="1274"/>
      <c r="AN91" s="1274"/>
      <c r="AO91" s="1274"/>
      <c r="AP91" s="1274"/>
      <c r="AQ91" s="1274"/>
      <c r="AR91" s="1274"/>
      <c r="AS91" s="1274"/>
      <c r="AT91" s="1274"/>
      <c r="AU91" s="1274"/>
      <c r="AV91" s="1274"/>
      <c r="AW91" s="1274"/>
      <c r="AX91" s="1274"/>
      <c r="AY91" s="1274"/>
      <c r="AZ91" s="1274"/>
      <c r="BA91" s="1274"/>
      <c r="BB91" s="1274"/>
      <c r="BC91" s="1274"/>
      <c r="BD91" s="1274"/>
      <c r="BE91" s="1274"/>
      <c r="BF91" s="1274"/>
      <c r="BG91" s="1274"/>
      <c r="BH91" s="1274"/>
    </row>
    <row r="92" spans="1:60" ht="18" thickBot="1" x14ac:dyDescent="0.4">
      <c r="A92" s="1313" t="s">
        <v>1600</v>
      </c>
      <c r="B92" s="1285">
        <v>2000</v>
      </c>
      <c r="C92" s="1285" t="s">
        <v>1233</v>
      </c>
      <c r="D92" s="1285">
        <v>1</v>
      </c>
      <c r="E92" s="1293">
        <f>SUM(B92*D92)</f>
        <v>2000</v>
      </c>
      <c r="F92" s="1293" t="s">
        <v>1601</v>
      </c>
      <c r="G92" s="1293">
        <v>1</v>
      </c>
      <c r="H92" s="1293">
        <f>SUM(E92*G92)</f>
        <v>2000</v>
      </c>
      <c r="I92" s="1285">
        <v>2000</v>
      </c>
      <c r="J92" s="1285">
        <v>0</v>
      </c>
      <c r="K92" s="1313"/>
      <c r="L92" s="1430"/>
      <c r="M92" s="1431"/>
      <c r="N92" s="1432"/>
      <c r="O92" s="940"/>
      <c r="P92" s="940"/>
      <c r="Q92" s="940"/>
      <c r="R92" s="940"/>
      <c r="S92" s="940"/>
      <c r="T92" s="940"/>
      <c r="U92" s="940"/>
      <c r="V92" s="940"/>
      <c r="W92" s="940"/>
      <c r="X92" s="940"/>
      <c r="Y92" s="940"/>
      <c r="Z92" s="940"/>
      <c r="AA92" s="940"/>
      <c r="AB92" s="940"/>
      <c r="AC92" s="940"/>
      <c r="AD92" s="940"/>
      <c r="AE92" s="940"/>
      <c r="AF92" s="940"/>
      <c r="AG92" s="940"/>
      <c r="AH92" s="940"/>
      <c r="AI92" s="940"/>
      <c r="AJ92" s="940"/>
      <c r="AK92" s="940"/>
      <c r="AL92" s="940"/>
      <c r="AM92" s="940"/>
      <c r="AN92" s="940"/>
      <c r="AO92" s="940"/>
      <c r="AP92" s="940"/>
      <c r="AQ92" s="940"/>
      <c r="AR92" s="940"/>
      <c r="AS92" s="940"/>
      <c r="AT92" s="940"/>
      <c r="AU92" s="940"/>
      <c r="AV92" s="940"/>
      <c r="AW92" s="940"/>
      <c r="AX92" s="940"/>
      <c r="AY92" s="940"/>
      <c r="AZ92" s="940"/>
      <c r="BA92" s="940"/>
      <c r="BB92" s="940"/>
      <c r="BC92" s="940"/>
      <c r="BD92" s="940"/>
      <c r="BE92" s="940"/>
      <c r="BF92" s="940"/>
      <c r="BG92" s="940"/>
      <c r="BH92" s="940"/>
    </row>
    <row r="93" spans="1:60" ht="18" thickBot="1" x14ac:dyDescent="0.4">
      <c r="A93" s="1418" t="s">
        <v>1602</v>
      </c>
      <c r="B93" s="1419"/>
      <c r="C93" s="1419"/>
      <c r="D93" s="1419"/>
      <c r="E93" s="1419"/>
      <c r="F93" s="1419"/>
      <c r="G93" s="1419"/>
      <c r="H93" s="1420">
        <f>SUM(H92092)</f>
        <v>0</v>
      </c>
      <c r="I93" s="1323">
        <v>0</v>
      </c>
      <c r="J93" s="1420">
        <f>SUM(J90:J92)</f>
        <v>9000</v>
      </c>
      <c r="K93" s="1313"/>
      <c r="L93" s="1421"/>
      <c r="M93" s="1291"/>
      <c r="N93" s="1291"/>
      <c r="O93" s="940"/>
      <c r="P93" s="940"/>
      <c r="Q93" s="940"/>
      <c r="R93" s="940"/>
      <c r="S93" s="940"/>
      <c r="T93" s="940"/>
      <c r="U93" s="940"/>
      <c r="V93" s="940"/>
      <c r="W93" s="940"/>
      <c r="X93" s="940"/>
      <c r="Y93" s="940"/>
      <c r="Z93" s="940"/>
      <c r="AA93" s="940"/>
      <c r="AB93" s="940"/>
      <c r="AC93" s="940"/>
      <c r="AD93" s="940"/>
      <c r="AE93" s="940"/>
      <c r="AF93" s="940"/>
      <c r="AG93" s="940"/>
      <c r="AH93" s="940"/>
      <c r="AI93" s="940"/>
      <c r="AJ93" s="940"/>
      <c r="AK93" s="940"/>
      <c r="AL93" s="940"/>
      <c r="AM93" s="940"/>
      <c r="AN93" s="940"/>
      <c r="AO93" s="940"/>
      <c r="AP93" s="940"/>
      <c r="AQ93" s="940"/>
      <c r="AR93" s="940"/>
      <c r="AS93" s="940"/>
      <c r="AT93" s="940"/>
      <c r="AU93" s="940"/>
      <c r="AV93" s="940"/>
      <c r="AW93" s="940"/>
      <c r="AX93" s="940"/>
      <c r="AY93" s="940"/>
      <c r="AZ93" s="940"/>
      <c r="BA93" s="940"/>
      <c r="BB93" s="940"/>
      <c r="BC93" s="940"/>
      <c r="BD93" s="940"/>
      <c r="BE93" s="940"/>
      <c r="BF93" s="940"/>
      <c r="BG93" s="940"/>
      <c r="BH93" s="940"/>
    </row>
    <row r="94" spans="1:60" x14ac:dyDescent="0.35">
      <c r="A94" s="1433" t="s">
        <v>1603</v>
      </c>
      <c r="B94" s="1434"/>
      <c r="C94" s="1434"/>
      <c r="D94" s="1434"/>
      <c r="E94" s="1434"/>
      <c r="F94" s="1434"/>
      <c r="G94" s="1434"/>
      <c r="H94" s="1434">
        <v>7000</v>
      </c>
      <c r="I94" s="1434"/>
      <c r="J94" s="1434">
        <v>7000</v>
      </c>
      <c r="K94" s="1327"/>
      <c r="L94" s="1435" t="str">
        <f>A96</f>
        <v>Activity.2.3.1.5. Implement protection measures along the king Abdullah Canal at JV to prevent pollution from local activities.</v>
      </c>
      <c r="M94" s="1436"/>
      <c r="N94" s="1437"/>
      <c r="O94" s="1329"/>
      <c r="P94" s="1329"/>
      <c r="Q94" s="1329"/>
      <c r="R94" s="1329"/>
      <c r="S94" s="1329"/>
      <c r="T94" s="1329"/>
      <c r="U94" s="1329"/>
      <c r="V94" s="1329"/>
      <c r="W94" s="1329"/>
      <c r="X94" s="1329"/>
      <c r="Y94" s="1329"/>
      <c r="Z94" s="1329"/>
      <c r="AA94" s="1329"/>
      <c r="AB94" s="1329"/>
      <c r="AC94" s="1329"/>
      <c r="AD94" s="1329"/>
      <c r="AE94" s="1329"/>
      <c r="AF94" s="1329"/>
      <c r="AG94" s="1329"/>
      <c r="AH94" s="1329"/>
      <c r="AI94" s="1329"/>
      <c r="AJ94" s="1329"/>
      <c r="AK94" s="1329"/>
      <c r="AL94" s="1329"/>
      <c r="AM94" s="1329"/>
      <c r="AN94" s="1329"/>
      <c r="AO94" s="1329"/>
      <c r="AP94" s="1329"/>
      <c r="AQ94" s="1329"/>
      <c r="AR94" s="1329"/>
      <c r="AS94" s="1329"/>
      <c r="AT94" s="1329"/>
      <c r="AU94" s="1329"/>
      <c r="AV94" s="1329"/>
      <c r="AW94" s="1329"/>
      <c r="AX94" s="1329"/>
      <c r="AY94" s="1329"/>
      <c r="AZ94" s="1329"/>
      <c r="BA94" s="1329"/>
      <c r="BB94" s="1329"/>
      <c r="BC94" s="1329"/>
      <c r="BD94" s="1329"/>
      <c r="BE94" s="1329"/>
      <c r="BF94" s="1329"/>
      <c r="BG94" s="1329"/>
      <c r="BH94" s="1329"/>
    </row>
    <row r="95" spans="1:60" x14ac:dyDescent="0.35">
      <c r="A95" s="1438" t="s">
        <v>1604</v>
      </c>
      <c r="B95" s="1439"/>
      <c r="C95" s="1439"/>
      <c r="D95" s="1439"/>
      <c r="E95" s="1439"/>
      <c r="F95" s="1439"/>
      <c r="G95" s="1439"/>
      <c r="H95" s="1440">
        <v>21300</v>
      </c>
      <c r="I95" s="1440" t="e">
        <f>#REF!+I86+I92+I94</f>
        <v>#REF!</v>
      </c>
      <c r="J95" s="1440" t="e">
        <f>J94+J92+J86+#REF!</f>
        <v>#REF!</v>
      </c>
      <c r="K95" s="1327"/>
      <c r="L95" s="1435"/>
      <c r="M95" s="1436"/>
      <c r="N95" s="1329"/>
      <c r="O95" s="1329"/>
      <c r="P95" s="1329"/>
      <c r="Q95" s="1329"/>
      <c r="R95" s="1329"/>
      <c r="S95" s="1329"/>
      <c r="T95" s="1329"/>
      <c r="U95" s="1329"/>
      <c r="V95" s="1329"/>
      <c r="W95" s="1329"/>
      <c r="X95" s="1329"/>
      <c r="Y95" s="1329"/>
      <c r="Z95" s="1329"/>
      <c r="AA95" s="1329"/>
      <c r="AB95" s="1329"/>
      <c r="AC95" s="1329"/>
      <c r="AD95" s="1329"/>
      <c r="AE95" s="1329"/>
      <c r="AF95" s="1329"/>
      <c r="AG95" s="1329"/>
      <c r="AH95" s="1329"/>
      <c r="AI95" s="1329"/>
      <c r="AJ95" s="1329"/>
      <c r="AK95" s="1329"/>
      <c r="AL95" s="1329"/>
      <c r="AM95" s="1329"/>
      <c r="AN95" s="1329"/>
      <c r="AO95" s="1329"/>
      <c r="AP95" s="1329"/>
      <c r="AQ95" s="1329"/>
      <c r="AR95" s="1329"/>
      <c r="AS95" s="1329"/>
      <c r="AT95" s="1329"/>
      <c r="AU95" s="1329"/>
      <c r="AV95" s="1329"/>
      <c r="AW95" s="1329"/>
      <c r="AX95" s="1329"/>
      <c r="AY95" s="1329"/>
      <c r="AZ95" s="1329"/>
      <c r="BA95" s="1329"/>
      <c r="BB95" s="1329"/>
      <c r="BC95" s="1329"/>
      <c r="BD95" s="1329"/>
      <c r="BE95" s="1329"/>
      <c r="BF95" s="1329"/>
      <c r="BG95" s="1329"/>
      <c r="BH95" s="1329"/>
    </row>
    <row r="96" spans="1:60" x14ac:dyDescent="0.35">
      <c r="A96" s="2054" t="s">
        <v>1605</v>
      </c>
      <c r="B96" s="2055"/>
      <c r="C96" s="2055"/>
      <c r="D96" s="2055"/>
      <c r="E96" s="2055"/>
      <c r="F96" s="2055"/>
      <c r="G96" s="2055"/>
      <c r="H96" s="2055"/>
      <c r="I96" s="2055"/>
      <c r="J96" s="2056"/>
      <c r="K96" s="1330"/>
      <c r="L96" s="1441"/>
      <c r="M96" s="1291"/>
      <c r="N96" s="1442"/>
      <c r="O96" s="1291"/>
      <c r="P96" s="1291"/>
      <c r="Q96" s="1443"/>
      <c r="R96" s="1286"/>
      <c r="S96" s="1286"/>
      <c r="T96" s="1443"/>
      <c r="U96" s="1443"/>
      <c r="V96" s="1443"/>
      <c r="W96" s="1443"/>
      <c r="X96" s="1443"/>
      <c r="Y96" s="1443"/>
      <c r="Z96" s="1443"/>
      <c r="AA96" s="1443"/>
      <c r="AB96" s="1286"/>
      <c r="AC96" s="1286"/>
      <c r="AD96" s="1286"/>
      <c r="AE96" s="1286"/>
      <c r="AF96" s="1286"/>
      <c r="AG96" s="1286"/>
      <c r="AH96" s="1286"/>
      <c r="AI96" s="1286"/>
      <c r="AJ96" s="1286"/>
      <c r="AK96" s="1286"/>
      <c r="AL96" s="1286"/>
      <c r="AM96" s="1286"/>
      <c r="AN96" s="1286"/>
      <c r="AO96" s="1286"/>
      <c r="AP96" s="1286"/>
      <c r="AQ96" s="1286"/>
      <c r="AR96" s="1286"/>
      <c r="AS96" s="1286"/>
      <c r="AT96" s="1286"/>
      <c r="AU96" s="1286"/>
      <c r="AV96" s="1286"/>
      <c r="AW96" s="1286"/>
      <c r="AX96" s="1286"/>
      <c r="AY96" s="1286"/>
      <c r="AZ96" s="1286"/>
      <c r="BA96" s="1286"/>
      <c r="BB96" s="1286"/>
      <c r="BC96" s="1286"/>
      <c r="BD96" s="1286"/>
      <c r="BE96" s="1286"/>
      <c r="BF96" s="1286"/>
      <c r="BG96" s="1286"/>
      <c r="BH96" s="1286"/>
    </row>
    <row r="97" spans="1:60" x14ac:dyDescent="0.35">
      <c r="A97" s="2050" t="s">
        <v>1606</v>
      </c>
      <c r="B97" s="2051"/>
      <c r="C97" s="2051"/>
      <c r="D97" s="2051"/>
      <c r="E97" s="2051"/>
      <c r="F97" s="2051"/>
      <c r="G97" s="2051"/>
      <c r="H97" s="2051"/>
      <c r="I97" s="2051"/>
      <c r="J97" s="2051"/>
      <c r="K97" s="1330"/>
      <c r="L97" s="1441"/>
      <c r="M97" s="1291"/>
      <c r="N97" s="1442"/>
      <c r="O97" s="1291"/>
      <c r="P97" s="1291"/>
      <c r="Q97" s="1443"/>
      <c r="R97" s="1443"/>
      <c r="S97" s="1286"/>
      <c r="T97" s="1286"/>
      <c r="U97" s="1443"/>
      <c r="V97" s="1443"/>
      <c r="W97" s="1443"/>
      <c r="X97" s="1443"/>
      <c r="Y97" s="1443"/>
      <c r="Z97" s="1443"/>
      <c r="AA97" s="1443"/>
      <c r="AB97" s="1286"/>
      <c r="AC97" s="1286"/>
      <c r="AD97" s="1286"/>
      <c r="AE97" s="1286"/>
      <c r="AF97" s="1286"/>
      <c r="AG97" s="1286"/>
      <c r="AH97" s="1286"/>
      <c r="AI97" s="1286"/>
      <c r="AJ97" s="1286"/>
      <c r="AK97" s="1286"/>
      <c r="AL97" s="1286"/>
      <c r="AM97" s="1286"/>
      <c r="AN97" s="1286"/>
      <c r="AO97" s="1286"/>
      <c r="AP97" s="1286"/>
      <c r="AQ97" s="1286"/>
      <c r="AR97" s="1286"/>
      <c r="AS97" s="1286"/>
      <c r="AT97" s="1286"/>
      <c r="AU97" s="1286"/>
      <c r="AV97" s="1286"/>
      <c r="AW97" s="1286"/>
      <c r="AX97" s="1286"/>
      <c r="AY97" s="1286"/>
      <c r="AZ97" s="1286"/>
      <c r="BA97" s="1286"/>
      <c r="BB97" s="1286"/>
      <c r="BC97" s="1286"/>
      <c r="BD97" s="1286"/>
      <c r="BE97" s="1286"/>
      <c r="BF97" s="1286"/>
      <c r="BG97" s="1286"/>
      <c r="BH97" s="1286"/>
    </row>
    <row r="98" spans="1:60" x14ac:dyDescent="0.35">
      <c r="A98" s="1444" t="s">
        <v>1607</v>
      </c>
      <c r="B98" s="1331">
        <v>10</v>
      </c>
      <c r="C98" s="1332" t="s">
        <v>1608</v>
      </c>
      <c r="D98" s="1333">
        <v>10</v>
      </c>
      <c r="E98" s="1334">
        <f>SUM(B98*D98)</f>
        <v>100</v>
      </c>
      <c r="F98" s="1335" t="s">
        <v>1609</v>
      </c>
      <c r="G98" s="1336">
        <v>5</v>
      </c>
      <c r="H98" s="1334">
        <f>SUM(E98*G98)</f>
        <v>500</v>
      </c>
      <c r="I98" s="1331">
        <v>0</v>
      </c>
      <c r="J98" s="1337">
        <f>H98-I98</f>
        <v>500</v>
      </c>
      <c r="K98" s="1327"/>
      <c r="L98" s="1441"/>
      <c r="M98" s="1291"/>
      <c r="N98" s="1442"/>
      <c r="O98" s="1291"/>
      <c r="P98" s="1291"/>
      <c r="Q98" s="1443"/>
      <c r="R98" s="1443"/>
      <c r="S98" s="1443"/>
      <c r="T98" s="1286"/>
      <c r="U98" s="1286"/>
      <c r="V98" s="1286"/>
      <c r="W98" s="1286"/>
      <c r="X98" s="1286"/>
      <c r="Y98" s="1443"/>
      <c r="Z98" s="1443"/>
      <c r="AA98" s="1443"/>
      <c r="AB98" s="1286"/>
      <c r="AC98" s="1286"/>
      <c r="AD98" s="1286"/>
      <c r="AE98" s="1286"/>
      <c r="AF98" s="1286"/>
      <c r="AG98" s="1286"/>
      <c r="AH98" s="1286"/>
      <c r="AI98" s="1286"/>
      <c r="AJ98" s="1286"/>
      <c r="AK98" s="1286"/>
      <c r="AL98" s="1286"/>
      <c r="AM98" s="1286"/>
      <c r="AN98" s="1286"/>
      <c r="AO98" s="1286"/>
      <c r="AP98" s="1286"/>
      <c r="AQ98" s="1286"/>
      <c r="AR98" s="1286"/>
      <c r="AS98" s="1286"/>
      <c r="AT98" s="1286"/>
      <c r="AU98" s="1286"/>
      <c r="AV98" s="1286"/>
      <c r="AW98" s="1286"/>
      <c r="AX98" s="1286"/>
      <c r="AY98" s="1286"/>
      <c r="AZ98" s="1286"/>
      <c r="BA98" s="1286"/>
      <c r="BB98" s="1286"/>
      <c r="BC98" s="1286"/>
      <c r="BD98" s="1286"/>
      <c r="BE98" s="1286"/>
      <c r="BF98" s="1286"/>
      <c r="BG98" s="1286"/>
      <c r="BH98" s="1286"/>
    </row>
    <row r="99" spans="1:60" x14ac:dyDescent="0.35">
      <c r="A99" s="1444" t="s">
        <v>1610</v>
      </c>
      <c r="B99" s="1331">
        <v>250</v>
      </c>
      <c r="C99" s="1332" t="s">
        <v>1611</v>
      </c>
      <c r="D99" s="1333">
        <v>1</v>
      </c>
      <c r="E99" s="1334">
        <f>SUM(B99*D99)</f>
        <v>250</v>
      </c>
      <c r="F99" s="1335" t="s">
        <v>1612</v>
      </c>
      <c r="G99" s="1336">
        <v>1</v>
      </c>
      <c r="H99" s="1334">
        <f>SUM(E99*G99)</f>
        <v>250</v>
      </c>
      <c r="I99" s="1331">
        <v>0</v>
      </c>
      <c r="J99" s="1337">
        <f>H99-I99</f>
        <v>250</v>
      </c>
      <c r="K99" s="1327"/>
      <c r="L99" s="1435"/>
      <c r="M99" s="1436"/>
      <c r="N99" s="1329"/>
      <c r="O99" s="1329"/>
      <c r="P99" s="1329"/>
      <c r="Q99" s="1329"/>
      <c r="R99" s="1329"/>
      <c r="S99" s="1329"/>
      <c r="T99" s="1329"/>
      <c r="U99" s="1329"/>
      <c r="V99" s="1329"/>
      <c r="W99" s="1329"/>
      <c r="X99" s="1329"/>
      <c r="Y99" s="1329"/>
      <c r="Z99" s="1329"/>
      <c r="AA99" s="1329"/>
      <c r="AB99" s="1329"/>
      <c r="AC99" s="1329"/>
      <c r="AD99" s="1329"/>
      <c r="AE99" s="1329"/>
      <c r="AF99" s="1329"/>
      <c r="AG99" s="1329"/>
      <c r="AH99" s="1329"/>
      <c r="AI99" s="1329"/>
      <c r="AJ99" s="1329"/>
      <c r="AK99" s="1329"/>
      <c r="AL99" s="1329"/>
      <c r="AM99" s="1329"/>
      <c r="AN99" s="1329"/>
      <c r="AO99" s="1329"/>
      <c r="AP99" s="1329"/>
      <c r="AQ99" s="1329"/>
      <c r="AR99" s="1329"/>
      <c r="AS99" s="1329"/>
      <c r="AT99" s="1329"/>
      <c r="AU99" s="1329"/>
      <c r="AV99" s="1329"/>
      <c r="AW99" s="1329"/>
      <c r="AX99" s="1329"/>
      <c r="AY99" s="1329"/>
      <c r="AZ99" s="1329"/>
      <c r="BA99" s="1329"/>
      <c r="BB99" s="1329"/>
      <c r="BC99" s="1329"/>
      <c r="BD99" s="1329"/>
      <c r="BE99" s="1329"/>
      <c r="BF99" s="1329"/>
      <c r="BG99" s="1329"/>
      <c r="BH99" s="1329"/>
    </row>
    <row r="100" spans="1:60" x14ac:dyDescent="0.35">
      <c r="A100" s="1444" t="s">
        <v>1613</v>
      </c>
      <c r="B100" s="1331">
        <v>50</v>
      </c>
      <c r="C100" s="1332" t="s">
        <v>1611</v>
      </c>
      <c r="D100" s="1333">
        <v>10</v>
      </c>
      <c r="E100" s="1334">
        <f>SUM(B100*D100)</f>
        <v>500</v>
      </c>
      <c r="F100" s="1335" t="s">
        <v>1601</v>
      </c>
      <c r="G100" s="1336">
        <v>1</v>
      </c>
      <c r="H100" s="1334">
        <f>SUM(E100*G100)</f>
        <v>500</v>
      </c>
      <c r="I100" s="1331">
        <v>0</v>
      </c>
      <c r="J100" s="1337">
        <f>H100-I100</f>
        <v>500</v>
      </c>
      <c r="K100" s="1327"/>
      <c r="L100" s="1435"/>
      <c r="M100" s="1436"/>
      <c r="N100" s="1329"/>
      <c r="O100" s="1329"/>
      <c r="P100" s="1329"/>
      <c r="Q100" s="1329"/>
      <c r="R100" s="1329"/>
      <c r="S100" s="1329"/>
      <c r="T100" s="1329"/>
      <c r="U100" s="1329"/>
      <c r="V100" s="1329"/>
      <c r="W100" s="1329"/>
      <c r="X100" s="1329"/>
      <c r="Y100" s="1329"/>
      <c r="Z100" s="1329"/>
      <c r="AA100" s="1329"/>
      <c r="AB100" s="1329"/>
      <c r="AC100" s="1329"/>
      <c r="AD100" s="1329"/>
      <c r="AE100" s="1329"/>
      <c r="AF100" s="1329"/>
      <c r="AG100" s="1329"/>
      <c r="AH100" s="1329"/>
      <c r="AI100" s="1329"/>
      <c r="AJ100" s="1329"/>
      <c r="AK100" s="1329"/>
      <c r="AL100" s="1329"/>
      <c r="AM100" s="1329"/>
      <c r="AN100" s="1329"/>
      <c r="AO100" s="1329"/>
      <c r="AP100" s="1329"/>
      <c r="AQ100" s="1329"/>
      <c r="AR100" s="1329"/>
      <c r="AS100" s="1329"/>
      <c r="AT100" s="1329"/>
      <c r="AU100" s="1329"/>
      <c r="AV100" s="1329"/>
      <c r="AW100" s="1329"/>
      <c r="AX100" s="1329"/>
      <c r="AY100" s="1329"/>
      <c r="AZ100" s="1329"/>
      <c r="BA100" s="1329"/>
      <c r="BB100" s="1329"/>
      <c r="BC100" s="1329"/>
      <c r="BD100" s="1329"/>
      <c r="BE100" s="1329"/>
      <c r="BF100" s="1329"/>
      <c r="BG100" s="1329"/>
      <c r="BH100" s="1329"/>
    </row>
    <row r="101" spans="1:60" x14ac:dyDescent="0.35">
      <c r="A101" s="1433" t="s">
        <v>1614</v>
      </c>
      <c r="B101" s="1434"/>
      <c r="C101" s="1434"/>
      <c r="D101" s="1434"/>
      <c r="E101" s="1434"/>
      <c r="F101" s="1434"/>
      <c r="G101" s="1434"/>
      <c r="H101" s="1434"/>
      <c r="I101" s="1445">
        <f>SUM(J98:J100)</f>
        <v>1250</v>
      </c>
      <c r="J101" s="1434"/>
      <c r="K101" s="1330"/>
      <c r="L101" s="1441"/>
      <c r="M101" s="1291"/>
      <c r="N101" s="1442"/>
      <c r="O101" s="1291"/>
      <c r="P101" s="1291"/>
      <c r="Q101" s="1443"/>
      <c r="R101" s="1286"/>
      <c r="S101" s="1286"/>
      <c r="T101" s="1443"/>
      <c r="U101" s="1443"/>
      <c r="V101" s="1443"/>
      <c r="W101" s="1443"/>
      <c r="X101" s="1443"/>
      <c r="Y101" s="1443"/>
      <c r="Z101" s="1443"/>
      <c r="AA101" s="1443"/>
      <c r="AB101" s="1286"/>
      <c r="AC101" s="1286"/>
      <c r="AD101" s="1286"/>
      <c r="AE101" s="1286"/>
      <c r="AF101" s="1286"/>
      <c r="AG101" s="1286"/>
      <c r="AH101" s="1286"/>
      <c r="AI101" s="1286"/>
      <c r="AJ101" s="1286"/>
      <c r="AK101" s="1286"/>
      <c r="AL101" s="1286"/>
      <c r="AM101" s="1286"/>
      <c r="AN101" s="1286"/>
      <c r="AO101" s="1286"/>
      <c r="AP101" s="1286"/>
      <c r="AQ101" s="1286"/>
      <c r="AR101" s="1286"/>
      <c r="AS101" s="1286"/>
      <c r="AT101" s="1286"/>
      <c r="AU101" s="1286"/>
      <c r="AV101" s="1286"/>
      <c r="AW101" s="1286"/>
      <c r="AX101" s="1286"/>
      <c r="AY101" s="1286"/>
      <c r="AZ101" s="1286"/>
      <c r="BA101" s="1286"/>
      <c r="BB101" s="1286"/>
      <c r="BC101" s="1286"/>
      <c r="BD101" s="1286"/>
      <c r="BE101" s="1286"/>
      <c r="BF101" s="1286"/>
      <c r="BG101" s="1286"/>
      <c r="BH101" s="1286"/>
    </row>
    <row r="102" spans="1:60" x14ac:dyDescent="0.35">
      <c r="A102" s="2050" t="s">
        <v>1615</v>
      </c>
      <c r="B102" s="2051"/>
      <c r="C102" s="2051"/>
      <c r="D102" s="2051"/>
      <c r="E102" s="2051"/>
      <c r="F102" s="2051"/>
      <c r="G102" s="2051"/>
      <c r="H102" s="2051"/>
      <c r="I102" s="2051"/>
      <c r="J102" s="2051"/>
      <c r="K102" s="1330"/>
      <c r="L102" s="1441"/>
      <c r="M102" s="1291"/>
      <c r="N102" s="1442"/>
      <c r="O102" s="1291"/>
      <c r="P102" s="1291"/>
      <c r="Q102" s="1443"/>
      <c r="R102" s="1443"/>
      <c r="S102" s="1286"/>
      <c r="T102" s="1286"/>
      <c r="U102" s="1443"/>
      <c r="V102" s="1443"/>
      <c r="W102" s="1443"/>
      <c r="X102" s="1443"/>
      <c r="Y102" s="1443"/>
      <c r="Z102" s="1443"/>
      <c r="AA102" s="1443"/>
      <c r="AB102" s="1286"/>
      <c r="AC102" s="1286"/>
      <c r="AD102" s="1286"/>
      <c r="AE102" s="1286"/>
      <c r="AF102" s="1286"/>
      <c r="AG102" s="1286"/>
      <c r="AH102" s="1286"/>
      <c r="AI102" s="1286"/>
      <c r="AJ102" s="1286"/>
      <c r="AK102" s="1286"/>
      <c r="AL102" s="1286"/>
      <c r="AM102" s="1286"/>
      <c r="AN102" s="1286"/>
      <c r="AO102" s="1286"/>
      <c r="AP102" s="1286"/>
      <c r="AQ102" s="1286"/>
      <c r="AR102" s="1286"/>
      <c r="AS102" s="1286"/>
      <c r="AT102" s="1286"/>
      <c r="AU102" s="1286"/>
      <c r="AV102" s="1286"/>
      <c r="AW102" s="1286"/>
      <c r="AX102" s="1286"/>
      <c r="AY102" s="1286"/>
      <c r="AZ102" s="1286"/>
      <c r="BA102" s="1286"/>
      <c r="BB102" s="1286"/>
      <c r="BC102" s="1286"/>
      <c r="BD102" s="1286"/>
      <c r="BE102" s="1286"/>
      <c r="BF102" s="1286"/>
      <c r="BG102" s="1286"/>
      <c r="BH102" s="1286"/>
    </row>
    <row r="103" spans="1:60" x14ac:dyDescent="0.35">
      <c r="A103" s="1444" t="s">
        <v>1616</v>
      </c>
      <c r="B103" s="1331">
        <v>100</v>
      </c>
      <c r="C103" s="1332" t="s">
        <v>1617</v>
      </c>
      <c r="D103" s="1333">
        <v>7</v>
      </c>
      <c r="E103" s="1334">
        <f>SUM(B103*D103)</f>
        <v>700</v>
      </c>
      <c r="F103" s="1335" t="s">
        <v>1609</v>
      </c>
      <c r="G103" s="1336">
        <v>5</v>
      </c>
      <c r="H103" s="1334">
        <f>SUM(E103*G103)</f>
        <v>3500</v>
      </c>
      <c r="I103" s="1331">
        <v>0</v>
      </c>
      <c r="J103" s="1337">
        <f>H103-I103</f>
        <v>3500</v>
      </c>
      <c r="K103" s="1327"/>
      <c r="L103" s="1441"/>
      <c r="M103" s="1291"/>
      <c r="N103" s="1442"/>
      <c r="O103" s="1291"/>
      <c r="P103" s="1291"/>
      <c r="Q103" s="1443"/>
      <c r="R103" s="1443"/>
      <c r="S103" s="1443"/>
      <c r="T103" s="1286"/>
      <c r="U103" s="1286"/>
      <c r="V103" s="1286"/>
      <c r="W103" s="1286"/>
      <c r="X103" s="1286"/>
      <c r="Y103" s="1443"/>
      <c r="Z103" s="1443"/>
      <c r="AA103" s="1443"/>
      <c r="AB103" s="1286"/>
      <c r="AC103" s="1286"/>
      <c r="AD103" s="1286"/>
      <c r="AE103" s="1286"/>
      <c r="AF103" s="1286"/>
      <c r="AG103" s="1286"/>
      <c r="AH103" s="1286"/>
      <c r="AI103" s="1286"/>
      <c r="AJ103" s="1286"/>
      <c r="AK103" s="1286"/>
      <c r="AL103" s="1286"/>
      <c r="AM103" s="1286"/>
      <c r="AN103" s="1286"/>
      <c r="AO103" s="1286"/>
      <c r="AP103" s="1286"/>
      <c r="AQ103" s="1286"/>
      <c r="AR103" s="1286"/>
      <c r="AS103" s="1286"/>
      <c r="AT103" s="1286"/>
      <c r="AU103" s="1286"/>
      <c r="AV103" s="1286"/>
      <c r="AW103" s="1286"/>
      <c r="AX103" s="1286"/>
      <c r="AY103" s="1286"/>
      <c r="AZ103" s="1286"/>
      <c r="BA103" s="1286"/>
      <c r="BB103" s="1286"/>
      <c r="BC103" s="1286"/>
      <c r="BD103" s="1286"/>
      <c r="BE103" s="1286"/>
      <c r="BF103" s="1286"/>
      <c r="BG103" s="1286"/>
      <c r="BH103" s="1286"/>
    </row>
    <row r="104" spans="1:60" x14ac:dyDescent="0.35">
      <c r="A104" s="1444" t="s">
        <v>1618</v>
      </c>
      <c r="B104" s="1331">
        <v>2000</v>
      </c>
      <c r="C104" s="1332" t="s">
        <v>1619</v>
      </c>
      <c r="D104" s="1333">
        <v>1</v>
      </c>
      <c r="E104" s="1334">
        <f>SUM(B104*D104)</f>
        <v>2000</v>
      </c>
      <c r="F104" s="1335" t="s">
        <v>1612</v>
      </c>
      <c r="G104" s="1336">
        <v>1</v>
      </c>
      <c r="H104" s="1334">
        <f>SUM(E104*G104)</f>
        <v>2000</v>
      </c>
      <c r="I104" s="1331">
        <v>0</v>
      </c>
      <c r="J104" s="1337">
        <f>H104-I104</f>
        <v>2000</v>
      </c>
      <c r="K104" s="1327"/>
      <c r="L104" s="1435"/>
      <c r="M104" s="1436"/>
      <c r="N104" s="1329"/>
      <c r="O104" s="1329"/>
      <c r="P104" s="1329"/>
      <c r="Q104" s="1329"/>
      <c r="R104" s="1329"/>
      <c r="S104" s="1329"/>
      <c r="T104" s="1329"/>
      <c r="U104" s="1329"/>
      <c r="V104" s="1329"/>
      <c r="W104" s="1329"/>
      <c r="X104" s="1329"/>
      <c r="Y104" s="1329"/>
      <c r="Z104" s="1329"/>
      <c r="AA104" s="1329"/>
      <c r="AB104" s="1329"/>
      <c r="AC104" s="1329"/>
      <c r="AD104" s="1329"/>
      <c r="AE104" s="1329"/>
      <c r="AF104" s="1329"/>
      <c r="AG104" s="1329"/>
      <c r="AH104" s="1329"/>
      <c r="AI104" s="1329"/>
      <c r="AJ104" s="1329"/>
      <c r="AK104" s="1329"/>
      <c r="AL104" s="1329"/>
      <c r="AM104" s="1329"/>
      <c r="AN104" s="1329"/>
      <c r="AO104" s="1329"/>
      <c r="AP104" s="1329"/>
      <c r="AQ104" s="1329"/>
      <c r="AR104" s="1329"/>
      <c r="AS104" s="1329"/>
      <c r="AT104" s="1329"/>
      <c r="AU104" s="1329"/>
      <c r="AV104" s="1329"/>
      <c r="AW104" s="1329"/>
      <c r="AX104" s="1329"/>
      <c r="AY104" s="1329"/>
      <c r="AZ104" s="1329"/>
      <c r="BA104" s="1329"/>
      <c r="BB104" s="1329"/>
      <c r="BC104" s="1329"/>
      <c r="BD104" s="1329"/>
      <c r="BE104" s="1329"/>
      <c r="BF104" s="1329"/>
      <c r="BG104" s="1329"/>
      <c r="BH104" s="1329"/>
    </row>
    <row r="105" spans="1:60" x14ac:dyDescent="0.35">
      <c r="A105" s="1444" t="s">
        <v>1620</v>
      </c>
      <c r="B105" s="1331">
        <v>50</v>
      </c>
      <c r="C105" s="1332" t="s">
        <v>1611</v>
      </c>
      <c r="D105" s="1333">
        <v>5</v>
      </c>
      <c r="E105" s="1334">
        <f>SUM(B105*D105)</f>
        <v>250</v>
      </c>
      <c r="F105" s="1335" t="s">
        <v>1601</v>
      </c>
      <c r="G105" s="1336">
        <v>2</v>
      </c>
      <c r="H105" s="1334">
        <f>SUM(E105*G105)</f>
        <v>500</v>
      </c>
      <c r="I105" s="1331">
        <v>0</v>
      </c>
      <c r="J105" s="1337">
        <f>H105-I105</f>
        <v>500</v>
      </c>
      <c r="K105" s="1327"/>
      <c r="L105" s="1435"/>
      <c r="M105" s="1436"/>
      <c r="N105" s="1329"/>
      <c r="O105" s="1329"/>
      <c r="P105" s="1329"/>
      <c r="Q105" s="1329"/>
      <c r="R105" s="1329"/>
      <c r="S105" s="1329"/>
      <c r="T105" s="1329"/>
      <c r="U105" s="1329"/>
      <c r="V105" s="1329"/>
      <c r="W105" s="1329"/>
      <c r="X105" s="1329"/>
      <c r="Y105" s="1329"/>
      <c r="Z105" s="1329"/>
      <c r="AA105" s="1329"/>
      <c r="AB105" s="1329"/>
      <c r="AC105" s="1329"/>
      <c r="AD105" s="1329"/>
      <c r="AE105" s="1329"/>
      <c r="AF105" s="1329"/>
      <c r="AG105" s="1329"/>
      <c r="AH105" s="1329"/>
      <c r="AI105" s="1329"/>
      <c r="AJ105" s="1329"/>
      <c r="AK105" s="1329"/>
      <c r="AL105" s="1329"/>
      <c r="AM105" s="1329"/>
      <c r="AN105" s="1329"/>
      <c r="AO105" s="1329"/>
      <c r="AP105" s="1329"/>
      <c r="AQ105" s="1329"/>
      <c r="AR105" s="1329"/>
      <c r="AS105" s="1329"/>
      <c r="AT105" s="1329"/>
      <c r="AU105" s="1329"/>
      <c r="AV105" s="1329"/>
      <c r="AW105" s="1329"/>
      <c r="AX105" s="1329"/>
      <c r="AY105" s="1329"/>
      <c r="AZ105" s="1329"/>
      <c r="BA105" s="1329"/>
      <c r="BB105" s="1329"/>
      <c r="BC105" s="1329"/>
      <c r="BD105" s="1329"/>
      <c r="BE105" s="1329"/>
      <c r="BF105" s="1329"/>
      <c r="BG105" s="1329"/>
      <c r="BH105" s="1329"/>
    </row>
    <row r="106" spans="1:60" x14ac:dyDescent="0.35">
      <c r="A106" s="1433" t="s">
        <v>1621</v>
      </c>
      <c r="B106" s="1434"/>
      <c r="C106" s="1434"/>
      <c r="D106" s="1434"/>
      <c r="E106" s="1434"/>
      <c r="F106" s="1434"/>
      <c r="G106" s="1434"/>
      <c r="H106" s="1434"/>
      <c r="I106" s="1445">
        <f>SUM(J103:J105)</f>
        <v>6000</v>
      </c>
      <c r="J106" s="1434"/>
      <c r="K106" s="1330"/>
      <c r="L106" s="1441"/>
      <c r="M106" s="1291"/>
      <c r="N106" s="1442"/>
      <c r="O106" s="1291"/>
      <c r="P106" s="1291"/>
      <c r="Q106" s="1443"/>
      <c r="R106" s="1286"/>
      <c r="S106" s="1286"/>
      <c r="T106" s="1443"/>
      <c r="U106" s="1443"/>
      <c r="V106" s="1443"/>
      <c r="W106" s="1443"/>
      <c r="X106" s="1443"/>
      <c r="Y106" s="1443"/>
      <c r="Z106" s="1443"/>
      <c r="AA106" s="1443"/>
      <c r="AB106" s="1286"/>
      <c r="AC106" s="1286"/>
      <c r="AD106" s="1286"/>
      <c r="AE106" s="1286"/>
      <c r="AF106" s="1286"/>
      <c r="AG106" s="1286"/>
      <c r="AH106" s="1286"/>
      <c r="AI106" s="1286"/>
      <c r="AJ106" s="1286"/>
      <c r="AK106" s="1286"/>
      <c r="AL106" s="1286"/>
      <c r="AM106" s="1286"/>
      <c r="AN106" s="1286"/>
      <c r="AO106" s="1286"/>
      <c r="AP106" s="1286"/>
      <c r="AQ106" s="1286"/>
      <c r="AR106" s="1286"/>
      <c r="AS106" s="1286"/>
      <c r="AT106" s="1286"/>
      <c r="AU106" s="1286"/>
      <c r="AV106" s="1286"/>
      <c r="AW106" s="1286"/>
      <c r="AX106" s="1286"/>
      <c r="AY106" s="1286"/>
      <c r="AZ106" s="1286"/>
      <c r="BA106" s="1286"/>
      <c r="BB106" s="1286"/>
      <c r="BC106" s="1286"/>
      <c r="BD106" s="1286"/>
      <c r="BE106" s="1286"/>
      <c r="BF106" s="1286"/>
      <c r="BG106" s="1286"/>
      <c r="BH106" s="1286"/>
    </row>
    <row r="107" spans="1:60" x14ac:dyDescent="0.35">
      <c r="A107" s="2050" t="s">
        <v>1622</v>
      </c>
      <c r="B107" s="2051"/>
      <c r="C107" s="2051"/>
      <c r="D107" s="2051"/>
      <c r="E107" s="2051"/>
      <c r="F107" s="2051"/>
      <c r="G107" s="2051"/>
      <c r="H107" s="2051"/>
      <c r="I107" s="2051"/>
      <c r="J107" s="2051"/>
      <c r="K107" s="1330"/>
      <c r="L107" s="1441"/>
      <c r="M107" s="1291"/>
      <c r="N107" s="1442"/>
      <c r="O107" s="1291"/>
      <c r="P107" s="1291"/>
      <c r="Q107" s="1443"/>
      <c r="R107" s="1443"/>
      <c r="S107" s="1286"/>
      <c r="T107" s="1286"/>
      <c r="U107" s="1443"/>
      <c r="V107" s="1443"/>
      <c r="W107" s="1443"/>
      <c r="X107" s="1443"/>
      <c r="Y107" s="1443"/>
      <c r="Z107" s="1443"/>
      <c r="AA107" s="1443"/>
      <c r="AB107" s="1286"/>
      <c r="AC107" s="1286"/>
      <c r="AD107" s="1286"/>
      <c r="AE107" s="1286"/>
      <c r="AF107" s="1286"/>
      <c r="AG107" s="1286"/>
      <c r="AH107" s="1286"/>
      <c r="AI107" s="1286"/>
      <c r="AJ107" s="1286"/>
      <c r="AK107" s="1286"/>
      <c r="AL107" s="1286"/>
      <c r="AM107" s="1286"/>
      <c r="AN107" s="1286"/>
      <c r="AO107" s="1286"/>
      <c r="AP107" s="1286"/>
      <c r="AQ107" s="1286"/>
      <c r="AR107" s="1286"/>
      <c r="AS107" s="1286"/>
      <c r="AT107" s="1286"/>
      <c r="AU107" s="1286"/>
      <c r="AV107" s="1286"/>
      <c r="AW107" s="1286"/>
      <c r="AX107" s="1286"/>
      <c r="AY107" s="1286"/>
      <c r="AZ107" s="1286"/>
      <c r="BA107" s="1286"/>
      <c r="BB107" s="1286"/>
      <c r="BC107" s="1286"/>
      <c r="BD107" s="1286"/>
      <c r="BE107" s="1286"/>
      <c r="BF107" s="1286"/>
      <c r="BG107" s="1286"/>
      <c r="BH107" s="1286"/>
    </row>
    <row r="108" spans="1:60" x14ac:dyDescent="0.35">
      <c r="A108" s="1444" t="s">
        <v>1623</v>
      </c>
      <c r="B108" s="1331">
        <v>500</v>
      </c>
      <c r="C108" s="1332" t="s">
        <v>1624</v>
      </c>
      <c r="D108" s="1333">
        <v>5</v>
      </c>
      <c r="E108" s="1334">
        <f>SUM(B108*D108)</f>
        <v>2500</v>
      </c>
      <c r="F108" s="1335" t="s">
        <v>1609</v>
      </c>
      <c r="G108" s="1336">
        <v>3</v>
      </c>
      <c r="H108" s="1334">
        <f>SUM(E108*G108)</f>
        <v>7500</v>
      </c>
      <c r="I108" s="1331">
        <v>0</v>
      </c>
      <c r="J108" s="1337">
        <f>H108-I108</f>
        <v>7500</v>
      </c>
      <c r="K108" s="1327"/>
      <c r="L108" s="1441"/>
      <c r="M108" s="1291"/>
      <c r="N108" s="1442"/>
      <c r="O108" s="1291"/>
      <c r="P108" s="1291"/>
      <c r="Q108" s="1443"/>
      <c r="R108" s="1443"/>
      <c r="S108" s="1286"/>
      <c r="T108" s="1286"/>
      <c r="U108" s="1443"/>
      <c r="V108" s="1443"/>
      <c r="W108" s="1443"/>
      <c r="X108" s="1443"/>
      <c r="Y108" s="1443"/>
      <c r="Z108" s="1443"/>
      <c r="AA108" s="1443"/>
      <c r="AB108" s="1286"/>
      <c r="AC108" s="1286"/>
      <c r="AD108" s="1286"/>
      <c r="AE108" s="1286"/>
      <c r="AF108" s="1286"/>
      <c r="AG108" s="1286"/>
      <c r="AH108" s="1286"/>
      <c r="AI108" s="1286"/>
      <c r="AJ108" s="1286"/>
      <c r="AK108" s="1286"/>
      <c r="AL108" s="1286"/>
      <c r="AM108" s="1286"/>
      <c r="AN108" s="1286"/>
      <c r="AO108" s="1286"/>
      <c r="AP108" s="1286"/>
      <c r="AQ108" s="1286"/>
      <c r="AR108" s="1286"/>
      <c r="AS108" s="1286"/>
      <c r="AT108" s="1286"/>
      <c r="AU108" s="1286"/>
      <c r="AV108" s="1286"/>
      <c r="AW108" s="1286"/>
      <c r="AX108" s="1286"/>
      <c r="AY108" s="1286"/>
      <c r="AZ108" s="1286"/>
      <c r="BA108" s="1286"/>
      <c r="BB108" s="1286"/>
      <c r="BC108" s="1286"/>
      <c r="BD108" s="1286"/>
      <c r="BE108" s="1286"/>
      <c r="BF108" s="1286"/>
      <c r="BG108" s="1286"/>
      <c r="BH108" s="1286"/>
    </row>
    <row r="109" spans="1:60" x14ac:dyDescent="0.35">
      <c r="A109" s="1444" t="s">
        <v>1625</v>
      </c>
      <c r="B109" s="1331">
        <v>2000</v>
      </c>
      <c r="C109" s="1332" t="s">
        <v>1611</v>
      </c>
      <c r="D109" s="1333">
        <v>1</v>
      </c>
      <c r="E109" s="1334">
        <f>SUM(B109*D109)</f>
        <v>2000</v>
      </c>
      <c r="F109" s="1335" t="s">
        <v>1612</v>
      </c>
      <c r="G109" s="1336">
        <v>1</v>
      </c>
      <c r="H109" s="1334">
        <f>SUM(E109*G109)</f>
        <v>2000</v>
      </c>
      <c r="I109" s="1331">
        <v>0</v>
      </c>
      <c r="J109" s="1337">
        <f>H109-I109</f>
        <v>2000</v>
      </c>
      <c r="K109" s="1327"/>
      <c r="L109" s="1441"/>
      <c r="M109" s="1291"/>
      <c r="N109" s="1442"/>
      <c r="O109" s="1291"/>
      <c r="P109" s="1291"/>
      <c r="Q109" s="1443"/>
      <c r="R109" s="1443"/>
      <c r="S109" s="1443"/>
      <c r="T109" s="1286"/>
      <c r="U109" s="1286"/>
      <c r="V109" s="1286"/>
      <c r="W109" s="1286"/>
      <c r="X109" s="1286"/>
      <c r="Y109" s="1443"/>
      <c r="Z109" s="1443"/>
      <c r="AA109" s="1443"/>
      <c r="AB109" s="1286"/>
      <c r="AC109" s="1286"/>
      <c r="AD109" s="1286"/>
      <c r="AE109" s="1286"/>
      <c r="AF109" s="1286"/>
      <c r="AG109" s="1286"/>
      <c r="AH109" s="1286"/>
      <c r="AI109" s="1286"/>
      <c r="AJ109" s="1286"/>
      <c r="AK109" s="1286"/>
      <c r="AL109" s="1286"/>
      <c r="AM109" s="1286"/>
      <c r="AN109" s="1286"/>
      <c r="AO109" s="1286"/>
      <c r="AP109" s="1286"/>
      <c r="AQ109" s="1286"/>
      <c r="AR109" s="1286"/>
      <c r="AS109" s="1286"/>
      <c r="AT109" s="1286"/>
      <c r="AU109" s="1286"/>
      <c r="AV109" s="1286"/>
      <c r="AW109" s="1286"/>
      <c r="AX109" s="1286"/>
      <c r="AY109" s="1286"/>
      <c r="AZ109" s="1286"/>
      <c r="BA109" s="1286"/>
      <c r="BB109" s="1286"/>
      <c r="BC109" s="1286"/>
      <c r="BD109" s="1286"/>
      <c r="BE109" s="1286"/>
      <c r="BF109" s="1286"/>
      <c r="BG109" s="1286"/>
      <c r="BH109" s="1286"/>
    </row>
    <row r="110" spans="1:60" x14ac:dyDescent="0.35">
      <c r="A110" s="1444" t="s">
        <v>1626</v>
      </c>
      <c r="B110" s="1331">
        <v>1000</v>
      </c>
      <c r="C110" s="1332" t="s">
        <v>1619</v>
      </c>
      <c r="D110" s="1333">
        <v>1</v>
      </c>
      <c r="E110" s="1334">
        <f>SUM(B110*D110)</f>
        <v>1000</v>
      </c>
      <c r="F110" s="1335" t="s">
        <v>1612</v>
      </c>
      <c r="G110" s="1336">
        <v>1</v>
      </c>
      <c r="H110" s="1334">
        <f>SUM(E110*G110)</f>
        <v>1000</v>
      </c>
      <c r="I110" s="1331">
        <v>0</v>
      </c>
      <c r="J110" s="1337">
        <f>H110-I110</f>
        <v>1000</v>
      </c>
      <c r="K110" s="1327"/>
      <c r="L110" s="1435"/>
      <c r="M110" s="1436"/>
      <c r="N110" s="1329"/>
      <c r="O110" s="1329"/>
      <c r="P110" s="1329"/>
      <c r="Q110" s="1329"/>
      <c r="R110" s="1329"/>
      <c r="S110" s="1329"/>
      <c r="T110" s="1329"/>
      <c r="U110" s="1329"/>
      <c r="V110" s="1329"/>
      <c r="W110" s="1329"/>
      <c r="X110" s="1329"/>
      <c r="Y110" s="1329"/>
      <c r="Z110" s="1329"/>
      <c r="AA110" s="1329"/>
      <c r="AB110" s="1329"/>
      <c r="AC110" s="1329"/>
      <c r="AD110" s="1329"/>
      <c r="AE110" s="1329"/>
      <c r="AF110" s="1329"/>
      <c r="AG110" s="1329"/>
      <c r="AH110" s="1329"/>
      <c r="AI110" s="1329"/>
      <c r="AJ110" s="1329"/>
      <c r="AK110" s="1329"/>
      <c r="AL110" s="1329"/>
      <c r="AM110" s="1329"/>
      <c r="AN110" s="1329"/>
      <c r="AO110" s="1329"/>
      <c r="AP110" s="1329"/>
      <c r="AQ110" s="1329"/>
      <c r="AR110" s="1329"/>
      <c r="AS110" s="1329"/>
      <c r="AT110" s="1329"/>
      <c r="AU110" s="1329"/>
      <c r="AV110" s="1329"/>
      <c r="AW110" s="1329"/>
      <c r="AX110" s="1329"/>
      <c r="AY110" s="1329"/>
      <c r="AZ110" s="1329"/>
      <c r="BA110" s="1329"/>
      <c r="BB110" s="1329"/>
      <c r="BC110" s="1329"/>
      <c r="BD110" s="1329"/>
      <c r="BE110" s="1329"/>
      <c r="BF110" s="1329"/>
      <c r="BG110" s="1329"/>
      <c r="BH110" s="1329"/>
    </row>
    <row r="111" spans="1:60" x14ac:dyDescent="0.35">
      <c r="A111" s="1444" t="s">
        <v>1620</v>
      </c>
      <c r="B111" s="1331">
        <v>50</v>
      </c>
      <c r="C111" s="1332" t="s">
        <v>1611</v>
      </c>
      <c r="D111" s="1333">
        <v>10</v>
      </c>
      <c r="E111" s="1334">
        <f>SUM(B111*D111)</f>
        <v>500</v>
      </c>
      <c r="F111" s="1335" t="s">
        <v>1601</v>
      </c>
      <c r="G111" s="1336">
        <v>2</v>
      </c>
      <c r="H111" s="1334">
        <f>SUM(E111*G111)</f>
        <v>1000</v>
      </c>
      <c r="I111" s="1331">
        <v>0</v>
      </c>
      <c r="J111" s="1337">
        <f>H111-I111</f>
        <v>1000</v>
      </c>
      <c r="K111" s="1327"/>
      <c r="L111" s="1435"/>
      <c r="M111" s="1436"/>
      <c r="N111" s="1329"/>
      <c r="O111" s="1329"/>
      <c r="P111" s="1329"/>
      <c r="Q111" s="1329"/>
      <c r="R111" s="1329"/>
      <c r="S111" s="1329"/>
      <c r="T111" s="1329"/>
      <c r="U111" s="1329"/>
      <c r="V111" s="1329"/>
      <c r="W111" s="1329"/>
      <c r="X111" s="1329"/>
      <c r="Y111" s="1329"/>
      <c r="Z111" s="1329"/>
      <c r="AA111" s="1329"/>
      <c r="AB111" s="1329"/>
      <c r="AC111" s="1329"/>
      <c r="AD111" s="1329"/>
      <c r="AE111" s="1329"/>
      <c r="AF111" s="1329"/>
      <c r="AG111" s="1329"/>
      <c r="AH111" s="1329"/>
      <c r="AI111" s="1329"/>
      <c r="AJ111" s="1329"/>
      <c r="AK111" s="1329"/>
      <c r="AL111" s="1329"/>
      <c r="AM111" s="1329"/>
      <c r="AN111" s="1329"/>
      <c r="AO111" s="1329"/>
      <c r="AP111" s="1329"/>
      <c r="AQ111" s="1329"/>
      <c r="AR111" s="1329"/>
      <c r="AS111" s="1329"/>
      <c r="AT111" s="1329"/>
      <c r="AU111" s="1329"/>
      <c r="AV111" s="1329"/>
      <c r="AW111" s="1329"/>
      <c r="AX111" s="1329"/>
      <c r="AY111" s="1329"/>
      <c r="AZ111" s="1329"/>
      <c r="BA111" s="1329"/>
      <c r="BB111" s="1329"/>
      <c r="BC111" s="1329"/>
      <c r="BD111" s="1329"/>
      <c r="BE111" s="1329"/>
      <c r="BF111" s="1329"/>
      <c r="BG111" s="1329"/>
      <c r="BH111" s="1329"/>
    </row>
    <row r="112" spans="1:60" x14ac:dyDescent="0.35">
      <c r="A112" s="1433" t="s">
        <v>1627</v>
      </c>
      <c r="B112" s="1434"/>
      <c r="C112" s="1434"/>
      <c r="D112" s="1434"/>
      <c r="E112" s="1434"/>
      <c r="F112" s="1434"/>
      <c r="G112" s="1434"/>
      <c r="H112" s="1434"/>
      <c r="I112" s="1445">
        <f>SUM(J108:J111)</f>
        <v>11500</v>
      </c>
      <c r="J112" s="1434"/>
      <c r="K112" s="1330"/>
      <c r="L112" s="1441"/>
      <c r="M112" s="1291"/>
      <c r="N112" s="1442"/>
      <c r="O112" s="1291"/>
      <c r="P112" s="1291"/>
      <c r="Q112" s="1443"/>
      <c r="R112" s="1286"/>
      <c r="S112" s="1286"/>
      <c r="T112" s="1443"/>
      <c r="U112" s="1443"/>
      <c r="V112" s="1443"/>
      <c r="W112" s="1443"/>
      <c r="X112" s="1443"/>
      <c r="Y112" s="1443"/>
      <c r="Z112" s="1443"/>
      <c r="AA112" s="1443"/>
      <c r="AB112" s="1286"/>
      <c r="AC112" s="1286"/>
      <c r="AD112" s="1286"/>
      <c r="AE112" s="1286"/>
      <c r="AF112" s="1286"/>
      <c r="AG112" s="1286"/>
      <c r="AH112" s="1286"/>
      <c r="AI112" s="1286"/>
      <c r="AJ112" s="1286"/>
      <c r="AK112" s="1286"/>
      <c r="AL112" s="1286"/>
      <c r="AM112" s="1286"/>
      <c r="AN112" s="1286"/>
      <c r="AO112" s="1286"/>
      <c r="AP112" s="1286"/>
      <c r="AQ112" s="1286"/>
      <c r="AR112" s="1286"/>
      <c r="AS112" s="1286"/>
      <c r="AT112" s="1286"/>
      <c r="AU112" s="1286"/>
      <c r="AV112" s="1286"/>
      <c r="AW112" s="1286"/>
      <c r="AX112" s="1286"/>
      <c r="AY112" s="1286"/>
      <c r="AZ112" s="1286"/>
      <c r="BA112" s="1286"/>
      <c r="BB112" s="1286"/>
      <c r="BC112" s="1286"/>
      <c r="BD112" s="1286"/>
      <c r="BE112" s="1286"/>
      <c r="BF112" s="1286"/>
      <c r="BG112" s="1286"/>
      <c r="BH112" s="1286"/>
    </row>
    <row r="113" spans="1:60" x14ac:dyDescent="0.35">
      <c r="A113" s="2050" t="s">
        <v>1628</v>
      </c>
      <c r="B113" s="2051"/>
      <c r="C113" s="2051"/>
      <c r="D113" s="2051"/>
      <c r="E113" s="2051"/>
      <c r="F113" s="2051"/>
      <c r="G113" s="2051"/>
      <c r="H113" s="2051"/>
      <c r="I113" s="2051"/>
      <c r="J113" s="2051"/>
      <c r="K113" s="1330"/>
      <c r="L113" s="1441"/>
      <c r="M113" s="1291"/>
      <c r="N113" s="1442"/>
      <c r="O113" s="1291"/>
      <c r="P113" s="1291"/>
      <c r="Q113" s="1443"/>
      <c r="R113" s="1286"/>
      <c r="S113" s="1286"/>
      <c r="T113" s="1443"/>
      <c r="U113" s="1443"/>
      <c r="V113" s="1443"/>
      <c r="W113" s="1443"/>
      <c r="X113" s="1443"/>
      <c r="Y113" s="1443"/>
      <c r="Z113" s="1443"/>
      <c r="AA113" s="1443"/>
      <c r="AB113" s="1286"/>
      <c r="AC113" s="1286"/>
      <c r="AD113" s="1286"/>
      <c r="AE113" s="1286"/>
      <c r="AF113" s="1286"/>
      <c r="AG113" s="1286"/>
      <c r="AH113" s="1286"/>
      <c r="AI113" s="1286"/>
      <c r="AJ113" s="1286"/>
      <c r="AK113" s="1286"/>
      <c r="AL113" s="1286"/>
      <c r="AM113" s="1286"/>
      <c r="AN113" s="1286"/>
      <c r="AO113" s="1286"/>
      <c r="AP113" s="1286"/>
      <c r="AQ113" s="1286"/>
      <c r="AR113" s="1286"/>
      <c r="AS113" s="1286"/>
      <c r="AT113" s="1286"/>
      <c r="AU113" s="1286"/>
      <c r="AV113" s="1286"/>
      <c r="AW113" s="1286"/>
      <c r="AX113" s="1286"/>
      <c r="AY113" s="1286"/>
      <c r="AZ113" s="1286"/>
      <c r="BA113" s="1286"/>
      <c r="BB113" s="1286"/>
      <c r="BC113" s="1286"/>
      <c r="BD113" s="1286"/>
      <c r="BE113" s="1286"/>
      <c r="BF113" s="1286"/>
      <c r="BG113" s="1286"/>
      <c r="BH113" s="1286"/>
    </row>
    <row r="114" spans="1:60" x14ac:dyDescent="0.35">
      <c r="A114" s="1444" t="s">
        <v>1629</v>
      </c>
      <c r="B114" s="1331">
        <v>2000</v>
      </c>
      <c r="C114" s="1332" t="s">
        <v>1630</v>
      </c>
      <c r="D114" s="1333">
        <v>2</v>
      </c>
      <c r="E114" s="1334">
        <f>SUM(B114*D114)</f>
        <v>4000</v>
      </c>
      <c r="F114" s="1335" t="s">
        <v>1609</v>
      </c>
      <c r="G114" s="1336">
        <v>3</v>
      </c>
      <c r="H114" s="1334">
        <f>SUM(E114*G114)</f>
        <v>12000</v>
      </c>
      <c r="I114" s="1331">
        <v>0</v>
      </c>
      <c r="J114" s="1337">
        <f>H114-I114</f>
        <v>12000</v>
      </c>
      <c r="K114" s="1327"/>
      <c r="L114" s="1435"/>
      <c r="M114" s="1436"/>
      <c r="N114" s="1329"/>
      <c r="O114" s="1329"/>
      <c r="P114" s="1329"/>
      <c r="Q114" s="1329"/>
      <c r="R114" s="1329"/>
      <c r="S114" s="1329"/>
      <c r="T114" s="1329"/>
      <c r="U114" s="1329"/>
      <c r="V114" s="1329"/>
      <c r="W114" s="1329"/>
      <c r="X114" s="1329"/>
      <c r="Y114" s="1329"/>
      <c r="Z114" s="1329"/>
      <c r="AA114" s="1329"/>
      <c r="AB114" s="1329"/>
      <c r="AC114" s="1329"/>
      <c r="AD114" s="1329"/>
      <c r="AE114" s="1329"/>
      <c r="AF114" s="1329"/>
      <c r="AG114" s="1329"/>
      <c r="AH114" s="1329"/>
      <c r="AI114" s="1329"/>
      <c r="AJ114" s="1329"/>
      <c r="AK114" s="1329"/>
      <c r="AL114" s="1329"/>
      <c r="AM114" s="1329"/>
      <c r="AN114" s="1329"/>
      <c r="AO114" s="1329"/>
      <c r="AP114" s="1329"/>
      <c r="AQ114" s="1329"/>
      <c r="AR114" s="1329"/>
      <c r="AS114" s="1329"/>
      <c r="AT114" s="1329"/>
      <c r="AU114" s="1329"/>
      <c r="AV114" s="1329"/>
      <c r="AW114" s="1329"/>
      <c r="AX114" s="1329"/>
      <c r="AY114" s="1329"/>
      <c r="AZ114" s="1329"/>
      <c r="BA114" s="1329"/>
      <c r="BB114" s="1329"/>
      <c r="BC114" s="1329"/>
      <c r="BD114" s="1329"/>
      <c r="BE114" s="1329"/>
      <c r="BF114" s="1329"/>
      <c r="BG114" s="1329"/>
      <c r="BH114" s="1329"/>
    </row>
    <row r="115" spans="1:60" x14ac:dyDescent="0.35">
      <c r="A115" s="1444" t="s">
        <v>1631</v>
      </c>
      <c r="B115" s="1331">
        <v>1000</v>
      </c>
      <c r="C115" s="1332" t="s">
        <v>1630</v>
      </c>
      <c r="D115" s="1333">
        <v>2</v>
      </c>
      <c r="E115" s="1334">
        <f>SUM(B115*D115)</f>
        <v>2000</v>
      </c>
      <c r="F115" s="1335" t="s">
        <v>1609</v>
      </c>
      <c r="G115" s="1336">
        <v>2</v>
      </c>
      <c r="H115" s="1334">
        <f>SUM(E115*G115)</f>
        <v>4000</v>
      </c>
      <c r="I115" s="1331">
        <v>0</v>
      </c>
      <c r="J115" s="1337">
        <f>H115-I115</f>
        <v>4000</v>
      </c>
      <c r="K115" s="1327"/>
      <c r="L115" s="1435"/>
      <c r="M115" s="1436"/>
      <c r="N115" s="1329"/>
      <c r="O115" s="1329"/>
      <c r="P115" s="1329"/>
      <c r="Q115" s="1329"/>
      <c r="R115" s="1329"/>
      <c r="S115" s="1329"/>
      <c r="T115" s="1329"/>
      <c r="U115" s="1329"/>
      <c r="V115" s="1329"/>
      <c r="W115" s="1329"/>
      <c r="X115" s="1329"/>
      <c r="Y115" s="1329"/>
      <c r="Z115" s="1329"/>
      <c r="AA115" s="1329"/>
      <c r="AB115" s="1329"/>
      <c r="AC115" s="1329"/>
      <c r="AD115" s="1329"/>
      <c r="AE115" s="1329"/>
      <c r="AF115" s="1329"/>
      <c r="AG115" s="1329"/>
      <c r="AH115" s="1329"/>
      <c r="AI115" s="1329"/>
      <c r="AJ115" s="1329"/>
      <c r="AK115" s="1329"/>
      <c r="AL115" s="1329"/>
      <c r="AM115" s="1329"/>
      <c r="AN115" s="1329"/>
      <c r="AO115" s="1329"/>
      <c r="AP115" s="1329"/>
      <c r="AQ115" s="1329"/>
      <c r="AR115" s="1329"/>
      <c r="AS115" s="1329"/>
      <c r="AT115" s="1329"/>
      <c r="AU115" s="1329"/>
      <c r="AV115" s="1329"/>
      <c r="AW115" s="1329"/>
      <c r="AX115" s="1329"/>
      <c r="AY115" s="1329"/>
      <c r="AZ115" s="1329"/>
      <c r="BA115" s="1329"/>
      <c r="BB115" s="1329"/>
      <c r="BC115" s="1329"/>
      <c r="BD115" s="1329"/>
      <c r="BE115" s="1329"/>
      <c r="BF115" s="1329"/>
      <c r="BG115" s="1329"/>
      <c r="BH115" s="1329"/>
    </row>
    <row r="116" spans="1:60" x14ac:dyDescent="0.35">
      <c r="A116" s="1433" t="s">
        <v>1632</v>
      </c>
      <c r="B116" s="1434"/>
      <c r="C116" s="1434"/>
      <c r="D116" s="1434"/>
      <c r="E116" s="1434"/>
      <c r="F116" s="1434"/>
      <c r="G116" s="1434"/>
      <c r="H116" s="1434"/>
      <c r="I116" s="1445">
        <f>SUM(J114:J115)</f>
        <v>16000</v>
      </c>
      <c r="J116" s="1434"/>
      <c r="K116" s="1330"/>
      <c r="L116" s="1435"/>
      <c r="M116" s="1436"/>
      <c r="N116" s="1329"/>
      <c r="O116" s="1329"/>
      <c r="P116" s="1329"/>
      <c r="Q116" s="1329"/>
      <c r="R116" s="1329"/>
      <c r="S116" s="1329"/>
      <c r="T116" s="1329"/>
      <c r="U116" s="1329"/>
      <c r="V116" s="1329"/>
      <c r="W116" s="1329"/>
      <c r="X116" s="1329"/>
      <c r="Y116" s="1329"/>
      <c r="Z116" s="1329"/>
      <c r="AA116" s="1329"/>
      <c r="AB116" s="1329"/>
      <c r="AC116" s="1329"/>
      <c r="AD116" s="1329"/>
      <c r="AE116" s="1329"/>
      <c r="AF116" s="1329"/>
      <c r="AG116" s="1329"/>
      <c r="AH116" s="1329"/>
      <c r="AI116" s="1329"/>
      <c r="AJ116" s="1329"/>
      <c r="AK116" s="1329"/>
      <c r="AL116" s="1329"/>
      <c r="AM116" s="1329"/>
      <c r="AN116" s="1329"/>
      <c r="AO116" s="1329"/>
      <c r="AP116" s="1329"/>
      <c r="AQ116" s="1329"/>
      <c r="AR116" s="1329"/>
      <c r="AS116" s="1329"/>
      <c r="AT116" s="1329"/>
      <c r="AU116" s="1329"/>
      <c r="AV116" s="1329"/>
      <c r="AW116" s="1329"/>
      <c r="AX116" s="1329"/>
      <c r="AY116" s="1329"/>
      <c r="AZ116" s="1329"/>
      <c r="BA116" s="1329"/>
      <c r="BB116" s="1329"/>
      <c r="BC116" s="1329"/>
      <c r="BD116" s="1329"/>
      <c r="BE116" s="1329"/>
      <c r="BF116" s="1329"/>
      <c r="BG116" s="1329"/>
      <c r="BH116" s="1329"/>
    </row>
    <row r="117" spans="1:60" x14ac:dyDescent="0.35">
      <c r="A117" s="2052" t="s">
        <v>1633</v>
      </c>
      <c r="B117" s="2053"/>
      <c r="C117" s="2053"/>
      <c r="D117" s="2053"/>
      <c r="E117" s="2053"/>
      <c r="F117" s="2053"/>
      <c r="G117" s="2053"/>
      <c r="H117" s="2053"/>
      <c r="I117" s="2053"/>
      <c r="J117" s="2053"/>
      <c r="K117" s="1330"/>
      <c r="L117" s="1446" t="e">
        <f>#REF!</f>
        <v>#REF!</v>
      </c>
      <c r="M117" s="1447"/>
      <c r="N117" s="1448"/>
      <c r="O117" s="1448"/>
      <c r="P117" s="1448"/>
      <c r="Q117" s="1448"/>
      <c r="R117" s="1448"/>
      <c r="S117" s="1448"/>
      <c r="T117" s="1448"/>
      <c r="U117" s="1448"/>
      <c r="V117" s="1448"/>
      <c r="W117" s="1448"/>
      <c r="X117" s="1448"/>
      <c r="Y117" s="1448"/>
      <c r="Z117" s="1448"/>
      <c r="AA117" s="1449"/>
      <c r="AB117" s="1449"/>
      <c r="AC117" s="1449"/>
      <c r="AD117" s="1449"/>
      <c r="AE117" s="1449"/>
      <c r="AF117" s="1449"/>
      <c r="AG117" s="1449"/>
      <c r="AH117" s="1449"/>
      <c r="AI117" s="1449"/>
      <c r="AJ117" s="1449"/>
      <c r="AK117" s="1449"/>
      <c r="AL117" s="1449"/>
      <c r="AM117" s="1449"/>
      <c r="AN117" s="1449"/>
      <c r="AO117" s="1449"/>
      <c r="AP117" s="1449"/>
      <c r="AQ117" s="1449"/>
      <c r="AR117" s="1449"/>
      <c r="AS117" s="1449"/>
      <c r="AT117" s="1449"/>
      <c r="AU117" s="1449"/>
      <c r="AV117" s="1449"/>
      <c r="AW117" s="1449"/>
      <c r="AX117" s="1449"/>
      <c r="AY117" s="1449"/>
      <c r="AZ117" s="1449"/>
      <c r="BA117" s="1449"/>
      <c r="BB117" s="1449"/>
      <c r="BC117" s="1449"/>
      <c r="BD117" s="1449"/>
      <c r="BE117" s="1449"/>
      <c r="BF117" s="1449"/>
      <c r="BG117" s="1449"/>
      <c r="BH117" s="1449"/>
    </row>
    <row r="118" spans="1:60" x14ac:dyDescent="0.35">
      <c r="A118" s="2048" t="s">
        <v>1634</v>
      </c>
      <c r="B118" s="2049"/>
      <c r="C118" s="2049"/>
      <c r="D118" s="2049"/>
      <c r="E118" s="2049"/>
      <c r="F118" s="2049"/>
      <c r="G118" s="2049"/>
      <c r="H118" s="2049"/>
      <c r="I118" s="2049"/>
      <c r="J118" s="2049"/>
      <c r="K118" s="1327"/>
      <c r="L118" s="1441"/>
      <c r="M118" s="1291"/>
      <c r="N118" s="1442"/>
      <c r="O118" s="1291"/>
      <c r="P118" s="1291"/>
      <c r="Q118" s="1443"/>
      <c r="R118" s="1286"/>
      <c r="S118" s="1286"/>
      <c r="T118" s="1443"/>
      <c r="U118" s="1443"/>
      <c r="V118" s="1443"/>
      <c r="W118" s="1443"/>
      <c r="X118" s="1443"/>
      <c r="Y118" s="1443"/>
      <c r="Z118" s="1443"/>
      <c r="AA118" s="1443"/>
      <c r="AB118" s="1286"/>
      <c r="AC118" s="1286"/>
      <c r="AD118" s="1286"/>
      <c r="AE118" s="1286"/>
      <c r="AF118" s="1286"/>
      <c r="AG118" s="1286"/>
      <c r="AH118" s="1286"/>
      <c r="AI118" s="1286"/>
      <c r="AJ118" s="1286"/>
      <c r="AK118" s="1286"/>
      <c r="AL118" s="1286"/>
      <c r="AM118" s="1286"/>
      <c r="AN118" s="1286"/>
      <c r="AO118" s="1286"/>
      <c r="AP118" s="1286"/>
      <c r="AQ118" s="1286"/>
      <c r="AR118" s="1286"/>
      <c r="AS118" s="1286"/>
      <c r="AT118" s="1286"/>
      <c r="AU118" s="1286"/>
      <c r="AV118" s="1286"/>
      <c r="AW118" s="1286"/>
      <c r="AX118" s="1286"/>
      <c r="AY118" s="1286"/>
      <c r="AZ118" s="1286"/>
      <c r="BA118" s="1286"/>
      <c r="BB118" s="1286"/>
      <c r="BC118" s="1286"/>
      <c r="BD118" s="1286"/>
      <c r="BE118" s="1286"/>
      <c r="BF118" s="1286"/>
      <c r="BG118" s="1286"/>
      <c r="BH118" s="1286"/>
    </row>
    <row r="119" spans="1:60" x14ac:dyDescent="0.35">
      <c r="A119" s="1450" t="s">
        <v>1635</v>
      </c>
      <c r="B119" s="1338">
        <v>4000</v>
      </c>
      <c r="C119" s="1339" t="s">
        <v>1636</v>
      </c>
      <c r="D119" s="1338">
        <v>3</v>
      </c>
      <c r="E119" s="1338">
        <f>SUM(B119*D119)</f>
        <v>12000</v>
      </c>
      <c r="F119" s="1340" t="s">
        <v>1609</v>
      </c>
      <c r="G119" s="1341">
        <v>1</v>
      </c>
      <c r="H119" s="1338">
        <f>SUM(E119*G119)</f>
        <v>12000</v>
      </c>
      <c r="I119" s="1338">
        <v>0</v>
      </c>
      <c r="J119" s="1342">
        <f>H119-I119</f>
        <v>12000</v>
      </c>
      <c r="K119" s="1327"/>
      <c r="L119" s="1435"/>
      <c r="M119" s="1436"/>
      <c r="N119" s="1329"/>
      <c r="O119" s="1329"/>
      <c r="P119" s="1329"/>
      <c r="Q119" s="1329"/>
      <c r="R119" s="1329"/>
      <c r="S119" s="1329"/>
      <c r="T119" s="1329"/>
      <c r="U119" s="1329"/>
      <c r="V119" s="1329"/>
      <c r="W119" s="1329"/>
      <c r="X119" s="1329"/>
      <c r="Y119" s="1329"/>
      <c r="Z119" s="1329"/>
      <c r="AA119" s="1329"/>
      <c r="AB119" s="1329"/>
      <c r="AC119" s="1329"/>
      <c r="AD119" s="1329"/>
      <c r="AE119" s="1329"/>
      <c r="AF119" s="1329"/>
      <c r="AG119" s="1329"/>
      <c r="AH119" s="1329"/>
      <c r="AI119" s="1329"/>
      <c r="AJ119" s="1329"/>
      <c r="AK119" s="1329"/>
      <c r="AL119" s="1329"/>
      <c r="AM119" s="1329"/>
      <c r="AN119" s="1329"/>
      <c r="AO119" s="1329"/>
      <c r="AP119" s="1329"/>
      <c r="AQ119" s="1329"/>
      <c r="AR119" s="1329"/>
      <c r="AS119" s="1329"/>
      <c r="AT119" s="1329"/>
      <c r="AU119" s="1329"/>
      <c r="AV119" s="1329"/>
      <c r="AW119" s="1329"/>
      <c r="AX119" s="1329"/>
      <c r="AY119" s="1329"/>
      <c r="AZ119" s="1329"/>
      <c r="BA119" s="1329"/>
      <c r="BB119" s="1329"/>
      <c r="BC119" s="1329"/>
      <c r="BD119" s="1329"/>
      <c r="BE119" s="1329"/>
      <c r="BF119" s="1329"/>
      <c r="BG119" s="1329"/>
      <c r="BH119" s="1329"/>
    </row>
    <row r="120" spans="1:60" x14ac:dyDescent="0.35">
      <c r="A120" s="1450" t="s">
        <v>1637</v>
      </c>
      <c r="B120" s="1338">
        <v>1000</v>
      </c>
      <c r="C120" s="1339" t="s">
        <v>1638</v>
      </c>
      <c r="D120" s="1338">
        <v>1</v>
      </c>
      <c r="E120" s="1338">
        <f>SUM(B120*D120)</f>
        <v>1000</v>
      </c>
      <c r="F120" s="1340" t="s">
        <v>1609</v>
      </c>
      <c r="G120" s="1341">
        <v>1</v>
      </c>
      <c r="H120" s="1338">
        <f>SUM(E120*G120)</f>
        <v>1000</v>
      </c>
      <c r="I120" s="1338">
        <v>0</v>
      </c>
      <c r="J120" s="1342">
        <f>H120-I120</f>
        <v>1000</v>
      </c>
      <c r="K120" s="1327"/>
      <c r="L120" s="1435"/>
      <c r="M120" s="1436"/>
      <c r="N120" s="1329"/>
      <c r="O120" s="1329"/>
      <c r="P120" s="1329"/>
      <c r="Q120" s="1329"/>
      <c r="R120" s="1329"/>
      <c r="S120" s="1329"/>
      <c r="T120" s="1329"/>
      <c r="U120" s="1329"/>
      <c r="V120" s="1329"/>
      <c r="W120" s="1329"/>
      <c r="X120" s="1329"/>
      <c r="Y120" s="1329"/>
      <c r="Z120" s="1329"/>
      <c r="AA120" s="1329"/>
      <c r="AB120" s="1329"/>
      <c r="AC120" s="1329"/>
      <c r="AD120" s="1329"/>
      <c r="AE120" s="1329"/>
      <c r="AF120" s="1329"/>
      <c r="AG120" s="1329"/>
      <c r="AH120" s="1329"/>
      <c r="AI120" s="1329"/>
      <c r="AJ120" s="1329"/>
      <c r="AK120" s="1329"/>
      <c r="AL120" s="1329"/>
      <c r="AM120" s="1329"/>
      <c r="AN120" s="1329"/>
      <c r="AO120" s="1329"/>
      <c r="AP120" s="1329"/>
      <c r="AQ120" s="1329"/>
      <c r="AR120" s="1329"/>
      <c r="AS120" s="1329"/>
      <c r="AT120" s="1329"/>
      <c r="AU120" s="1329"/>
      <c r="AV120" s="1329"/>
      <c r="AW120" s="1329"/>
      <c r="AX120" s="1329"/>
      <c r="AY120" s="1329"/>
      <c r="AZ120" s="1329"/>
      <c r="BA120" s="1329"/>
      <c r="BB120" s="1329"/>
      <c r="BC120" s="1329"/>
      <c r="BD120" s="1329"/>
      <c r="BE120" s="1329"/>
      <c r="BF120" s="1329"/>
      <c r="BG120" s="1329"/>
      <c r="BH120" s="1329"/>
    </row>
    <row r="121" spans="1:60" x14ac:dyDescent="0.35">
      <c r="A121" s="1450" t="s">
        <v>1639</v>
      </c>
      <c r="B121" s="1338">
        <v>1000</v>
      </c>
      <c r="C121" s="1339" t="s">
        <v>1640</v>
      </c>
      <c r="D121" s="1338">
        <v>1</v>
      </c>
      <c r="E121" s="1338">
        <f>SUM(B121*D121)</f>
        <v>1000</v>
      </c>
      <c r="F121" s="1340" t="s">
        <v>1609</v>
      </c>
      <c r="G121" s="1341">
        <v>1</v>
      </c>
      <c r="H121" s="1338">
        <f>SUM(E121*G121)</f>
        <v>1000</v>
      </c>
      <c r="I121" s="1338">
        <v>0</v>
      </c>
      <c r="J121" s="1342">
        <f>H121-I121</f>
        <v>1000</v>
      </c>
      <c r="K121" s="1330"/>
      <c r="L121" s="1435"/>
      <c r="M121" s="1436"/>
      <c r="N121" s="1329"/>
      <c r="O121" s="1329"/>
      <c r="P121" s="1329"/>
      <c r="Q121" s="1329"/>
      <c r="R121" s="1329"/>
      <c r="S121" s="1329"/>
      <c r="T121" s="1329"/>
      <c r="U121" s="1329"/>
      <c r="V121" s="1329"/>
      <c r="W121" s="1329"/>
      <c r="X121" s="1329"/>
      <c r="Y121" s="1329"/>
      <c r="Z121" s="1329"/>
      <c r="AA121" s="1329"/>
      <c r="AB121" s="1329"/>
      <c r="AC121" s="1329"/>
      <c r="AD121" s="1329"/>
      <c r="AE121" s="1329"/>
      <c r="AF121" s="1329"/>
      <c r="AG121" s="1329"/>
      <c r="AH121" s="1329"/>
      <c r="AI121" s="1329"/>
      <c r="AJ121" s="1329"/>
      <c r="AK121" s="1329"/>
      <c r="AL121" s="1329"/>
      <c r="AM121" s="1329"/>
      <c r="AN121" s="1329"/>
      <c r="AO121" s="1329"/>
      <c r="AP121" s="1329"/>
      <c r="AQ121" s="1329"/>
      <c r="AR121" s="1329"/>
      <c r="AS121" s="1329"/>
      <c r="AT121" s="1329"/>
      <c r="AU121" s="1329"/>
      <c r="AV121" s="1329"/>
      <c r="AW121" s="1329"/>
      <c r="AX121" s="1329"/>
      <c r="AY121" s="1329"/>
      <c r="AZ121" s="1329"/>
      <c r="BA121" s="1329"/>
      <c r="BB121" s="1329"/>
      <c r="BC121" s="1329"/>
      <c r="BD121" s="1329"/>
      <c r="BE121" s="1329"/>
      <c r="BF121" s="1329"/>
      <c r="BG121" s="1329"/>
      <c r="BH121" s="1329"/>
    </row>
    <row r="122" spans="1:60" x14ac:dyDescent="0.35">
      <c r="A122" s="1451" t="s">
        <v>1641</v>
      </c>
      <c r="B122" s="1452"/>
      <c r="C122" s="1452"/>
      <c r="D122" s="1452"/>
      <c r="E122" s="1452"/>
      <c r="F122" s="1452"/>
      <c r="G122" s="1452"/>
      <c r="H122" s="1452"/>
      <c r="I122" s="1453">
        <f>SUM(J119:J121)</f>
        <v>14000</v>
      </c>
      <c r="J122" s="1452"/>
      <c r="K122" s="1330"/>
      <c r="L122" s="1435"/>
      <c r="M122" s="1436"/>
      <c r="N122" s="1329"/>
      <c r="O122" s="1329"/>
      <c r="P122" s="1329"/>
      <c r="Q122" s="1329"/>
      <c r="R122" s="1329"/>
      <c r="S122" s="1329"/>
      <c r="T122" s="1329"/>
      <c r="U122" s="1329"/>
      <c r="V122" s="1329"/>
      <c r="W122" s="1329"/>
      <c r="X122" s="1329"/>
      <c r="Y122" s="1329"/>
      <c r="Z122" s="1329"/>
      <c r="AA122" s="1329"/>
      <c r="AB122" s="1329"/>
      <c r="AC122" s="1329"/>
      <c r="AD122" s="1329"/>
      <c r="AE122" s="1329"/>
      <c r="AF122" s="1329"/>
      <c r="AG122" s="1329"/>
      <c r="AH122" s="1329"/>
      <c r="AI122" s="1329"/>
      <c r="AJ122" s="1329"/>
      <c r="AK122" s="1329"/>
      <c r="AL122" s="1329"/>
      <c r="AM122" s="1329"/>
      <c r="AN122" s="1329"/>
      <c r="AO122" s="1329"/>
      <c r="AP122" s="1329"/>
      <c r="AQ122" s="1329"/>
      <c r="AR122" s="1329"/>
      <c r="AS122" s="1329"/>
      <c r="AT122" s="1329"/>
      <c r="AU122" s="1329"/>
      <c r="AV122" s="1329"/>
      <c r="AW122" s="1329"/>
      <c r="AX122" s="1329"/>
      <c r="AY122" s="1329"/>
      <c r="AZ122" s="1329"/>
      <c r="BA122" s="1329"/>
      <c r="BB122" s="1329"/>
      <c r="BC122" s="1329"/>
      <c r="BD122" s="1329"/>
      <c r="BE122" s="1329"/>
      <c r="BF122" s="1329"/>
      <c r="BG122" s="1329"/>
      <c r="BH122" s="1329"/>
    </row>
    <row r="123" spans="1:60" x14ac:dyDescent="0.35">
      <c r="A123" s="2048" t="s">
        <v>1642</v>
      </c>
      <c r="B123" s="2049"/>
      <c r="C123" s="2049"/>
      <c r="D123" s="2049"/>
      <c r="E123" s="2049"/>
      <c r="F123" s="2049"/>
      <c r="G123" s="2049"/>
      <c r="H123" s="2049"/>
      <c r="I123" s="2049"/>
      <c r="J123" s="2049"/>
      <c r="K123" s="1330"/>
      <c r="L123" s="1435"/>
      <c r="M123" s="1436"/>
      <c r="N123" s="1329"/>
      <c r="O123" s="1329"/>
      <c r="P123" s="1329"/>
      <c r="Q123" s="1329"/>
      <c r="R123" s="1329"/>
      <c r="S123" s="1329"/>
      <c r="T123" s="1329"/>
      <c r="U123" s="1329"/>
      <c r="V123" s="1329"/>
      <c r="W123" s="1329"/>
      <c r="X123" s="1329"/>
      <c r="Y123" s="1329"/>
      <c r="Z123" s="1329"/>
      <c r="AA123" s="1329"/>
      <c r="AB123" s="1329"/>
      <c r="AC123" s="1329"/>
      <c r="AD123" s="1329"/>
      <c r="AE123" s="1329"/>
      <c r="AF123" s="1329"/>
      <c r="AG123" s="1329"/>
      <c r="AH123" s="1329"/>
      <c r="AI123" s="1329"/>
      <c r="AJ123" s="1329"/>
      <c r="AK123" s="1329"/>
      <c r="AL123" s="1329"/>
      <c r="AM123" s="1329"/>
      <c r="AN123" s="1329"/>
      <c r="AO123" s="1329"/>
      <c r="AP123" s="1329"/>
      <c r="AQ123" s="1329"/>
      <c r="AR123" s="1329"/>
      <c r="AS123" s="1329"/>
      <c r="AT123" s="1329"/>
      <c r="AU123" s="1329"/>
      <c r="AV123" s="1329"/>
      <c r="AW123" s="1329"/>
      <c r="AX123" s="1329"/>
      <c r="AY123" s="1329"/>
      <c r="AZ123" s="1329"/>
      <c r="BA123" s="1329"/>
      <c r="BB123" s="1329"/>
      <c r="BC123" s="1329"/>
      <c r="BD123" s="1329"/>
      <c r="BE123" s="1329"/>
      <c r="BF123" s="1329"/>
      <c r="BG123" s="1329"/>
      <c r="BH123" s="1329"/>
    </row>
    <row r="124" spans="1:60" x14ac:dyDescent="0.35">
      <c r="A124" s="1451" t="s">
        <v>1643</v>
      </c>
      <c r="B124" s="1452"/>
      <c r="C124" s="1452"/>
      <c r="D124" s="1452"/>
      <c r="E124" s="1452"/>
      <c r="F124" s="1452"/>
      <c r="G124" s="1452"/>
      <c r="H124" s="1452"/>
      <c r="I124" s="1452">
        <v>2000</v>
      </c>
      <c r="J124" s="1452"/>
      <c r="K124" s="1330"/>
      <c r="L124" s="1435"/>
      <c r="M124" s="1436"/>
      <c r="N124" s="1329"/>
      <c r="O124" s="1329"/>
      <c r="P124" s="1329"/>
      <c r="Q124" s="1329"/>
      <c r="R124" s="1329"/>
      <c r="S124" s="1329"/>
      <c r="T124" s="1329"/>
      <c r="U124" s="1329"/>
      <c r="V124" s="1329"/>
      <c r="W124" s="1329"/>
      <c r="X124" s="1329"/>
      <c r="Y124" s="1329"/>
      <c r="Z124" s="1329"/>
      <c r="AA124" s="1329"/>
      <c r="AB124" s="1329"/>
      <c r="AC124" s="1329"/>
      <c r="AD124" s="1329"/>
      <c r="AE124" s="1329"/>
      <c r="AF124" s="1329"/>
      <c r="AG124" s="1329"/>
      <c r="AH124" s="1329"/>
      <c r="AI124" s="1329"/>
      <c r="AJ124" s="1329"/>
      <c r="AK124" s="1329"/>
      <c r="AL124" s="1329"/>
      <c r="AM124" s="1329"/>
      <c r="AN124" s="1329"/>
      <c r="AO124" s="1329"/>
      <c r="AP124" s="1329"/>
      <c r="AQ124" s="1329"/>
      <c r="AR124" s="1329"/>
      <c r="AS124" s="1329"/>
      <c r="AT124" s="1329"/>
      <c r="AU124" s="1329"/>
      <c r="AV124" s="1329"/>
      <c r="AW124" s="1329"/>
      <c r="AX124" s="1329"/>
      <c r="AY124" s="1329"/>
      <c r="AZ124" s="1329"/>
      <c r="BA124" s="1329"/>
      <c r="BB124" s="1329"/>
      <c r="BC124" s="1329"/>
      <c r="BD124" s="1329"/>
      <c r="BE124" s="1329"/>
      <c r="BF124" s="1329"/>
      <c r="BG124" s="1329"/>
      <c r="BH124" s="1329"/>
    </row>
    <row r="125" spans="1:60" x14ac:dyDescent="0.35">
      <c r="A125" s="2048" t="s">
        <v>1644</v>
      </c>
      <c r="B125" s="2049"/>
      <c r="C125" s="2049"/>
      <c r="D125" s="2049"/>
      <c r="E125" s="2049"/>
      <c r="F125" s="2049"/>
      <c r="G125" s="2049"/>
      <c r="H125" s="2049"/>
      <c r="I125" s="2049"/>
      <c r="J125" s="2049"/>
      <c r="K125" s="1330"/>
      <c r="L125" s="1435"/>
      <c r="M125" s="1436"/>
      <c r="N125" s="1329"/>
      <c r="O125" s="1329"/>
      <c r="P125" s="1329"/>
      <c r="Q125" s="1329"/>
      <c r="R125" s="1329"/>
      <c r="S125" s="1329"/>
      <c r="T125" s="1329"/>
      <c r="U125" s="1329"/>
      <c r="V125" s="1329"/>
      <c r="W125" s="1329"/>
      <c r="X125" s="1329"/>
      <c r="Y125" s="1329"/>
      <c r="Z125" s="1329"/>
      <c r="AA125" s="1329"/>
      <c r="AB125" s="1329"/>
      <c r="AC125" s="1329"/>
      <c r="AD125" s="1329"/>
      <c r="AE125" s="1329"/>
      <c r="AF125" s="1329"/>
      <c r="AG125" s="1329"/>
      <c r="AH125" s="1329"/>
      <c r="AI125" s="1329"/>
      <c r="AJ125" s="1329"/>
      <c r="AK125" s="1329"/>
      <c r="AL125" s="1329"/>
      <c r="AM125" s="1329"/>
      <c r="AN125" s="1329"/>
      <c r="AO125" s="1329"/>
      <c r="AP125" s="1329"/>
      <c r="AQ125" s="1329"/>
      <c r="AR125" s="1329"/>
      <c r="AS125" s="1329"/>
      <c r="AT125" s="1329"/>
      <c r="AU125" s="1329"/>
      <c r="AV125" s="1329"/>
      <c r="AW125" s="1329"/>
      <c r="AX125" s="1329"/>
      <c r="AY125" s="1329"/>
      <c r="AZ125" s="1329"/>
      <c r="BA125" s="1329"/>
      <c r="BB125" s="1329"/>
      <c r="BC125" s="1329"/>
      <c r="BD125" s="1329"/>
      <c r="BE125" s="1329"/>
      <c r="BF125" s="1329"/>
      <c r="BG125" s="1329"/>
      <c r="BH125" s="1329"/>
    </row>
    <row r="126" spans="1:60" x14ac:dyDescent="0.35">
      <c r="A126" s="1451" t="s">
        <v>1645</v>
      </c>
      <c r="B126" s="1452"/>
      <c r="C126" s="1452"/>
      <c r="D126" s="1452"/>
      <c r="E126" s="1452"/>
      <c r="F126" s="1452"/>
      <c r="G126" s="1452"/>
      <c r="H126" s="1452"/>
      <c r="I126" s="1452">
        <v>2000</v>
      </c>
      <c r="J126" s="1452"/>
      <c r="K126" s="1330"/>
      <c r="L126" s="1446" t="e">
        <f>#REF!</f>
        <v>#REF!</v>
      </c>
      <c r="M126" s="1447"/>
      <c r="N126" s="1448"/>
      <c r="O126" s="1448"/>
      <c r="P126" s="1448"/>
      <c r="Q126" s="1448"/>
      <c r="R126" s="1448"/>
      <c r="S126" s="1448"/>
      <c r="T126" s="1448"/>
      <c r="U126" s="1448"/>
      <c r="V126" s="1448"/>
      <c r="W126" s="1448"/>
      <c r="X126" s="1448"/>
      <c r="Y126" s="1448"/>
      <c r="Z126" s="1448"/>
      <c r="AA126" s="1449"/>
      <c r="AB126" s="1449"/>
      <c r="AC126" s="1449"/>
      <c r="AD126" s="1449"/>
      <c r="AE126" s="1449"/>
      <c r="AF126" s="1449"/>
      <c r="AG126" s="1449"/>
      <c r="AH126" s="1449"/>
      <c r="AI126" s="1449"/>
      <c r="AJ126" s="1449"/>
      <c r="AK126" s="1449"/>
      <c r="AL126" s="1449"/>
      <c r="AM126" s="1449"/>
      <c r="AN126" s="1449"/>
      <c r="AO126" s="1449"/>
      <c r="AP126" s="1449"/>
      <c r="AQ126" s="1449"/>
      <c r="AR126" s="1449"/>
      <c r="AS126" s="1449"/>
      <c r="AT126" s="1449"/>
      <c r="AU126" s="1449"/>
      <c r="AV126" s="1449"/>
      <c r="AW126" s="1449"/>
      <c r="AX126" s="1449"/>
      <c r="AY126" s="1449"/>
      <c r="AZ126" s="1449"/>
      <c r="BA126" s="1449"/>
      <c r="BB126" s="1449"/>
      <c r="BC126" s="1449"/>
      <c r="BD126" s="1449"/>
      <c r="BE126" s="1449"/>
      <c r="BF126" s="1449"/>
      <c r="BG126" s="1449"/>
      <c r="BH126" s="1449"/>
    </row>
    <row r="127" spans="1:60" x14ac:dyDescent="0.35">
      <c r="A127" s="2042" t="s">
        <v>1646</v>
      </c>
      <c r="B127" s="2043"/>
      <c r="C127" s="2043"/>
      <c r="D127" s="2043"/>
      <c r="E127" s="2043"/>
      <c r="F127" s="2043"/>
      <c r="G127" s="2043"/>
      <c r="H127" s="2043"/>
      <c r="I127" s="2043"/>
      <c r="J127" s="2043"/>
      <c r="K127" s="1454"/>
      <c r="L127" s="1454"/>
      <c r="M127" s="1454"/>
      <c r="N127" s="1454"/>
      <c r="O127" s="1454"/>
      <c r="P127" s="1454"/>
      <c r="Q127" s="1454"/>
      <c r="R127" s="1454"/>
      <c r="S127" s="1454"/>
      <c r="T127" s="1454"/>
      <c r="U127" s="1454"/>
      <c r="V127" s="1454"/>
      <c r="W127" s="1454"/>
      <c r="X127" s="1454"/>
      <c r="Y127" s="1454"/>
      <c r="Z127" s="1454"/>
      <c r="AA127" s="1454"/>
      <c r="AB127" s="1454"/>
      <c r="AC127" s="1454"/>
      <c r="AD127" s="1454"/>
      <c r="AE127" s="1454"/>
      <c r="AF127" s="1454"/>
      <c r="AG127" s="1454"/>
      <c r="AH127" s="1454"/>
      <c r="AI127" s="1454"/>
      <c r="AJ127" s="1454"/>
      <c r="AK127" s="1454"/>
      <c r="AL127" s="1454"/>
      <c r="AM127" s="1454"/>
      <c r="AN127" s="1454"/>
      <c r="AO127" s="1454"/>
      <c r="AP127" s="1454"/>
      <c r="AQ127" s="1454"/>
      <c r="AR127" s="1454"/>
      <c r="AS127" s="1454"/>
      <c r="AT127" s="1454"/>
      <c r="AU127" s="1454"/>
      <c r="AV127" s="1454"/>
      <c r="AW127" s="1454"/>
      <c r="AX127" s="1454"/>
      <c r="AY127" s="1454"/>
      <c r="AZ127" s="1454"/>
      <c r="BA127" s="1454"/>
      <c r="BB127" s="1454"/>
      <c r="BC127" s="1454"/>
      <c r="BD127" s="1454"/>
      <c r="BE127" s="1454"/>
      <c r="BF127" s="1454"/>
      <c r="BG127" s="1454"/>
      <c r="BH127" s="1454"/>
    </row>
    <row r="128" spans="1:60" x14ac:dyDescent="0.35">
      <c r="A128" s="1455"/>
      <c r="B128" s="1343"/>
      <c r="C128" s="1344"/>
      <c r="D128" s="1343"/>
      <c r="E128" s="1343"/>
      <c r="F128" s="1345"/>
      <c r="G128" s="1346"/>
      <c r="H128" s="1343"/>
      <c r="I128" s="1343"/>
      <c r="J128" s="1347"/>
      <c r="K128" s="1454"/>
      <c r="L128" s="1454"/>
      <c r="M128" s="1454"/>
      <c r="N128" s="1454"/>
      <c r="O128" s="1454"/>
      <c r="P128" s="1454"/>
      <c r="Q128" s="1454"/>
      <c r="R128" s="1454"/>
      <c r="S128" s="1454"/>
      <c r="T128" s="1454"/>
      <c r="U128" s="1454"/>
      <c r="V128" s="1454"/>
      <c r="W128" s="1454"/>
      <c r="X128" s="1454"/>
      <c r="Y128" s="1454"/>
      <c r="Z128" s="1454"/>
      <c r="AA128" s="1454"/>
      <c r="AB128" s="1454"/>
      <c r="AC128" s="1454"/>
      <c r="AD128" s="1454"/>
      <c r="AE128" s="1454"/>
      <c r="AF128" s="1454"/>
      <c r="AG128" s="1454"/>
      <c r="AH128" s="1454"/>
      <c r="AI128" s="1454"/>
      <c r="AJ128" s="1454"/>
      <c r="AK128" s="1454"/>
      <c r="AL128" s="1454"/>
      <c r="AM128" s="1454"/>
      <c r="AN128" s="1454"/>
      <c r="AO128" s="1454"/>
      <c r="AP128" s="1454"/>
      <c r="AQ128" s="1454"/>
      <c r="AR128" s="1454"/>
      <c r="AS128" s="1454"/>
      <c r="AT128" s="1454"/>
      <c r="AU128" s="1454"/>
      <c r="AV128" s="1454"/>
      <c r="AW128" s="1454"/>
      <c r="AX128" s="1454"/>
      <c r="AY128" s="1454"/>
      <c r="AZ128" s="1454"/>
      <c r="BA128" s="1454"/>
      <c r="BB128" s="1454"/>
      <c r="BC128" s="1454"/>
      <c r="BD128" s="1454"/>
      <c r="BE128" s="1454"/>
      <c r="BF128" s="1454"/>
      <c r="BG128" s="1454"/>
      <c r="BH128" s="1454"/>
    </row>
    <row r="129" spans="1:60" x14ac:dyDescent="0.35">
      <c r="A129" s="1451" t="s">
        <v>1647</v>
      </c>
      <c r="B129" s="1452"/>
      <c r="C129" s="1452"/>
      <c r="D129" s="1452"/>
      <c r="E129" s="1452"/>
      <c r="F129" s="1452"/>
      <c r="G129" s="1452"/>
      <c r="H129" s="1453">
        <v>10</v>
      </c>
      <c r="I129" s="1453">
        <v>0</v>
      </c>
      <c r="J129" s="1453">
        <f>H129-I129</f>
        <v>10</v>
      </c>
      <c r="K129" s="1454"/>
      <c r="L129" s="1454"/>
      <c r="M129" s="1454"/>
      <c r="N129" s="1454"/>
      <c r="O129" s="1454"/>
      <c r="P129" s="1454"/>
      <c r="Q129" s="1454"/>
      <c r="R129" s="1454"/>
      <c r="S129" s="1454"/>
      <c r="T129" s="1454"/>
      <c r="U129" s="1454"/>
      <c r="V129" s="1454"/>
      <c r="W129" s="1454"/>
      <c r="X129" s="1454"/>
      <c r="Y129" s="1454"/>
      <c r="Z129" s="1454"/>
      <c r="AA129" s="1454"/>
      <c r="AB129" s="1454"/>
      <c r="AC129" s="1454"/>
      <c r="AD129" s="1454"/>
      <c r="AE129" s="1454"/>
      <c r="AF129" s="1454"/>
      <c r="AG129" s="1454"/>
      <c r="AH129" s="1454"/>
      <c r="AI129" s="1454"/>
      <c r="AJ129" s="1454"/>
      <c r="AK129" s="1454"/>
      <c r="AL129" s="1454"/>
      <c r="AM129" s="1454"/>
      <c r="AN129" s="1454"/>
      <c r="AO129" s="1454"/>
      <c r="AP129" s="1454"/>
      <c r="AQ129" s="1454"/>
      <c r="AR129" s="1454"/>
      <c r="AS129" s="1454"/>
      <c r="AT129" s="1454"/>
      <c r="AU129" s="1454"/>
      <c r="AV129" s="1454"/>
      <c r="AW129" s="1454"/>
      <c r="AX129" s="1454"/>
      <c r="AY129" s="1454"/>
      <c r="AZ129" s="1454"/>
      <c r="BA129" s="1454"/>
      <c r="BB129" s="1454"/>
      <c r="BC129" s="1454"/>
      <c r="BD129" s="1454"/>
      <c r="BE129" s="1454"/>
      <c r="BF129" s="1454"/>
      <c r="BG129" s="1454"/>
      <c r="BH129" s="1454"/>
    </row>
    <row r="130" spans="1:60" x14ac:dyDescent="0.35">
      <c r="A130" s="2042" t="s">
        <v>1648</v>
      </c>
      <c r="B130" s="2043"/>
      <c r="C130" s="2043"/>
      <c r="D130" s="2043"/>
      <c r="E130" s="2043"/>
      <c r="F130" s="2043"/>
      <c r="G130" s="2043"/>
      <c r="H130" s="2043"/>
      <c r="I130" s="2043"/>
      <c r="J130" s="2043"/>
      <c r="K130" s="1454"/>
      <c r="L130" s="1454"/>
      <c r="M130" s="1454"/>
      <c r="N130" s="1454"/>
      <c r="O130" s="1454"/>
      <c r="P130" s="1454"/>
      <c r="Q130" s="1454"/>
      <c r="R130" s="1454"/>
      <c r="S130" s="1454"/>
      <c r="T130" s="1454"/>
      <c r="U130" s="1454"/>
      <c r="V130" s="1454"/>
      <c r="W130" s="1454"/>
      <c r="X130" s="1454"/>
      <c r="Y130" s="1454"/>
      <c r="Z130" s="1454"/>
      <c r="AA130" s="1454"/>
      <c r="AB130" s="1454"/>
      <c r="AC130" s="1454"/>
      <c r="AD130" s="1454"/>
      <c r="AE130" s="1454"/>
      <c r="AF130" s="1454"/>
      <c r="AG130" s="1454"/>
      <c r="AH130" s="1454"/>
      <c r="AI130" s="1454"/>
      <c r="AJ130" s="1454"/>
      <c r="AK130" s="1454"/>
      <c r="AL130" s="1454"/>
      <c r="AM130" s="1454"/>
      <c r="AN130" s="1454"/>
      <c r="AO130" s="1454"/>
      <c r="AP130" s="1454"/>
      <c r="AQ130" s="1454"/>
      <c r="AR130" s="1454"/>
      <c r="AS130" s="1454"/>
      <c r="AT130" s="1454"/>
      <c r="AU130" s="1454"/>
      <c r="AV130" s="1454"/>
      <c r="AW130" s="1454"/>
      <c r="AX130" s="1454"/>
      <c r="AY130" s="1454"/>
      <c r="AZ130" s="1454"/>
      <c r="BA130" s="1454"/>
      <c r="BB130" s="1454"/>
      <c r="BC130" s="1454"/>
      <c r="BD130" s="1454"/>
      <c r="BE130" s="1454"/>
      <c r="BF130" s="1454"/>
      <c r="BG130" s="1454"/>
      <c r="BH130" s="1454"/>
    </row>
    <row r="131" spans="1:60" x14ac:dyDescent="0.35">
      <c r="A131" s="1455"/>
      <c r="B131" s="1343"/>
      <c r="C131" s="1344"/>
      <c r="D131" s="1343"/>
      <c r="E131" s="1343">
        <f>SUM(B131*D131)</f>
        <v>0</v>
      </c>
      <c r="F131" s="1345"/>
      <c r="G131" s="1346"/>
      <c r="H131" s="1343">
        <f>SUM(E131*G131)</f>
        <v>0</v>
      </c>
      <c r="I131" s="1343"/>
      <c r="J131" s="1347">
        <f>H131-I131</f>
        <v>0</v>
      </c>
      <c r="K131" s="1454"/>
      <c r="L131" s="1454"/>
      <c r="M131" s="1454"/>
      <c r="N131" s="1454"/>
      <c r="O131" s="1454"/>
      <c r="P131" s="1454"/>
      <c r="Q131" s="1454"/>
      <c r="R131" s="1454"/>
      <c r="S131" s="1454"/>
      <c r="T131" s="1454"/>
      <c r="U131" s="1454"/>
      <c r="V131" s="1454"/>
      <c r="W131" s="1454"/>
      <c r="X131" s="1454"/>
      <c r="Y131" s="1454"/>
      <c r="Z131" s="1454"/>
      <c r="AA131" s="1454"/>
      <c r="AB131" s="1454"/>
      <c r="AC131" s="1454"/>
      <c r="AD131" s="1454"/>
      <c r="AE131" s="1454"/>
      <c r="AF131" s="1454"/>
      <c r="AG131" s="1454"/>
      <c r="AH131" s="1454"/>
      <c r="AI131" s="1454"/>
      <c r="AJ131" s="1454"/>
      <c r="AK131" s="1454"/>
      <c r="AL131" s="1454"/>
      <c r="AM131" s="1454"/>
      <c r="AN131" s="1454"/>
      <c r="AO131" s="1454"/>
      <c r="AP131" s="1454"/>
      <c r="AQ131" s="1454"/>
      <c r="AR131" s="1454"/>
      <c r="AS131" s="1454"/>
      <c r="AT131" s="1454"/>
      <c r="AU131" s="1454"/>
      <c r="AV131" s="1454"/>
      <c r="AW131" s="1454"/>
      <c r="AX131" s="1454"/>
      <c r="AY131" s="1454"/>
      <c r="AZ131" s="1454"/>
      <c r="BA131" s="1454"/>
      <c r="BB131" s="1454"/>
      <c r="BC131" s="1454"/>
      <c r="BD131" s="1454"/>
      <c r="BE131" s="1454"/>
      <c r="BF131" s="1454"/>
      <c r="BG131" s="1454"/>
      <c r="BH131" s="1454"/>
    </row>
    <row r="132" spans="1:60" x14ac:dyDescent="0.35">
      <c r="A132" s="1451" t="s">
        <v>1649</v>
      </c>
      <c r="B132" s="1452"/>
      <c r="C132" s="1452"/>
      <c r="D132" s="1452"/>
      <c r="E132" s="1452"/>
      <c r="F132" s="1452"/>
      <c r="G132" s="1452"/>
      <c r="H132" s="1453">
        <v>15</v>
      </c>
      <c r="I132" s="1453">
        <v>0</v>
      </c>
      <c r="J132" s="1453">
        <f>H132-I132</f>
        <v>15</v>
      </c>
      <c r="K132" s="1454"/>
      <c r="L132" s="1454"/>
      <c r="M132" s="1454"/>
      <c r="N132" s="1454"/>
      <c r="O132" s="1454"/>
      <c r="P132" s="1454"/>
      <c r="Q132" s="1454"/>
      <c r="R132" s="1454"/>
      <c r="S132" s="1454"/>
      <c r="T132" s="1454"/>
      <c r="U132" s="1454"/>
      <c r="V132" s="1454"/>
      <c r="W132" s="1454"/>
      <c r="X132" s="1454"/>
      <c r="Y132" s="1454"/>
      <c r="Z132" s="1454"/>
      <c r="AA132" s="1454"/>
      <c r="AB132" s="1454"/>
      <c r="AC132" s="1454"/>
      <c r="AD132" s="1454"/>
      <c r="AE132" s="1454"/>
      <c r="AF132" s="1454"/>
      <c r="AG132" s="1454"/>
      <c r="AH132" s="1454"/>
      <c r="AI132" s="1454"/>
      <c r="AJ132" s="1454"/>
      <c r="AK132" s="1454"/>
      <c r="AL132" s="1454"/>
      <c r="AM132" s="1454"/>
      <c r="AN132" s="1454"/>
      <c r="AO132" s="1454"/>
      <c r="AP132" s="1454"/>
      <c r="AQ132" s="1454"/>
      <c r="AR132" s="1454"/>
      <c r="AS132" s="1454"/>
      <c r="AT132" s="1454"/>
      <c r="AU132" s="1454"/>
      <c r="AV132" s="1454"/>
      <c r="AW132" s="1454"/>
      <c r="AX132" s="1454"/>
      <c r="AY132" s="1454"/>
      <c r="AZ132" s="1454"/>
      <c r="BA132" s="1454"/>
      <c r="BB132" s="1454"/>
      <c r="BC132" s="1454"/>
      <c r="BD132" s="1454"/>
      <c r="BE132" s="1454"/>
      <c r="BF132" s="1454"/>
      <c r="BG132" s="1454"/>
      <c r="BH132" s="1454"/>
    </row>
    <row r="133" spans="1:60" x14ac:dyDescent="0.35">
      <c r="A133" s="1451" t="s">
        <v>1650</v>
      </c>
      <c r="B133" s="1452"/>
      <c r="C133" s="1452"/>
      <c r="D133" s="1452"/>
      <c r="E133" s="1452"/>
      <c r="F133" s="1452"/>
      <c r="G133" s="1452"/>
      <c r="H133" s="1453" t="e">
        <f>SUM(H129+#REF!+H132)</f>
        <v>#REF!</v>
      </c>
      <c r="I133" s="1453" t="e">
        <f>SUM(I129+#REF!)</f>
        <v>#REF!</v>
      </c>
      <c r="J133" s="1453" t="e">
        <f>SUM(J129+#REF!)</f>
        <v>#REF!</v>
      </c>
      <c r="K133" s="1454"/>
      <c r="L133" s="1454"/>
      <c r="M133" s="1454"/>
      <c r="N133" s="1454"/>
      <c r="O133" s="1454"/>
      <c r="P133" s="1454"/>
      <c r="Q133" s="1454"/>
      <c r="R133" s="1454"/>
      <c r="S133" s="1454"/>
      <c r="T133" s="1454"/>
      <c r="U133" s="1454"/>
      <c r="V133" s="1454"/>
      <c r="W133" s="1454"/>
      <c r="X133" s="1454"/>
      <c r="Y133" s="1454"/>
      <c r="Z133" s="1454"/>
      <c r="AA133" s="1454"/>
      <c r="AB133" s="1454"/>
      <c r="AC133" s="1454"/>
      <c r="AD133" s="1454"/>
      <c r="AE133" s="1454"/>
      <c r="AF133" s="1454"/>
      <c r="AG133" s="1454"/>
      <c r="AH133" s="1454"/>
      <c r="AI133" s="1454"/>
      <c r="AJ133" s="1454"/>
      <c r="AK133" s="1454"/>
      <c r="AL133" s="1454"/>
      <c r="AM133" s="1454"/>
      <c r="AN133" s="1454"/>
      <c r="AO133" s="1454"/>
      <c r="AP133" s="1454"/>
      <c r="AQ133" s="1454"/>
      <c r="AR133" s="1454"/>
      <c r="AS133" s="1454"/>
      <c r="AT133" s="1454"/>
      <c r="AU133" s="1454"/>
      <c r="AV133" s="1454"/>
      <c r="AW133" s="1454"/>
      <c r="AX133" s="1454"/>
      <c r="AY133" s="1454"/>
      <c r="AZ133" s="1454"/>
      <c r="BA133" s="1454"/>
      <c r="BB133" s="1454"/>
      <c r="BC133" s="1454"/>
      <c r="BD133" s="1454"/>
      <c r="BE133" s="1454"/>
      <c r="BF133" s="1454"/>
      <c r="BG133" s="1454"/>
      <c r="BH133" s="1454"/>
    </row>
    <row r="134" spans="1:60" x14ac:dyDescent="0.35">
      <c r="A134" s="1348" t="s">
        <v>1651</v>
      </c>
      <c r="B134" s="1349"/>
      <c r="C134" s="1350"/>
      <c r="D134" s="1349"/>
      <c r="E134" s="1349"/>
      <c r="F134" s="1351"/>
      <c r="G134" s="1352"/>
      <c r="H134" s="1349"/>
      <c r="I134" s="1349"/>
      <c r="J134" s="1353"/>
      <c r="K134" s="1454"/>
      <c r="L134" s="1454"/>
      <c r="M134" s="1454"/>
      <c r="N134" s="1454"/>
      <c r="O134" s="1454"/>
      <c r="P134" s="1454"/>
      <c r="Q134" s="1454"/>
      <c r="R134" s="1454"/>
      <c r="S134" s="1454"/>
      <c r="T134" s="1454"/>
      <c r="U134" s="1454"/>
      <c r="V134" s="1454"/>
      <c r="W134" s="1454"/>
      <c r="X134" s="1454"/>
      <c r="Y134" s="1454"/>
      <c r="Z134" s="1454"/>
      <c r="AA134" s="1454"/>
      <c r="AB134" s="1454"/>
      <c r="AC134" s="1454"/>
      <c r="AD134" s="1454"/>
      <c r="AE134" s="1454"/>
      <c r="AF134" s="1454"/>
      <c r="AG134" s="1454"/>
      <c r="AH134" s="1454"/>
      <c r="AI134" s="1454"/>
      <c r="AJ134" s="1454"/>
      <c r="AK134" s="1454"/>
      <c r="AL134" s="1454"/>
      <c r="AM134" s="1454"/>
      <c r="AN134" s="1454"/>
      <c r="AO134" s="1454"/>
      <c r="AP134" s="1454"/>
      <c r="AQ134" s="1454"/>
      <c r="AR134" s="1454"/>
      <c r="AS134" s="1454"/>
      <c r="AT134" s="1454"/>
      <c r="AU134" s="1454"/>
      <c r="AV134" s="1454"/>
      <c r="AW134" s="1454"/>
      <c r="AX134" s="1454"/>
      <c r="AY134" s="1454"/>
      <c r="AZ134" s="1454"/>
      <c r="BA134" s="1454"/>
      <c r="BB134" s="1454"/>
      <c r="BC134" s="1454"/>
      <c r="BD134" s="1454"/>
      <c r="BE134" s="1454"/>
      <c r="BF134" s="1454"/>
      <c r="BG134" s="1454"/>
      <c r="BH134" s="1454"/>
    </row>
    <row r="135" spans="1:60" x14ac:dyDescent="0.35">
      <c r="A135" s="2042" t="s">
        <v>1652</v>
      </c>
      <c r="B135" s="2043"/>
      <c r="C135" s="2043"/>
      <c r="D135" s="2043"/>
      <c r="E135" s="2043"/>
      <c r="F135" s="2043"/>
      <c r="G135" s="2043"/>
      <c r="H135" s="2043"/>
      <c r="I135" s="2043"/>
      <c r="J135" s="2043"/>
      <c r="K135" s="1454"/>
      <c r="L135" s="1454"/>
      <c r="M135" s="1454"/>
      <c r="N135" s="1454"/>
      <c r="O135" s="1454"/>
      <c r="P135" s="1454"/>
      <c r="Q135" s="1454"/>
      <c r="R135" s="1454"/>
      <c r="S135" s="1454"/>
      <c r="T135" s="1454"/>
      <c r="U135" s="1454"/>
      <c r="V135" s="1454"/>
      <c r="W135" s="1454"/>
      <c r="X135" s="1454"/>
      <c r="Y135" s="1454"/>
      <c r="Z135" s="1454"/>
      <c r="AA135" s="1454"/>
      <c r="AB135" s="1454"/>
      <c r="AC135" s="1454"/>
      <c r="AD135" s="1454"/>
      <c r="AE135" s="1454"/>
      <c r="AF135" s="1454"/>
      <c r="AG135" s="1454"/>
      <c r="AH135" s="1454"/>
      <c r="AI135" s="1454"/>
      <c r="AJ135" s="1454"/>
      <c r="AK135" s="1454"/>
      <c r="AL135" s="1454"/>
      <c r="AM135" s="1454"/>
      <c r="AN135" s="1454"/>
      <c r="AO135" s="1454"/>
      <c r="AP135" s="1454"/>
      <c r="AQ135" s="1454"/>
      <c r="AR135" s="1454"/>
      <c r="AS135" s="1454"/>
      <c r="AT135" s="1454"/>
      <c r="AU135" s="1454"/>
      <c r="AV135" s="1454"/>
      <c r="AW135" s="1454"/>
      <c r="AX135" s="1454"/>
      <c r="AY135" s="1454"/>
      <c r="AZ135" s="1454"/>
      <c r="BA135" s="1454"/>
      <c r="BB135" s="1454"/>
      <c r="BC135" s="1454"/>
      <c r="BD135" s="1454"/>
      <c r="BE135" s="1454"/>
      <c r="BF135" s="1454"/>
      <c r="BG135" s="1454"/>
      <c r="BH135" s="1454"/>
    </row>
    <row r="136" spans="1:60" x14ac:dyDescent="0.35">
      <c r="A136" s="1455"/>
      <c r="B136" s="1343"/>
      <c r="C136" s="1344"/>
      <c r="D136" s="1343"/>
      <c r="E136" s="1343"/>
      <c r="F136" s="1345"/>
      <c r="G136" s="1346"/>
      <c r="H136" s="1343"/>
      <c r="I136" s="1343"/>
      <c r="J136" s="1347"/>
      <c r="K136" s="1454"/>
      <c r="L136" s="1454"/>
      <c r="M136" s="1454"/>
      <c r="N136" s="1454"/>
      <c r="O136" s="1454"/>
      <c r="P136" s="1454"/>
      <c r="Q136" s="1454"/>
      <c r="R136" s="1454"/>
      <c r="S136" s="1454"/>
      <c r="T136" s="1454"/>
      <c r="U136" s="1454"/>
      <c r="V136" s="1454"/>
      <c r="W136" s="1454"/>
      <c r="X136" s="1454"/>
      <c r="Y136" s="1454"/>
      <c r="Z136" s="1454"/>
      <c r="AA136" s="1454"/>
      <c r="AB136" s="1454"/>
      <c r="AC136" s="1454"/>
      <c r="AD136" s="1454"/>
      <c r="AE136" s="1454"/>
      <c r="AF136" s="1454"/>
      <c r="AG136" s="1454"/>
      <c r="AH136" s="1454"/>
      <c r="AI136" s="1454"/>
      <c r="AJ136" s="1454"/>
      <c r="AK136" s="1454"/>
      <c r="AL136" s="1454"/>
      <c r="AM136" s="1454"/>
      <c r="AN136" s="1454"/>
      <c r="AO136" s="1454"/>
      <c r="AP136" s="1454"/>
      <c r="AQ136" s="1454"/>
      <c r="AR136" s="1454"/>
      <c r="AS136" s="1454"/>
      <c r="AT136" s="1454"/>
      <c r="AU136" s="1454"/>
      <c r="AV136" s="1454"/>
      <c r="AW136" s="1454"/>
      <c r="AX136" s="1454"/>
      <c r="AY136" s="1454"/>
      <c r="AZ136" s="1454"/>
      <c r="BA136" s="1454"/>
      <c r="BB136" s="1454"/>
      <c r="BC136" s="1454"/>
      <c r="BD136" s="1454"/>
      <c r="BE136" s="1454"/>
      <c r="BF136" s="1454"/>
      <c r="BG136" s="1454"/>
      <c r="BH136" s="1454"/>
    </row>
    <row r="137" spans="1:60" x14ac:dyDescent="0.35">
      <c r="A137" s="1451" t="s">
        <v>1653</v>
      </c>
      <c r="B137" s="1452"/>
      <c r="C137" s="1452"/>
      <c r="D137" s="1452"/>
      <c r="E137" s="1452"/>
      <c r="F137" s="1452"/>
      <c r="G137" s="1452"/>
      <c r="H137" s="1453">
        <v>0</v>
      </c>
      <c r="I137" s="1453">
        <v>0</v>
      </c>
      <c r="J137" s="1453">
        <f>H137-I137</f>
        <v>0</v>
      </c>
      <c r="K137" s="1454"/>
      <c r="L137" s="1454"/>
      <c r="M137" s="1454"/>
      <c r="N137" s="1454"/>
      <c r="O137" s="1454"/>
      <c r="P137" s="1454"/>
      <c r="Q137" s="1454"/>
      <c r="R137" s="1454"/>
      <c r="S137" s="1454"/>
      <c r="T137" s="1454"/>
      <c r="U137" s="1454"/>
      <c r="V137" s="1454"/>
      <c r="W137" s="1454"/>
      <c r="X137" s="1454"/>
      <c r="Y137" s="1454"/>
      <c r="Z137" s="1454"/>
      <c r="AA137" s="1454"/>
      <c r="AB137" s="1454"/>
      <c r="AC137" s="1454"/>
      <c r="AD137" s="1454"/>
      <c r="AE137" s="1454"/>
      <c r="AF137" s="1454"/>
      <c r="AG137" s="1454"/>
      <c r="AH137" s="1454"/>
      <c r="AI137" s="1454"/>
      <c r="AJ137" s="1454"/>
      <c r="AK137" s="1454"/>
      <c r="AL137" s="1454"/>
      <c r="AM137" s="1454"/>
      <c r="AN137" s="1454"/>
      <c r="AO137" s="1454"/>
      <c r="AP137" s="1454"/>
      <c r="AQ137" s="1454"/>
      <c r="AR137" s="1454"/>
      <c r="AS137" s="1454"/>
      <c r="AT137" s="1454"/>
      <c r="AU137" s="1454"/>
      <c r="AV137" s="1454"/>
      <c r="AW137" s="1454"/>
      <c r="AX137" s="1454"/>
      <c r="AY137" s="1454"/>
      <c r="AZ137" s="1454"/>
      <c r="BA137" s="1454"/>
      <c r="BB137" s="1454"/>
      <c r="BC137" s="1454"/>
      <c r="BD137" s="1454"/>
      <c r="BE137" s="1454"/>
      <c r="BF137" s="1454"/>
      <c r="BG137" s="1454"/>
      <c r="BH137" s="1454"/>
    </row>
    <row r="138" spans="1:60" x14ac:dyDescent="0.35">
      <c r="A138" s="2042" t="s">
        <v>1654</v>
      </c>
      <c r="B138" s="2043"/>
      <c r="C138" s="2043"/>
      <c r="D138" s="2043"/>
      <c r="E138" s="2043"/>
      <c r="F138" s="2043"/>
      <c r="G138" s="2043"/>
      <c r="H138" s="2043"/>
      <c r="I138" s="2043"/>
      <c r="J138" s="2043"/>
      <c r="K138" s="1454"/>
      <c r="L138" s="1454"/>
      <c r="M138" s="1454"/>
      <c r="N138" s="1454"/>
      <c r="O138" s="1454"/>
      <c r="P138" s="1454"/>
      <c r="Q138" s="1454"/>
      <c r="R138" s="1454"/>
      <c r="S138" s="1454"/>
      <c r="T138" s="1454"/>
      <c r="U138" s="1454"/>
      <c r="V138" s="1454"/>
      <c r="W138" s="1454"/>
      <c r="X138" s="1454"/>
      <c r="Y138" s="1454"/>
      <c r="Z138" s="1454"/>
      <c r="AA138" s="1454"/>
      <c r="AB138" s="1454"/>
      <c r="AC138" s="1454"/>
      <c r="AD138" s="1454"/>
      <c r="AE138" s="1454"/>
      <c r="AF138" s="1454"/>
      <c r="AG138" s="1454"/>
      <c r="AH138" s="1454"/>
      <c r="AI138" s="1454"/>
      <c r="AJ138" s="1454"/>
      <c r="AK138" s="1454"/>
      <c r="AL138" s="1454"/>
      <c r="AM138" s="1454"/>
      <c r="AN138" s="1454"/>
      <c r="AO138" s="1454"/>
      <c r="AP138" s="1454"/>
      <c r="AQ138" s="1454"/>
      <c r="AR138" s="1454"/>
      <c r="AS138" s="1454"/>
      <c r="AT138" s="1454"/>
      <c r="AU138" s="1454"/>
      <c r="AV138" s="1454"/>
      <c r="AW138" s="1454"/>
      <c r="AX138" s="1454"/>
      <c r="AY138" s="1454"/>
      <c r="AZ138" s="1454"/>
      <c r="BA138" s="1454"/>
      <c r="BB138" s="1454"/>
      <c r="BC138" s="1454"/>
      <c r="BD138" s="1454"/>
      <c r="BE138" s="1454"/>
      <c r="BF138" s="1454"/>
      <c r="BG138" s="1454"/>
      <c r="BH138" s="1454"/>
    </row>
    <row r="139" spans="1:60" x14ac:dyDescent="0.35">
      <c r="A139" s="1455"/>
      <c r="B139" s="1343"/>
      <c r="C139" s="1344"/>
      <c r="D139" s="1343"/>
      <c r="E139" s="1343">
        <f>SUM(B139*D139)</f>
        <v>0</v>
      </c>
      <c r="F139" s="1345"/>
      <c r="G139" s="1346"/>
      <c r="H139" s="1343">
        <f>SUM(E139*G139)</f>
        <v>0</v>
      </c>
      <c r="I139" s="1343"/>
      <c r="J139" s="1347">
        <f>H139-I139</f>
        <v>0</v>
      </c>
      <c r="K139" s="1454"/>
      <c r="L139" s="1454"/>
      <c r="M139" s="1454"/>
      <c r="N139" s="1454"/>
      <c r="O139" s="1454"/>
      <c r="P139" s="1454"/>
      <c r="Q139" s="1454"/>
      <c r="R139" s="1454"/>
      <c r="S139" s="1454"/>
      <c r="T139" s="1454"/>
      <c r="U139" s="1454"/>
      <c r="V139" s="1454"/>
      <c r="W139" s="1454"/>
      <c r="X139" s="1454"/>
      <c r="Y139" s="1454"/>
      <c r="Z139" s="1454"/>
      <c r="AA139" s="1454"/>
      <c r="AB139" s="1454"/>
      <c r="AC139" s="1454"/>
      <c r="AD139" s="1454"/>
      <c r="AE139" s="1454"/>
      <c r="AF139" s="1454"/>
      <c r="AG139" s="1454"/>
      <c r="AH139" s="1454"/>
      <c r="AI139" s="1454"/>
      <c r="AJ139" s="1454"/>
      <c r="AK139" s="1454"/>
      <c r="AL139" s="1454"/>
      <c r="AM139" s="1454"/>
      <c r="AN139" s="1454"/>
      <c r="AO139" s="1454"/>
      <c r="AP139" s="1454"/>
      <c r="AQ139" s="1454"/>
      <c r="AR139" s="1454"/>
      <c r="AS139" s="1454"/>
      <c r="AT139" s="1454"/>
      <c r="AU139" s="1454"/>
      <c r="AV139" s="1454"/>
      <c r="AW139" s="1454"/>
      <c r="AX139" s="1454"/>
      <c r="AY139" s="1454"/>
      <c r="AZ139" s="1454"/>
      <c r="BA139" s="1454"/>
      <c r="BB139" s="1454"/>
      <c r="BC139" s="1454"/>
      <c r="BD139" s="1454"/>
      <c r="BE139" s="1454"/>
      <c r="BF139" s="1454"/>
      <c r="BG139" s="1454"/>
      <c r="BH139" s="1454"/>
    </row>
    <row r="140" spans="1:60" x14ac:dyDescent="0.35">
      <c r="A140" s="1451" t="s">
        <v>1655</v>
      </c>
      <c r="B140" s="1452"/>
      <c r="C140" s="1452"/>
      <c r="D140" s="1452"/>
      <c r="E140" s="1452"/>
      <c r="F140" s="1452"/>
      <c r="G140" s="1452"/>
      <c r="H140" s="1453">
        <v>8</v>
      </c>
      <c r="I140" s="1453">
        <v>0</v>
      </c>
      <c r="J140" s="1453">
        <f>H140-I140</f>
        <v>8</v>
      </c>
      <c r="K140" s="1454"/>
      <c r="L140" s="1454"/>
      <c r="M140" s="1454"/>
      <c r="N140" s="1454"/>
      <c r="O140" s="1454"/>
      <c r="P140" s="1454"/>
      <c r="Q140" s="1454"/>
      <c r="R140" s="1454"/>
      <c r="S140" s="1454"/>
      <c r="T140" s="1454"/>
      <c r="U140" s="1454"/>
      <c r="V140" s="1454"/>
      <c r="W140" s="1454"/>
      <c r="X140" s="1454"/>
      <c r="Y140" s="1454"/>
      <c r="Z140" s="1454"/>
      <c r="AA140" s="1454"/>
      <c r="AB140" s="1454"/>
      <c r="AC140" s="1454"/>
      <c r="AD140" s="1454"/>
      <c r="AE140" s="1454"/>
      <c r="AF140" s="1454"/>
      <c r="AG140" s="1454"/>
      <c r="AH140" s="1454"/>
      <c r="AI140" s="1454"/>
      <c r="AJ140" s="1454"/>
      <c r="AK140" s="1454"/>
      <c r="AL140" s="1454"/>
      <c r="AM140" s="1454"/>
      <c r="AN140" s="1454"/>
      <c r="AO140" s="1454"/>
      <c r="AP140" s="1454"/>
      <c r="AQ140" s="1454"/>
      <c r="AR140" s="1454"/>
      <c r="AS140" s="1454"/>
      <c r="AT140" s="1454"/>
      <c r="AU140" s="1454"/>
      <c r="AV140" s="1454"/>
      <c r="AW140" s="1454"/>
      <c r="AX140" s="1454"/>
      <c r="AY140" s="1454"/>
      <c r="AZ140" s="1454"/>
      <c r="BA140" s="1454"/>
      <c r="BB140" s="1454"/>
      <c r="BC140" s="1454"/>
      <c r="BD140" s="1454"/>
      <c r="BE140" s="1454"/>
      <c r="BF140" s="1454"/>
      <c r="BG140" s="1454"/>
      <c r="BH140" s="1454"/>
    </row>
    <row r="141" spans="1:60" x14ac:dyDescent="0.35">
      <c r="A141" s="2042" t="s">
        <v>1656</v>
      </c>
      <c r="B141" s="2043"/>
      <c r="C141" s="2043"/>
      <c r="D141" s="2043"/>
      <c r="E141" s="2043"/>
      <c r="F141" s="2043"/>
      <c r="G141" s="2043"/>
      <c r="H141" s="2043"/>
      <c r="I141" s="2043"/>
      <c r="J141" s="2043"/>
      <c r="K141" s="1454"/>
      <c r="L141" s="1454"/>
      <c r="M141" s="1454"/>
      <c r="N141" s="1454"/>
      <c r="O141" s="1454"/>
      <c r="P141" s="1454"/>
      <c r="Q141" s="1454"/>
      <c r="R141" s="1454"/>
      <c r="S141" s="1454"/>
      <c r="T141" s="1454"/>
      <c r="U141" s="1454"/>
      <c r="V141" s="1454"/>
      <c r="W141" s="1454"/>
      <c r="X141" s="1454"/>
      <c r="Y141" s="1454"/>
      <c r="Z141" s="1454"/>
      <c r="AA141" s="1454"/>
      <c r="AB141" s="1454"/>
      <c r="AC141" s="1454"/>
      <c r="AD141" s="1454"/>
      <c r="AE141" s="1454"/>
      <c r="AF141" s="1454"/>
      <c r="AG141" s="1454"/>
      <c r="AH141" s="1454"/>
      <c r="AI141" s="1454"/>
      <c r="AJ141" s="1454"/>
      <c r="AK141" s="1454"/>
      <c r="AL141" s="1454"/>
      <c r="AM141" s="1454"/>
      <c r="AN141" s="1454"/>
      <c r="AO141" s="1454"/>
      <c r="AP141" s="1454"/>
      <c r="AQ141" s="1454"/>
      <c r="AR141" s="1454"/>
      <c r="AS141" s="1454"/>
      <c r="AT141" s="1454"/>
      <c r="AU141" s="1454"/>
      <c r="AV141" s="1454"/>
      <c r="AW141" s="1454"/>
      <c r="AX141" s="1454"/>
      <c r="AY141" s="1454"/>
      <c r="AZ141" s="1454"/>
      <c r="BA141" s="1454"/>
      <c r="BB141" s="1454"/>
      <c r="BC141" s="1454"/>
      <c r="BD141" s="1454"/>
      <c r="BE141" s="1454"/>
      <c r="BF141" s="1454"/>
      <c r="BG141" s="1454"/>
      <c r="BH141" s="1454"/>
    </row>
    <row r="142" spans="1:60" x14ac:dyDescent="0.35">
      <c r="A142" s="1455"/>
      <c r="B142" s="1343"/>
      <c r="C142" s="1344"/>
      <c r="D142" s="1343"/>
      <c r="E142" s="1343">
        <f>SUM(B142*D142)</f>
        <v>0</v>
      </c>
      <c r="F142" s="1345"/>
      <c r="G142" s="1346"/>
      <c r="H142" s="1343">
        <f>SUM(E142*G142)</f>
        <v>0</v>
      </c>
      <c r="I142" s="1343"/>
      <c r="J142" s="1347">
        <f>H142-I142</f>
        <v>0</v>
      </c>
      <c r="K142" s="1454"/>
      <c r="L142" s="1454"/>
      <c r="M142" s="1454"/>
      <c r="N142" s="1454"/>
      <c r="O142" s="1454"/>
      <c r="P142" s="1454"/>
      <c r="Q142" s="1454"/>
      <c r="R142" s="1454"/>
      <c r="S142" s="1454"/>
      <c r="T142" s="1454"/>
      <c r="U142" s="1454"/>
      <c r="V142" s="1454"/>
      <c r="W142" s="1454"/>
      <c r="X142" s="1454"/>
      <c r="Y142" s="1454"/>
      <c r="Z142" s="1454"/>
      <c r="AA142" s="1454"/>
      <c r="AB142" s="1454"/>
      <c r="AC142" s="1454"/>
      <c r="AD142" s="1454"/>
      <c r="AE142" s="1454"/>
      <c r="AF142" s="1454"/>
      <c r="AG142" s="1454"/>
      <c r="AH142" s="1454"/>
      <c r="AI142" s="1454"/>
      <c r="AJ142" s="1454"/>
      <c r="AK142" s="1454"/>
      <c r="AL142" s="1454"/>
      <c r="AM142" s="1454"/>
      <c r="AN142" s="1454"/>
      <c r="AO142" s="1454"/>
      <c r="AP142" s="1454"/>
      <c r="AQ142" s="1454"/>
      <c r="AR142" s="1454"/>
      <c r="AS142" s="1454"/>
      <c r="AT142" s="1454"/>
      <c r="AU142" s="1454"/>
      <c r="AV142" s="1454"/>
      <c r="AW142" s="1454"/>
      <c r="AX142" s="1454"/>
      <c r="AY142" s="1454"/>
      <c r="AZ142" s="1454"/>
      <c r="BA142" s="1454"/>
      <c r="BB142" s="1454"/>
      <c r="BC142" s="1454"/>
      <c r="BD142" s="1454"/>
      <c r="BE142" s="1454"/>
      <c r="BF142" s="1454"/>
      <c r="BG142" s="1454"/>
      <c r="BH142" s="1454"/>
    </row>
    <row r="143" spans="1:60" x14ac:dyDescent="0.35">
      <c r="A143" s="1451" t="s">
        <v>1657</v>
      </c>
      <c r="B143" s="1452"/>
      <c r="C143" s="1452"/>
      <c r="D143" s="1452"/>
      <c r="E143" s="1452"/>
      <c r="F143" s="1452"/>
      <c r="G143" s="1452"/>
      <c r="H143" s="1453">
        <v>5</v>
      </c>
      <c r="I143" s="1453">
        <v>0</v>
      </c>
      <c r="J143" s="1453">
        <f>H143-I143</f>
        <v>5</v>
      </c>
      <c r="K143" s="1454"/>
      <c r="L143" s="1454"/>
      <c r="M143" s="1454"/>
      <c r="N143" s="1454"/>
      <c r="O143" s="1454"/>
      <c r="P143" s="1454"/>
      <c r="Q143" s="1454"/>
      <c r="R143" s="1454"/>
      <c r="S143" s="1454"/>
      <c r="T143" s="1454"/>
      <c r="U143" s="1454"/>
      <c r="V143" s="1454"/>
      <c r="W143" s="1454"/>
      <c r="X143" s="1454"/>
      <c r="Y143" s="1454"/>
      <c r="Z143" s="1454"/>
      <c r="AA143" s="1454"/>
      <c r="AB143" s="1454"/>
      <c r="AC143" s="1454"/>
      <c r="AD143" s="1454"/>
      <c r="AE143" s="1454"/>
      <c r="AF143" s="1454"/>
      <c r="AG143" s="1454"/>
      <c r="AH143" s="1454"/>
      <c r="AI143" s="1454"/>
      <c r="AJ143" s="1454"/>
      <c r="AK143" s="1454"/>
      <c r="AL143" s="1454"/>
      <c r="AM143" s="1454"/>
      <c r="AN143" s="1454"/>
      <c r="AO143" s="1454"/>
      <c r="AP143" s="1454"/>
      <c r="AQ143" s="1454"/>
      <c r="AR143" s="1454"/>
      <c r="AS143" s="1454"/>
      <c r="AT143" s="1454"/>
      <c r="AU143" s="1454"/>
      <c r="AV143" s="1454"/>
      <c r="AW143" s="1454"/>
      <c r="AX143" s="1454"/>
      <c r="AY143" s="1454"/>
      <c r="AZ143" s="1454"/>
      <c r="BA143" s="1454"/>
      <c r="BB143" s="1454"/>
      <c r="BC143" s="1454"/>
      <c r="BD143" s="1454"/>
      <c r="BE143" s="1454"/>
      <c r="BF143" s="1454"/>
      <c r="BG143" s="1454"/>
      <c r="BH143" s="1454"/>
    </row>
    <row r="144" spans="1:60" x14ac:dyDescent="0.35">
      <c r="A144" s="2042" t="s">
        <v>1658</v>
      </c>
      <c r="B144" s="2043"/>
      <c r="C144" s="2043"/>
      <c r="D144" s="2043"/>
      <c r="E144" s="2043"/>
      <c r="F144" s="2043"/>
      <c r="G144" s="2043"/>
      <c r="H144" s="2043"/>
      <c r="I144" s="2043"/>
      <c r="J144" s="2043"/>
      <c r="K144" s="1454"/>
      <c r="L144" s="1454"/>
      <c r="M144" s="1454"/>
      <c r="N144" s="1454"/>
      <c r="O144" s="1454"/>
      <c r="P144" s="1454"/>
      <c r="Q144" s="1454"/>
      <c r="R144" s="1454"/>
      <c r="S144" s="1454"/>
      <c r="T144" s="1454"/>
      <c r="U144" s="1454"/>
      <c r="V144" s="1454"/>
      <c r="W144" s="1454"/>
      <c r="X144" s="1454"/>
      <c r="Y144" s="1454"/>
      <c r="Z144" s="1454"/>
      <c r="AA144" s="1454"/>
      <c r="AB144" s="1454"/>
      <c r="AC144" s="1454"/>
      <c r="AD144" s="1454"/>
      <c r="AE144" s="1454"/>
      <c r="AF144" s="1454"/>
      <c r="AG144" s="1454"/>
      <c r="AH144" s="1454"/>
      <c r="AI144" s="1454"/>
      <c r="AJ144" s="1454"/>
      <c r="AK144" s="1454"/>
      <c r="AL144" s="1454"/>
      <c r="AM144" s="1454"/>
      <c r="AN144" s="1454"/>
      <c r="AO144" s="1454"/>
      <c r="AP144" s="1454"/>
      <c r="AQ144" s="1454"/>
      <c r="AR144" s="1454"/>
      <c r="AS144" s="1454"/>
      <c r="AT144" s="1454"/>
      <c r="AU144" s="1454"/>
      <c r="AV144" s="1454"/>
      <c r="AW144" s="1454"/>
      <c r="AX144" s="1454"/>
      <c r="AY144" s="1454"/>
      <c r="AZ144" s="1454"/>
      <c r="BA144" s="1454"/>
      <c r="BB144" s="1454"/>
      <c r="BC144" s="1454"/>
      <c r="BD144" s="1454"/>
      <c r="BE144" s="1454"/>
      <c r="BF144" s="1454"/>
      <c r="BG144" s="1454"/>
      <c r="BH144" s="1454"/>
    </row>
    <row r="145" spans="1:60" x14ac:dyDescent="0.35">
      <c r="A145" s="1455"/>
      <c r="B145" s="1343"/>
      <c r="C145" s="1344"/>
      <c r="D145" s="1343"/>
      <c r="E145" s="1343">
        <f>SUM(B145*D145)</f>
        <v>0</v>
      </c>
      <c r="F145" s="1345"/>
      <c r="G145" s="1346"/>
      <c r="H145" s="1343">
        <f>SUM(E145*G145)</f>
        <v>0</v>
      </c>
      <c r="I145" s="1343"/>
      <c r="J145" s="1347">
        <f>H145-I145</f>
        <v>0</v>
      </c>
      <c r="K145" s="1454"/>
      <c r="L145" s="1454"/>
      <c r="M145" s="1454"/>
      <c r="N145" s="1454"/>
      <c r="O145" s="1454"/>
      <c r="P145" s="1454"/>
      <c r="Q145" s="1454"/>
      <c r="R145" s="1454"/>
      <c r="S145" s="1454"/>
      <c r="T145" s="1454"/>
      <c r="U145" s="1454"/>
      <c r="V145" s="1454"/>
      <c r="W145" s="1454"/>
      <c r="X145" s="1454"/>
      <c r="Y145" s="1454"/>
      <c r="Z145" s="1454"/>
      <c r="AA145" s="1454"/>
      <c r="AB145" s="1454"/>
      <c r="AC145" s="1454"/>
      <c r="AD145" s="1454"/>
      <c r="AE145" s="1454"/>
      <c r="AF145" s="1454"/>
      <c r="AG145" s="1454"/>
      <c r="AH145" s="1454"/>
      <c r="AI145" s="1454"/>
      <c r="AJ145" s="1454"/>
      <c r="AK145" s="1454"/>
      <c r="AL145" s="1454"/>
      <c r="AM145" s="1454"/>
      <c r="AN145" s="1454"/>
      <c r="AO145" s="1454"/>
      <c r="AP145" s="1454"/>
      <c r="AQ145" s="1454"/>
      <c r="AR145" s="1454"/>
      <c r="AS145" s="1454"/>
      <c r="AT145" s="1454"/>
      <c r="AU145" s="1454"/>
      <c r="AV145" s="1454"/>
      <c r="AW145" s="1454"/>
      <c r="AX145" s="1454"/>
      <c r="AY145" s="1454"/>
      <c r="AZ145" s="1454"/>
      <c r="BA145" s="1454"/>
      <c r="BB145" s="1454"/>
      <c r="BC145" s="1454"/>
      <c r="BD145" s="1454"/>
      <c r="BE145" s="1454"/>
      <c r="BF145" s="1454"/>
      <c r="BG145" s="1454"/>
      <c r="BH145" s="1454"/>
    </row>
    <row r="146" spans="1:60" x14ac:dyDescent="0.35">
      <c r="A146" s="1451" t="s">
        <v>1659</v>
      </c>
      <c r="B146" s="1452"/>
      <c r="C146" s="1452"/>
      <c r="D146" s="1452"/>
      <c r="E146" s="1452"/>
      <c r="F146" s="1452"/>
      <c r="G146" s="1452"/>
      <c r="H146" s="1453">
        <v>0</v>
      </c>
      <c r="I146" s="1453">
        <v>0</v>
      </c>
      <c r="J146" s="1453">
        <f>H146-I146</f>
        <v>0</v>
      </c>
      <c r="K146" s="1454"/>
      <c r="L146" s="1454"/>
      <c r="M146" s="1454"/>
      <c r="N146" s="1454"/>
      <c r="O146" s="1454"/>
      <c r="P146" s="1454"/>
      <c r="Q146" s="1454"/>
      <c r="R146" s="1454"/>
      <c r="S146" s="1454"/>
      <c r="T146" s="1454"/>
      <c r="U146" s="1454"/>
      <c r="V146" s="1454"/>
      <c r="W146" s="1454"/>
      <c r="X146" s="1454"/>
      <c r="Y146" s="1454"/>
      <c r="Z146" s="1454"/>
      <c r="AA146" s="1454"/>
      <c r="AB146" s="1454"/>
      <c r="AC146" s="1454"/>
      <c r="AD146" s="1454"/>
      <c r="AE146" s="1454"/>
      <c r="AF146" s="1454"/>
      <c r="AG146" s="1454"/>
      <c r="AH146" s="1454"/>
      <c r="AI146" s="1454"/>
      <c r="AJ146" s="1454"/>
      <c r="AK146" s="1454"/>
      <c r="AL146" s="1454"/>
      <c r="AM146" s="1454"/>
      <c r="AN146" s="1454"/>
      <c r="AO146" s="1454"/>
      <c r="AP146" s="1454"/>
      <c r="AQ146" s="1454"/>
      <c r="AR146" s="1454"/>
      <c r="AS146" s="1454"/>
      <c r="AT146" s="1454"/>
      <c r="AU146" s="1454"/>
      <c r="AV146" s="1454"/>
      <c r="AW146" s="1454"/>
      <c r="AX146" s="1454"/>
      <c r="AY146" s="1454"/>
      <c r="AZ146" s="1454"/>
      <c r="BA146" s="1454"/>
      <c r="BB146" s="1454"/>
      <c r="BC146" s="1454"/>
      <c r="BD146" s="1454"/>
      <c r="BE146" s="1454"/>
      <c r="BF146" s="1454"/>
      <c r="BG146" s="1454"/>
      <c r="BH146" s="1454"/>
    </row>
    <row r="147" spans="1:60" ht="15" thickBot="1" x14ac:dyDescent="0.4">
      <c r="A147" s="2042" t="s">
        <v>1660</v>
      </c>
      <c r="B147" s="2043"/>
      <c r="C147" s="2043"/>
      <c r="D147" s="2043"/>
      <c r="E147" s="2043"/>
      <c r="F147" s="2043"/>
      <c r="G147" s="2043"/>
      <c r="H147" s="2043"/>
      <c r="I147" s="2043"/>
      <c r="J147" s="2043"/>
      <c r="K147" s="1454"/>
      <c r="L147" s="1454"/>
      <c r="M147" s="1454"/>
      <c r="N147" s="1454"/>
      <c r="O147" s="1454"/>
      <c r="P147" s="1454"/>
      <c r="Q147" s="1454"/>
      <c r="R147" s="1454"/>
      <c r="S147" s="1454"/>
      <c r="T147" s="1454"/>
      <c r="U147" s="1454"/>
      <c r="V147" s="1454"/>
      <c r="W147" s="1454"/>
      <c r="X147" s="1454"/>
      <c r="Y147" s="1454"/>
      <c r="Z147" s="1454"/>
      <c r="AA147" s="1454"/>
      <c r="AB147" s="1454"/>
      <c r="AC147" s="1454"/>
      <c r="AD147" s="1454"/>
      <c r="AE147" s="1454"/>
      <c r="AF147" s="1454"/>
      <c r="AG147" s="1454"/>
      <c r="AH147" s="1454"/>
      <c r="AI147" s="1454"/>
      <c r="AJ147" s="1454"/>
      <c r="AK147" s="1454"/>
      <c r="AL147" s="1454"/>
      <c r="AM147" s="1454"/>
      <c r="AN147" s="1454"/>
      <c r="AO147" s="1454"/>
      <c r="AP147" s="1454"/>
      <c r="AQ147" s="1454"/>
      <c r="AR147" s="1454"/>
      <c r="AS147" s="1454"/>
      <c r="AT147" s="1454"/>
      <c r="AU147" s="1454"/>
      <c r="AV147" s="1454"/>
      <c r="AW147" s="1454"/>
      <c r="AX147" s="1454"/>
      <c r="AY147" s="1454"/>
      <c r="AZ147" s="1454"/>
      <c r="BA147" s="1454"/>
      <c r="BB147" s="1454"/>
      <c r="BC147" s="1454"/>
      <c r="BD147" s="1454"/>
      <c r="BE147" s="1454"/>
      <c r="BF147" s="1454"/>
      <c r="BG147" s="1454"/>
      <c r="BH147" s="1454"/>
    </row>
    <row r="148" spans="1:60" ht="18" thickBot="1" x14ac:dyDescent="0.4">
      <c r="A148" s="1456" t="s">
        <v>1661</v>
      </c>
      <c r="B148" s="1457"/>
      <c r="C148" s="1456"/>
      <c r="D148" s="1458"/>
      <c r="E148" s="1456"/>
      <c r="F148" s="1456"/>
      <c r="G148" s="1396"/>
      <c r="H148" s="1413">
        <v>0</v>
      </c>
      <c r="I148" s="1312">
        <v>0</v>
      </c>
      <c r="J148" s="1414">
        <f>J80+J88+J93</f>
        <v>104000</v>
      </c>
      <c r="K148" s="1006"/>
      <c r="L148" s="1006"/>
      <c r="M148" s="1006"/>
      <c r="N148" s="1006"/>
      <c r="O148" s="1006"/>
      <c r="P148" s="1006"/>
      <c r="Q148" s="1006"/>
      <c r="R148" s="1006"/>
      <c r="S148" s="1006"/>
      <c r="T148" s="1006"/>
      <c r="U148" s="1006"/>
      <c r="V148" s="1006"/>
      <c r="W148" s="1006"/>
      <c r="X148" s="1006"/>
      <c r="Y148" s="1006"/>
      <c r="Z148" s="1006"/>
      <c r="AA148" s="1006"/>
      <c r="AB148" s="1006"/>
      <c r="AC148" s="1006"/>
      <c r="AD148" s="1006"/>
      <c r="AE148" s="1006"/>
      <c r="AF148" s="1006"/>
      <c r="AG148" s="1006"/>
      <c r="AH148" s="1006"/>
      <c r="AI148" s="1006"/>
      <c r="AJ148" s="1006"/>
      <c r="AK148" s="1006"/>
      <c r="AL148" s="1006"/>
      <c r="AM148" s="1006"/>
      <c r="AN148" s="1006"/>
      <c r="AO148" s="1006"/>
      <c r="AP148" s="1006"/>
      <c r="AQ148" s="1006"/>
      <c r="AR148" s="1006"/>
      <c r="AS148" s="1006"/>
      <c r="AT148" s="1006"/>
      <c r="AU148" s="1006"/>
      <c r="AV148" s="1006"/>
      <c r="AW148" s="1006"/>
      <c r="AX148" s="1006"/>
      <c r="AY148" s="1006"/>
      <c r="AZ148" s="1006"/>
      <c r="BA148" s="1006"/>
      <c r="BB148" s="1006"/>
      <c r="BC148" s="1006"/>
      <c r="BD148" s="1006"/>
      <c r="BE148" s="1006"/>
      <c r="BF148" s="1006"/>
      <c r="BG148" s="1274"/>
      <c r="BH148" s="1274"/>
    </row>
    <row r="149" spans="1:60" ht="18" thickBot="1" x14ac:dyDescent="0.4">
      <c r="A149" s="2044" t="s">
        <v>1662</v>
      </c>
      <c r="B149" s="2045"/>
      <c r="C149" s="2045"/>
      <c r="D149" s="2045"/>
      <c r="E149" s="2045"/>
      <c r="F149" s="2045"/>
      <c r="G149" s="2045"/>
      <c r="H149" s="2045"/>
      <c r="I149" s="2045"/>
      <c r="J149" s="2046"/>
      <c r="K149" s="1006"/>
      <c r="L149" s="1006"/>
      <c r="M149" s="1006"/>
      <c r="N149" s="1006"/>
      <c r="O149" s="1006"/>
      <c r="P149" s="1006"/>
      <c r="Q149" s="1006"/>
      <c r="R149" s="1006"/>
      <c r="S149" s="1006"/>
      <c r="T149" s="1006"/>
      <c r="U149" s="1006"/>
      <c r="V149" s="1006"/>
      <c r="W149" s="1006"/>
      <c r="X149" s="1006"/>
      <c r="Y149" s="1006"/>
      <c r="Z149" s="1006"/>
      <c r="AA149" s="1006"/>
      <c r="AB149" s="1006"/>
      <c r="AC149" s="1006"/>
      <c r="AD149" s="1006"/>
      <c r="AE149" s="1006"/>
      <c r="AF149" s="1006"/>
      <c r="AG149" s="1006"/>
      <c r="AH149" s="1006"/>
      <c r="AI149" s="1006"/>
      <c r="AJ149" s="1006"/>
      <c r="AK149" s="1006"/>
      <c r="AL149" s="1006"/>
      <c r="AM149" s="1006"/>
      <c r="AN149" s="1006"/>
      <c r="AO149" s="1006"/>
      <c r="AP149" s="1006"/>
      <c r="AQ149" s="1006"/>
      <c r="AR149" s="1006"/>
      <c r="AS149" s="1006"/>
      <c r="AT149" s="1006"/>
      <c r="AU149" s="1006"/>
      <c r="AV149" s="1006"/>
      <c r="AW149" s="1006"/>
      <c r="AX149" s="1006"/>
      <c r="AY149" s="1006"/>
      <c r="AZ149" s="1006"/>
      <c r="BA149" s="1006"/>
      <c r="BB149" s="1006"/>
      <c r="BC149" s="1006"/>
      <c r="BD149" s="1006"/>
      <c r="BE149" s="1006"/>
      <c r="BF149" s="1006"/>
      <c r="BG149" s="1274"/>
      <c r="BH149" s="1274"/>
    </row>
    <row r="150" spans="1:60" ht="18" thickBot="1" x14ac:dyDescent="0.4">
      <c r="A150" s="1020" t="s">
        <v>1663</v>
      </c>
      <c r="B150" s="2030" t="s">
        <v>1545</v>
      </c>
      <c r="C150" s="2031"/>
      <c r="D150" s="2031"/>
      <c r="E150" s="2031"/>
      <c r="F150" s="2031"/>
      <c r="G150" s="2031"/>
      <c r="H150" s="2031"/>
      <c r="I150" s="2032"/>
      <c r="J150" s="1020"/>
      <c r="K150" s="1288"/>
      <c r="L150" s="1288"/>
      <c r="M150" s="1288"/>
      <c r="N150" s="1288"/>
      <c r="O150" s="1288"/>
      <c r="P150" s="1288"/>
      <c r="Q150" s="1288"/>
      <c r="R150" s="1288"/>
      <c r="S150" s="1288"/>
      <c r="T150" s="1288"/>
      <c r="U150" s="1288"/>
      <c r="V150" s="1288"/>
      <c r="W150" s="1288"/>
      <c r="X150" s="1288"/>
      <c r="Y150" s="1288"/>
      <c r="Z150" s="1288"/>
      <c r="AA150" s="1288"/>
      <c r="AB150" s="1288"/>
      <c r="AC150" s="1288"/>
      <c r="AD150" s="1288"/>
      <c r="AE150" s="1288"/>
      <c r="AF150" s="1288"/>
      <c r="AG150" s="1288"/>
      <c r="AH150" s="1288"/>
      <c r="AI150" s="1288"/>
      <c r="AJ150" s="1288"/>
      <c r="AK150" s="1288"/>
      <c r="AL150" s="1288"/>
      <c r="AM150" s="1288"/>
      <c r="AN150" s="1288"/>
      <c r="AO150" s="1288"/>
      <c r="AP150" s="1288"/>
      <c r="AQ150" s="1288"/>
      <c r="AR150" s="1288"/>
      <c r="AS150" s="1288"/>
      <c r="AT150" s="1288"/>
      <c r="AU150" s="1288"/>
      <c r="AV150" s="1288"/>
      <c r="AW150" s="1288"/>
      <c r="AX150" s="1288"/>
      <c r="AY150" s="1288"/>
      <c r="AZ150" s="1288"/>
      <c r="BA150" s="1288"/>
      <c r="BB150" s="1288"/>
      <c r="BC150" s="1288"/>
      <c r="BD150" s="1288"/>
      <c r="BE150" s="1288"/>
      <c r="BF150" s="1288"/>
      <c r="BG150" s="1284"/>
      <c r="BH150" s="1284"/>
    </row>
    <row r="151" spans="1:60" ht="17.5" x14ac:dyDescent="0.35">
      <c r="A151" s="1459" t="s">
        <v>1664</v>
      </c>
      <c r="B151" s="1285"/>
      <c r="C151" s="1285"/>
      <c r="D151" s="1285"/>
      <c r="E151" s="1285"/>
      <c r="F151" s="1285"/>
      <c r="G151" s="1285"/>
      <c r="H151" s="1285"/>
      <c r="I151" s="1285"/>
      <c r="J151" s="1285">
        <v>10000</v>
      </c>
      <c r="K151" s="1354"/>
      <c r="L151" s="1354"/>
      <c r="M151" s="1354"/>
      <c r="N151" s="1354"/>
      <c r="O151" s="1355"/>
      <c r="P151" s="1355"/>
      <c r="Q151" s="1355"/>
      <c r="R151" s="1355"/>
      <c r="S151" s="1355"/>
      <c r="T151" s="1355"/>
      <c r="U151" s="1355"/>
      <c r="V151" s="1355"/>
      <c r="W151" s="1355"/>
      <c r="X151" s="1355"/>
      <c r="Y151" s="1355"/>
      <c r="Z151" s="1355"/>
      <c r="AA151" s="1355"/>
      <c r="AB151" s="1355"/>
      <c r="AC151" s="1355"/>
      <c r="AD151" s="1355"/>
      <c r="AE151" s="1355"/>
      <c r="AF151" s="1355"/>
      <c r="AG151" s="1355"/>
      <c r="AH151" s="1355"/>
      <c r="AI151" s="1355"/>
      <c r="AJ151" s="1355"/>
      <c r="AK151" s="1355"/>
      <c r="AL151" s="1355"/>
      <c r="AM151" s="1355"/>
      <c r="AN151" s="1355"/>
      <c r="AO151" s="1355"/>
      <c r="AP151" s="1355"/>
      <c r="AQ151" s="1355"/>
      <c r="AR151" s="1355"/>
      <c r="AS151" s="1355"/>
      <c r="AT151" s="1355"/>
      <c r="AU151" s="1355"/>
      <c r="AV151" s="1355"/>
      <c r="AW151" s="1355"/>
      <c r="AX151" s="1355"/>
      <c r="AY151" s="1355"/>
      <c r="AZ151" s="1355"/>
      <c r="BA151" s="1355"/>
      <c r="BB151" s="1355"/>
      <c r="BC151" s="1355"/>
      <c r="BD151" s="1355"/>
      <c r="BE151" s="1355"/>
      <c r="BF151" s="1355"/>
      <c r="BG151" s="1356"/>
      <c r="BH151" s="1356"/>
    </row>
    <row r="152" spans="1:60" ht="18" thickBot="1" x14ac:dyDescent="0.4">
      <c r="A152" s="1460" t="s">
        <v>1665</v>
      </c>
      <c r="B152" s="1460"/>
      <c r="C152" s="1460"/>
      <c r="D152" s="1460"/>
      <c r="E152" s="1460"/>
      <c r="F152" s="1460"/>
      <c r="G152" s="1460"/>
      <c r="H152" s="1461">
        <f>SUM(H151:H151)</f>
        <v>0</v>
      </c>
      <c r="I152" s="1462">
        <v>0</v>
      </c>
      <c r="J152" s="1463">
        <v>10000</v>
      </c>
      <c r="K152" s="1355"/>
      <c r="L152" s="1355"/>
      <c r="M152" s="1355"/>
      <c r="N152" s="1355"/>
      <c r="O152" s="1355"/>
      <c r="P152" s="1355"/>
      <c r="Q152" s="1355"/>
      <c r="R152" s="1355"/>
      <c r="S152" s="1355"/>
      <c r="T152" s="1355"/>
      <c r="U152" s="1355"/>
      <c r="V152" s="1355"/>
      <c r="W152" s="1355"/>
      <c r="X152" s="1355"/>
      <c r="Y152" s="1355"/>
      <c r="Z152" s="1355"/>
      <c r="AA152" s="1355"/>
      <c r="AB152" s="1355"/>
      <c r="AC152" s="1355"/>
      <c r="AD152" s="1355"/>
      <c r="AE152" s="1355"/>
      <c r="AF152" s="1355"/>
      <c r="AG152" s="1355"/>
      <c r="AH152" s="1355"/>
      <c r="AI152" s="1355"/>
      <c r="AJ152" s="1355"/>
      <c r="AK152" s="1355"/>
      <c r="AL152" s="1355"/>
      <c r="AM152" s="1355"/>
      <c r="AN152" s="1355"/>
      <c r="AO152" s="1355"/>
      <c r="AP152" s="1355"/>
      <c r="AQ152" s="1355"/>
      <c r="AR152" s="1355"/>
      <c r="AS152" s="1355"/>
      <c r="AT152" s="1355"/>
      <c r="AU152" s="1355"/>
      <c r="AV152" s="1355"/>
      <c r="AW152" s="1355"/>
      <c r="AX152" s="1355"/>
      <c r="AY152" s="1355"/>
      <c r="AZ152" s="1355"/>
      <c r="BA152" s="1355"/>
      <c r="BB152" s="1355"/>
      <c r="BC152" s="1355"/>
      <c r="BD152" s="1355"/>
      <c r="BE152" s="1355"/>
      <c r="BF152" s="1355"/>
      <c r="BG152" s="1356"/>
      <c r="BH152" s="1356"/>
    </row>
    <row r="153" spans="1:60" ht="18" thickBot="1" x14ac:dyDescent="0.4">
      <c r="A153" s="1020" t="s">
        <v>1666</v>
      </c>
      <c r="B153" s="2030"/>
      <c r="C153" s="2031"/>
      <c r="D153" s="2031"/>
      <c r="E153" s="2031"/>
      <c r="F153" s="2031"/>
      <c r="G153" s="2031"/>
      <c r="H153" s="2031"/>
      <c r="I153" s="2032"/>
      <c r="J153" s="1020"/>
      <c r="K153" s="1288"/>
      <c r="L153" s="1288"/>
      <c r="M153" s="1288"/>
      <c r="N153" s="1288"/>
      <c r="O153" s="1288"/>
      <c r="P153" s="1288"/>
      <c r="Q153" s="1288"/>
      <c r="R153" s="1288"/>
      <c r="S153" s="1288"/>
      <c r="T153" s="1288"/>
      <c r="U153" s="1288"/>
      <c r="V153" s="1288"/>
      <c r="W153" s="1288"/>
      <c r="X153" s="1288"/>
      <c r="Y153" s="1288"/>
      <c r="Z153" s="1288"/>
      <c r="AA153" s="1288"/>
      <c r="AB153" s="1288"/>
      <c r="AC153" s="1288"/>
      <c r="AD153" s="1288"/>
      <c r="AE153" s="1288"/>
      <c r="AF153" s="1288"/>
      <c r="AG153" s="1288"/>
      <c r="AH153" s="1288"/>
      <c r="AI153" s="1288"/>
      <c r="AJ153" s="1288"/>
      <c r="AK153" s="1288"/>
      <c r="AL153" s="1288"/>
      <c r="AM153" s="1288"/>
      <c r="AN153" s="1288"/>
      <c r="AO153" s="1288"/>
      <c r="AP153" s="1288"/>
      <c r="AQ153" s="1288"/>
      <c r="AR153" s="1288"/>
      <c r="AS153" s="1288"/>
      <c r="AT153" s="1288"/>
      <c r="AU153" s="1288"/>
      <c r="AV153" s="1288"/>
      <c r="AW153" s="1288"/>
      <c r="AX153" s="1288"/>
      <c r="AY153" s="1288"/>
      <c r="AZ153" s="1288"/>
      <c r="BA153" s="1288"/>
      <c r="BB153" s="1288"/>
      <c r="BC153" s="1288"/>
      <c r="BD153" s="1288"/>
      <c r="BE153" s="1288"/>
      <c r="BF153" s="1292">
        <v>2019</v>
      </c>
      <c r="BG153" s="1284"/>
      <c r="BH153" s="1284"/>
    </row>
    <row r="154" spans="1:60" ht="17.5" x14ac:dyDescent="0.35">
      <c r="A154" s="1459" t="s">
        <v>1667</v>
      </c>
      <c r="B154" s="1464"/>
      <c r="C154" s="1464"/>
      <c r="D154" s="1464"/>
      <c r="E154" s="1464"/>
      <c r="F154" s="1464"/>
      <c r="G154" s="1464"/>
      <c r="H154" s="1464"/>
      <c r="I154" s="1464"/>
      <c r="J154" s="1406">
        <v>60000</v>
      </c>
      <c r="K154" s="1443"/>
      <c r="L154" s="1291"/>
      <c r="M154" s="1291"/>
      <c r="N154" s="1291"/>
      <c r="O154" s="1291"/>
      <c r="P154" s="1291"/>
      <c r="Q154" s="1291"/>
      <c r="R154" s="1291"/>
      <c r="S154" s="1291"/>
      <c r="T154" s="1291"/>
      <c r="U154" s="1291"/>
      <c r="V154" s="1291"/>
      <c r="W154" s="1291"/>
      <c r="X154" s="1291"/>
      <c r="Y154" s="1291"/>
      <c r="Z154" s="1291"/>
      <c r="AA154" s="1291"/>
      <c r="AB154" s="1291"/>
      <c r="AC154" s="1291"/>
      <c r="AD154" s="1291"/>
      <c r="AE154" s="1291"/>
      <c r="AF154" s="1291"/>
      <c r="AG154" s="1291"/>
      <c r="AH154" s="1291"/>
      <c r="AI154" s="1291"/>
      <c r="AJ154" s="1291"/>
      <c r="AK154" s="1291"/>
      <c r="AL154" s="1291"/>
      <c r="AM154" s="1291"/>
      <c r="AN154" s="1291"/>
      <c r="AO154" s="1291"/>
      <c r="AP154" s="1291"/>
      <c r="AQ154" s="1291"/>
      <c r="AR154" s="1291"/>
      <c r="AS154" s="1291"/>
      <c r="AT154" s="1291"/>
      <c r="AU154" s="1291"/>
      <c r="AV154" s="1291"/>
      <c r="AW154" s="1291"/>
      <c r="AX154" s="1291"/>
      <c r="AY154" s="1291"/>
      <c r="AZ154" s="1291"/>
      <c r="BA154" s="1291"/>
      <c r="BB154" s="1291"/>
      <c r="BC154" s="1291"/>
      <c r="BD154" s="1291"/>
      <c r="BE154" s="1291"/>
      <c r="BF154" s="1291"/>
      <c r="BG154" s="1286"/>
      <c r="BH154" s="1286"/>
    </row>
    <row r="155" spans="1:60" ht="17.5" x14ac:dyDescent="0.35">
      <c r="A155" s="1459" t="s">
        <v>1668</v>
      </c>
      <c r="B155" s="1464"/>
      <c r="C155" s="1464"/>
      <c r="D155" s="1464"/>
      <c r="E155" s="1464"/>
      <c r="F155" s="1464"/>
      <c r="G155" s="1464"/>
      <c r="H155" s="1464"/>
      <c r="I155" s="1464"/>
      <c r="J155" s="1406">
        <v>20000</v>
      </c>
      <c r="K155" s="1443"/>
      <c r="L155" s="1291"/>
      <c r="M155" s="1291"/>
      <c r="N155" s="1291"/>
      <c r="O155" s="1291"/>
      <c r="P155" s="1291"/>
      <c r="Q155" s="1291"/>
      <c r="R155" s="1291"/>
      <c r="S155" s="1291"/>
      <c r="T155" s="1291"/>
      <c r="U155" s="1291"/>
      <c r="V155" s="1291"/>
      <c r="W155" s="1291"/>
      <c r="X155" s="1291"/>
      <c r="Y155" s="1291"/>
      <c r="Z155" s="1291"/>
      <c r="AA155" s="1291"/>
      <c r="AB155" s="1291"/>
      <c r="AC155" s="1291"/>
      <c r="AD155" s="1291"/>
      <c r="AE155" s="1291"/>
      <c r="AF155" s="1291"/>
      <c r="AG155" s="1291"/>
      <c r="AH155" s="1291"/>
      <c r="AI155" s="1291"/>
      <c r="AJ155" s="1291"/>
      <c r="AK155" s="1291"/>
      <c r="AL155" s="1291"/>
      <c r="AM155" s="1291"/>
      <c r="AN155" s="1291"/>
      <c r="AO155" s="1291"/>
      <c r="AP155" s="1291"/>
      <c r="AQ155" s="1291"/>
      <c r="AR155" s="1291"/>
      <c r="AS155" s="1291"/>
      <c r="AT155" s="1291"/>
      <c r="AU155" s="1291"/>
      <c r="AV155" s="1291"/>
      <c r="AW155" s="1291"/>
      <c r="AX155" s="1291"/>
      <c r="AY155" s="1291"/>
      <c r="AZ155" s="1291"/>
      <c r="BA155" s="1291"/>
      <c r="BB155" s="1291"/>
      <c r="BC155" s="1291"/>
      <c r="BD155" s="1291"/>
      <c r="BE155" s="1291"/>
      <c r="BF155" s="1291"/>
      <c r="BG155" s="1286"/>
      <c r="BH155" s="1286"/>
    </row>
    <row r="156" spans="1:60" ht="17.5" x14ac:dyDescent="0.35">
      <c r="A156" s="1459" t="s">
        <v>1669</v>
      </c>
      <c r="B156" s="1289"/>
      <c r="C156" s="1289"/>
      <c r="D156" s="1289"/>
      <c r="E156" s="1289"/>
      <c r="F156" s="1289"/>
      <c r="G156" s="1355"/>
      <c r="H156" s="1289"/>
      <c r="I156" s="1289"/>
      <c r="J156" s="1406">
        <v>10000</v>
      </c>
      <c r="K156" s="1443"/>
      <c r="L156" s="1291"/>
      <c r="M156" s="1291"/>
      <c r="N156" s="1291"/>
      <c r="O156" s="1291"/>
      <c r="P156" s="1291"/>
      <c r="Q156" s="1291"/>
      <c r="R156" s="1291"/>
      <c r="S156" s="1291"/>
      <c r="T156" s="1291"/>
      <c r="U156" s="1291"/>
      <c r="V156" s="1291"/>
      <c r="W156" s="1291"/>
      <c r="X156" s="1291"/>
      <c r="Y156" s="1291"/>
      <c r="Z156" s="1291"/>
      <c r="AA156" s="1291"/>
      <c r="AB156" s="1291"/>
      <c r="AC156" s="1291"/>
      <c r="AD156" s="1291"/>
      <c r="AE156" s="1291"/>
      <c r="AF156" s="1291"/>
      <c r="AG156" s="1291"/>
      <c r="AH156" s="1291"/>
      <c r="AI156" s="1291"/>
      <c r="AJ156" s="1291"/>
      <c r="AK156" s="1291"/>
      <c r="AL156" s="1291"/>
      <c r="AM156" s="1291"/>
      <c r="AN156" s="1291"/>
      <c r="AO156" s="1291"/>
      <c r="AP156" s="1291"/>
      <c r="AQ156" s="1291"/>
      <c r="AR156" s="1291"/>
      <c r="AS156" s="1291"/>
      <c r="AT156" s="1291"/>
      <c r="AU156" s="1291"/>
      <c r="AV156" s="1291"/>
      <c r="AW156" s="1291"/>
      <c r="AX156" s="1291"/>
      <c r="AY156" s="1291"/>
      <c r="AZ156" s="1291"/>
      <c r="BA156" s="1291"/>
      <c r="BB156" s="1291"/>
      <c r="BC156" s="1291"/>
      <c r="BD156" s="1291"/>
      <c r="BE156" s="1291"/>
      <c r="BF156" s="1291"/>
      <c r="BG156" s="1286"/>
      <c r="BH156" s="1286"/>
    </row>
    <row r="157" spans="1:60" ht="17.5" x14ac:dyDescent="0.35">
      <c r="A157" s="1459" t="s">
        <v>1670</v>
      </c>
      <c r="B157" s="1289"/>
      <c r="C157" s="1289"/>
      <c r="D157" s="1289"/>
      <c r="E157" s="1289"/>
      <c r="F157" s="1289"/>
      <c r="G157" s="1355"/>
      <c r="H157" s="1289"/>
      <c r="I157" s="1289"/>
      <c r="J157" s="1406">
        <v>1000</v>
      </c>
      <c r="K157" s="1291"/>
      <c r="L157" s="1291"/>
      <c r="M157" s="1291"/>
      <c r="N157" s="1291"/>
      <c r="O157" s="1291"/>
      <c r="P157" s="1291"/>
      <c r="Q157" s="1291"/>
      <c r="R157" s="1291"/>
      <c r="S157" s="1291"/>
      <c r="T157" s="1291"/>
      <c r="U157" s="1291"/>
      <c r="V157" s="1291"/>
      <c r="W157" s="1291"/>
      <c r="X157" s="1291"/>
      <c r="Y157" s="1291"/>
      <c r="Z157" s="1291"/>
      <c r="AA157" s="1291"/>
      <c r="AB157" s="1291"/>
      <c r="AC157" s="1291"/>
      <c r="AD157" s="1291"/>
      <c r="AE157" s="1291"/>
      <c r="AF157" s="1291"/>
      <c r="AG157" s="1291"/>
      <c r="AH157" s="1291"/>
      <c r="AI157" s="1291"/>
      <c r="AJ157" s="1291"/>
      <c r="AK157" s="1291"/>
      <c r="AL157" s="1291"/>
      <c r="AM157" s="1291"/>
      <c r="AN157" s="1291"/>
      <c r="AO157" s="1291"/>
      <c r="AP157" s="1291"/>
      <c r="AQ157" s="1291"/>
      <c r="AR157" s="1291"/>
      <c r="AS157" s="1291"/>
      <c r="AT157" s="1291"/>
      <c r="AU157" s="1291"/>
      <c r="AV157" s="1291"/>
      <c r="AW157" s="1291"/>
      <c r="AX157" s="1291"/>
      <c r="AY157" s="1291"/>
      <c r="AZ157" s="1291"/>
      <c r="BA157" s="1291"/>
      <c r="BB157" s="1291"/>
      <c r="BC157" s="1291"/>
      <c r="BD157" s="1291"/>
      <c r="BE157" s="1291"/>
      <c r="BF157" s="1291"/>
      <c r="BG157" s="1286"/>
      <c r="BH157" s="1286"/>
    </row>
    <row r="158" spans="1:60" ht="18" thickBot="1" x14ac:dyDescent="0.4">
      <c r="A158" s="1465" t="s">
        <v>1671</v>
      </c>
      <c r="B158" s="1465"/>
      <c r="C158" s="1465"/>
      <c r="D158" s="1465"/>
      <c r="E158" s="1465"/>
      <c r="F158" s="1465"/>
      <c r="G158" s="1465"/>
      <c r="H158" s="1466"/>
      <c r="I158" s="1466"/>
      <c r="J158" s="1466">
        <f>SUM(J154:J157)</f>
        <v>91000</v>
      </c>
      <c r="K158" s="1291"/>
      <c r="L158" s="1291"/>
      <c r="M158" s="1291"/>
      <c r="N158" s="1291"/>
      <c r="O158" s="1291"/>
      <c r="P158" s="1291"/>
      <c r="Q158" s="1291"/>
      <c r="R158" s="1291"/>
      <c r="S158" s="1291"/>
      <c r="T158" s="1291"/>
      <c r="U158" s="1291"/>
      <c r="V158" s="1291"/>
      <c r="W158" s="1291"/>
      <c r="X158" s="1291"/>
      <c r="Y158" s="1291"/>
      <c r="Z158" s="1291"/>
      <c r="AA158" s="1291"/>
      <c r="AB158" s="1291"/>
      <c r="AC158" s="1291"/>
      <c r="AD158" s="1291"/>
      <c r="AE158" s="1291"/>
      <c r="AF158" s="1291"/>
      <c r="AG158" s="1291"/>
      <c r="AH158" s="1291"/>
      <c r="AI158" s="1291"/>
      <c r="AJ158" s="1291"/>
      <c r="AK158" s="1291"/>
      <c r="AL158" s="1291"/>
      <c r="AM158" s="1291"/>
      <c r="AN158" s="1291"/>
      <c r="AO158" s="1291"/>
      <c r="AP158" s="1291"/>
      <c r="AQ158" s="1291"/>
      <c r="AR158" s="1291"/>
      <c r="AS158" s="1291"/>
      <c r="AT158" s="1291"/>
      <c r="AU158" s="1291"/>
      <c r="AV158" s="1291"/>
      <c r="AW158" s="1291"/>
      <c r="AX158" s="1291"/>
      <c r="AY158" s="1291"/>
      <c r="AZ158" s="1291"/>
      <c r="BA158" s="1291"/>
      <c r="BB158" s="1291"/>
      <c r="BC158" s="1291"/>
      <c r="BD158" s="1291"/>
      <c r="BE158" s="1291"/>
      <c r="BF158" s="1291"/>
      <c r="BG158" s="1286"/>
      <c r="BH158" s="1286"/>
    </row>
    <row r="159" spans="1:60" ht="18" thickBot="1" x14ac:dyDescent="0.4">
      <c r="A159" s="1396" t="s">
        <v>1672</v>
      </c>
      <c r="B159" s="1397"/>
      <c r="C159" s="1398"/>
      <c r="D159" s="1399"/>
      <c r="E159" s="1398"/>
      <c r="F159" s="1398"/>
      <c r="G159" s="1398"/>
      <c r="H159" s="1400"/>
      <c r="I159" s="1400"/>
      <c r="J159" s="1401">
        <f>SUM(J158,J152)</f>
        <v>101000</v>
      </c>
      <c r="K159" s="1021"/>
      <c r="L159" s="1006"/>
      <c r="M159" s="1006"/>
      <c r="N159" s="1006"/>
      <c r="O159" s="1006"/>
      <c r="P159" s="1006"/>
      <c r="Q159" s="1006"/>
      <c r="R159" s="1006"/>
      <c r="S159" s="1006"/>
      <c r="T159" s="1006"/>
      <c r="U159" s="1006"/>
      <c r="V159" s="1006"/>
      <c r="W159" s="1006"/>
      <c r="X159" s="1006"/>
      <c r="Y159" s="1006"/>
      <c r="Z159" s="1006"/>
      <c r="AA159" s="1006"/>
      <c r="AB159" s="1006"/>
      <c r="AC159" s="1006"/>
      <c r="AD159" s="1006"/>
      <c r="AE159" s="1006"/>
      <c r="AF159" s="1006"/>
      <c r="AG159" s="1006"/>
      <c r="AH159" s="1006"/>
      <c r="AI159" s="1006"/>
      <c r="AJ159" s="1006"/>
      <c r="AK159" s="1006"/>
      <c r="AL159" s="1006"/>
      <c r="AM159" s="1006"/>
      <c r="AN159" s="1006"/>
      <c r="AO159" s="1006"/>
      <c r="AP159" s="1006"/>
      <c r="AQ159" s="1006"/>
      <c r="AR159" s="1006"/>
      <c r="AS159" s="1006"/>
      <c r="AT159" s="1006"/>
      <c r="AU159" s="1006"/>
      <c r="AV159" s="1006"/>
      <c r="AW159" s="1006"/>
      <c r="AX159" s="1006"/>
      <c r="AY159" s="1006"/>
      <c r="AZ159" s="1006"/>
      <c r="BA159" s="1006"/>
      <c r="BB159" s="1006"/>
      <c r="BC159" s="1006"/>
      <c r="BD159" s="1006"/>
      <c r="BE159" s="1006"/>
      <c r="BF159" s="1006"/>
      <c r="BG159" s="1274"/>
      <c r="BH159" s="1274"/>
    </row>
    <row r="160" spans="1:60" ht="18" thickBot="1" x14ac:dyDescent="0.4">
      <c r="A160" s="2036" t="s">
        <v>1673</v>
      </c>
      <c r="B160" s="2037"/>
      <c r="C160" s="2037"/>
      <c r="D160" s="2037"/>
      <c r="E160" s="2037"/>
      <c r="F160" s="2037"/>
      <c r="G160" s="2037"/>
      <c r="H160" s="2037"/>
      <c r="I160" s="2037"/>
      <c r="J160" s="2038"/>
      <c r="K160" s="2047"/>
      <c r="L160" s="2047"/>
      <c r="M160" s="2047"/>
      <c r="N160" s="2047"/>
      <c r="O160" s="2047"/>
      <c r="P160" s="1288"/>
      <c r="Q160" s="1288"/>
      <c r="R160" s="1288"/>
      <c r="S160" s="1288"/>
      <c r="T160" s="1288"/>
      <c r="U160" s="1288"/>
      <c r="V160" s="1288"/>
      <c r="W160" s="1288"/>
      <c r="X160" s="1288"/>
      <c r="Y160" s="1288"/>
      <c r="Z160" s="1288"/>
      <c r="AA160" s="1288"/>
      <c r="AB160" s="1288"/>
      <c r="AC160" s="1288"/>
      <c r="AD160" s="1288"/>
      <c r="AE160" s="1288"/>
      <c r="AF160" s="1288"/>
      <c r="AG160" s="1288"/>
      <c r="AH160" s="1288"/>
      <c r="AI160" s="1288"/>
      <c r="AJ160" s="1288"/>
      <c r="AK160" s="1288"/>
      <c r="AL160" s="1288"/>
      <c r="AM160" s="1288"/>
      <c r="AN160" s="1288"/>
      <c r="AO160" s="1288"/>
      <c r="AP160" s="1288"/>
      <c r="AQ160" s="1288"/>
      <c r="AR160" s="1288"/>
      <c r="AS160" s="1288"/>
      <c r="AT160" s="1288"/>
      <c r="AU160" s="1288"/>
      <c r="AV160" s="1288"/>
      <c r="AW160" s="1288"/>
      <c r="AX160" s="1288"/>
      <c r="AY160" s="1288"/>
      <c r="AZ160" s="1288"/>
      <c r="BA160" s="1288"/>
      <c r="BB160" s="1288"/>
      <c r="BC160" s="1288"/>
      <c r="BD160" s="1288"/>
      <c r="BE160" s="1288"/>
      <c r="BF160" s="1288"/>
      <c r="BG160" s="1284"/>
      <c r="BH160" s="1284"/>
    </row>
    <row r="161" spans="1:60" ht="18" thickBot="1" x14ac:dyDescent="0.4">
      <c r="A161" s="1020" t="s">
        <v>1674</v>
      </c>
      <c r="B161" s="2030"/>
      <c r="C161" s="2031"/>
      <c r="D161" s="2031"/>
      <c r="E161" s="2031"/>
      <c r="F161" s="2031"/>
      <c r="G161" s="2031"/>
      <c r="H161" s="2031"/>
      <c r="I161" s="2032"/>
      <c r="J161" s="1020"/>
      <c r="K161" s="1443"/>
      <c r="L161" s="1291"/>
      <c r="M161" s="1291"/>
      <c r="N161" s="1291"/>
      <c r="O161" s="1291"/>
      <c r="P161" s="1291"/>
      <c r="Q161" s="1291"/>
      <c r="R161" s="1291"/>
      <c r="S161" s="1291"/>
      <c r="T161" s="1291"/>
      <c r="U161" s="1291"/>
      <c r="V161" s="1291"/>
      <c r="W161" s="1292"/>
      <c r="X161" s="1292"/>
      <c r="Y161" s="1292"/>
      <c r="Z161" s="1292"/>
      <c r="AA161" s="1291"/>
      <c r="AB161" s="1291"/>
      <c r="AC161" s="1291"/>
      <c r="AD161" s="1291"/>
      <c r="AE161" s="1291"/>
      <c r="AF161" s="1291"/>
      <c r="AG161" s="1291"/>
      <c r="AH161" s="1291"/>
      <c r="AI161" s="1291"/>
      <c r="AJ161" s="1291"/>
      <c r="AK161" s="1291"/>
      <c r="AL161" s="1291"/>
      <c r="AM161" s="1291"/>
      <c r="AN161" s="1291"/>
      <c r="AO161" s="1291"/>
      <c r="AP161" s="1291"/>
      <c r="AQ161" s="1291"/>
      <c r="AR161" s="1291"/>
      <c r="AS161" s="1291"/>
      <c r="AT161" s="1291"/>
      <c r="AU161" s="1291"/>
      <c r="AV161" s="1291"/>
      <c r="AW161" s="1291"/>
      <c r="AX161" s="1291"/>
      <c r="AY161" s="1291"/>
      <c r="AZ161" s="1291"/>
      <c r="BA161" s="1291"/>
      <c r="BB161" s="1291"/>
      <c r="BC161" s="1291"/>
      <c r="BD161" s="1291"/>
      <c r="BE161" s="1291"/>
      <c r="BF161" s="1291"/>
      <c r="BG161" s="1286"/>
      <c r="BH161" s="1286"/>
    </row>
    <row r="162" spans="1:60" ht="15" x14ac:dyDescent="0.35">
      <c r="A162" s="1459" t="s">
        <v>1675</v>
      </c>
      <c r="B162" s="1467"/>
      <c r="C162" s="1467"/>
      <c r="D162" s="1467"/>
      <c r="E162" s="1467"/>
      <c r="F162" s="1467"/>
      <c r="G162" s="1467"/>
      <c r="H162" s="1467"/>
      <c r="I162" s="1467"/>
      <c r="J162" s="1468">
        <v>0</v>
      </c>
      <c r="K162" s="1443"/>
      <c r="L162" s="1291"/>
      <c r="M162" s="1291"/>
      <c r="N162" s="1291"/>
      <c r="O162" s="1291"/>
      <c r="P162" s="1291"/>
      <c r="Q162" s="1291"/>
      <c r="R162" s="1291"/>
      <c r="S162" s="1291"/>
      <c r="T162" s="1291"/>
      <c r="U162" s="1291"/>
      <c r="V162" s="1291"/>
      <c r="W162" s="1291"/>
      <c r="X162" s="1291"/>
      <c r="Y162" s="1291"/>
      <c r="Z162" s="1291"/>
      <c r="AA162" s="1292"/>
      <c r="AB162" s="1292"/>
      <c r="AC162" s="1292"/>
      <c r="AD162" s="1292"/>
      <c r="AE162" s="1291"/>
      <c r="AF162" s="1291"/>
      <c r="AG162" s="1291"/>
      <c r="AH162" s="1291"/>
      <c r="AI162" s="1291"/>
      <c r="AJ162" s="1291"/>
      <c r="AK162" s="1291"/>
      <c r="AL162" s="1291"/>
      <c r="AM162" s="1291"/>
      <c r="AN162" s="1291"/>
      <c r="AO162" s="1291"/>
      <c r="AP162" s="1291"/>
      <c r="AQ162" s="1291"/>
      <c r="AR162" s="1291"/>
      <c r="AS162" s="1291"/>
      <c r="AT162" s="1291"/>
      <c r="AU162" s="1291"/>
      <c r="AV162" s="1291"/>
      <c r="AW162" s="1291"/>
      <c r="AX162" s="1291"/>
      <c r="AY162" s="1291"/>
      <c r="AZ162" s="1291"/>
      <c r="BA162" s="1291"/>
      <c r="BB162" s="1291"/>
      <c r="BC162" s="1291"/>
      <c r="BD162" s="1291"/>
      <c r="BE162" s="1291"/>
      <c r="BF162" s="1291"/>
      <c r="BG162" s="1286"/>
      <c r="BH162" s="1286"/>
    </row>
    <row r="163" spans="1:60" ht="17.5" x14ac:dyDescent="0.35">
      <c r="A163" s="1465" t="s">
        <v>1676</v>
      </c>
      <c r="B163" s="1465"/>
      <c r="C163" s="1465"/>
      <c r="D163" s="1465"/>
      <c r="E163" s="1465"/>
      <c r="F163" s="1465"/>
      <c r="G163" s="1465"/>
      <c r="H163" s="1466"/>
      <c r="I163" s="1466"/>
      <c r="J163" s="1466">
        <v>0</v>
      </c>
      <c r="K163" s="1443"/>
      <c r="L163" s="1291"/>
      <c r="M163" s="1291"/>
      <c r="N163" s="1291"/>
      <c r="O163" s="1291"/>
      <c r="P163" s="1291"/>
      <c r="Q163" s="1291"/>
      <c r="R163" s="1291"/>
      <c r="S163" s="1291"/>
      <c r="T163" s="1291"/>
      <c r="U163" s="1291"/>
      <c r="V163" s="1291"/>
      <c r="W163" s="1292"/>
      <c r="X163" s="1292"/>
      <c r="Y163" s="1292"/>
      <c r="Z163" s="1292"/>
      <c r="AA163" s="1291"/>
      <c r="AB163" s="1291"/>
      <c r="AC163" s="1291"/>
      <c r="AD163" s="1291"/>
      <c r="AE163" s="1291"/>
      <c r="AF163" s="1291"/>
      <c r="AG163" s="1291"/>
      <c r="AH163" s="1291"/>
      <c r="AI163" s="1291"/>
      <c r="AJ163" s="1291"/>
      <c r="AK163" s="1291"/>
      <c r="AL163" s="1291"/>
      <c r="AM163" s="1291"/>
      <c r="AN163" s="1291"/>
      <c r="AO163" s="1291"/>
      <c r="AP163" s="1291"/>
      <c r="AQ163" s="1291"/>
      <c r="AR163" s="1291"/>
      <c r="AS163" s="1291"/>
      <c r="AT163" s="1291"/>
      <c r="AU163" s="1291"/>
      <c r="AV163" s="1291"/>
      <c r="AW163" s="1291"/>
      <c r="AX163" s="1291"/>
      <c r="AY163" s="1291"/>
      <c r="AZ163" s="1291"/>
      <c r="BA163" s="1291"/>
      <c r="BB163" s="1291"/>
      <c r="BC163" s="1291"/>
      <c r="BD163" s="1291"/>
      <c r="BE163" s="1291"/>
      <c r="BF163" s="1291"/>
      <c r="BG163" s="1286"/>
      <c r="BH163" s="1286"/>
    </row>
    <row r="164" spans="1:60" ht="18" thickBot="1" x14ac:dyDescent="0.4">
      <c r="A164" s="1020" t="s">
        <v>1677</v>
      </c>
      <c r="B164" s="2033"/>
      <c r="C164" s="2034"/>
      <c r="D164" s="2034"/>
      <c r="E164" s="2034"/>
      <c r="F164" s="2034"/>
      <c r="G164" s="2034"/>
      <c r="H164" s="2034"/>
      <c r="I164" s="2035"/>
      <c r="J164" s="1020"/>
      <c r="K164" s="1469"/>
      <c r="L164" s="1291"/>
      <c r="M164" s="1291"/>
      <c r="N164" s="1291"/>
      <c r="O164" s="1291"/>
      <c r="P164" s="1291"/>
      <c r="Q164" s="1291"/>
      <c r="R164" s="1291"/>
      <c r="S164" s="1291"/>
      <c r="T164" s="1291"/>
      <c r="U164" s="1291"/>
      <c r="V164" s="1291"/>
      <c r="W164" s="1291"/>
      <c r="X164" s="1291"/>
      <c r="Y164" s="1291"/>
      <c r="Z164" s="1291"/>
      <c r="AA164" s="1291"/>
      <c r="AB164" s="1291"/>
      <c r="AC164" s="1291"/>
      <c r="AD164" s="1291"/>
      <c r="AE164" s="1291"/>
      <c r="AF164" s="1291"/>
      <c r="AG164" s="1291"/>
      <c r="AH164" s="1291"/>
      <c r="AI164" s="1291"/>
      <c r="AJ164" s="1291"/>
      <c r="AK164" s="1291"/>
      <c r="AL164" s="1291"/>
      <c r="AM164" s="1291"/>
      <c r="AN164" s="1291"/>
      <c r="AO164" s="1291"/>
      <c r="AP164" s="1291"/>
      <c r="AQ164" s="1291"/>
      <c r="AR164" s="1291"/>
      <c r="AS164" s="1291"/>
      <c r="AT164" s="1291"/>
      <c r="AU164" s="1291"/>
      <c r="AV164" s="1291"/>
      <c r="AW164" s="1291"/>
      <c r="AX164" s="1291"/>
      <c r="AY164" s="1291"/>
      <c r="AZ164" s="1291"/>
      <c r="BA164" s="1291"/>
      <c r="BB164" s="1291"/>
      <c r="BC164" s="1291"/>
      <c r="BD164" s="1291"/>
      <c r="BE164" s="1291"/>
      <c r="BF164" s="1291"/>
      <c r="BG164" s="1286"/>
      <c r="BH164" s="1286"/>
    </row>
    <row r="165" spans="1:60" ht="15" x14ac:dyDescent="0.35">
      <c r="A165" s="1459" t="s">
        <v>1678</v>
      </c>
      <c r="B165" s="1467"/>
      <c r="C165" s="1467"/>
      <c r="D165" s="1467"/>
      <c r="E165" s="1467"/>
      <c r="F165" s="1467"/>
      <c r="G165" s="1467"/>
      <c r="H165" s="1467"/>
      <c r="I165" s="1467"/>
      <c r="J165" s="1467">
        <v>12000</v>
      </c>
      <c r="K165" s="1443"/>
      <c r="L165" s="1291"/>
      <c r="M165" s="1291"/>
      <c r="N165" s="1291"/>
      <c r="O165" s="1291"/>
      <c r="P165" s="1291"/>
      <c r="Q165" s="1291"/>
      <c r="R165" s="1291"/>
      <c r="S165" s="1291"/>
      <c r="T165" s="1291"/>
      <c r="U165" s="1291"/>
      <c r="V165" s="1291"/>
      <c r="W165" s="1291"/>
      <c r="X165" s="1291"/>
      <c r="Y165" s="1291"/>
      <c r="Z165" s="1291"/>
      <c r="AA165" s="1292"/>
      <c r="AB165" s="1292"/>
      <c r="AC165" s="1292"/>
      <c r="AD165" s="1292"/>
      <c r="AE165" s="1291"/>
      <c r="AF165" s="1291"/>
      <c r="AG165" s="1291"/>
      <c r="AH165" s="1291"/>
      <c r="AI165" s="1291"/>
      <c r="AJ165" s="1291"/>
      <c r="AK165" s="1291"/>
      <c r="AL165" s="1291"/>
      <c r="AM165" s="1291"/>
      <c r="AN165" s="1291"/>
      <c r="AO165" s="1291"/>
      <c r="AP165" s="1291"/>
      <c r="AQ165" s="1291"/>
      <c r="AR165" s="1291"/>
      <c r="AS165" s="1291"/>
      <c r="AT165" s="1291"/>
      <c r="AU165" s="1291"/>
      <c r="AV165" s="1291"/>
      <c r="AW165" s="1291"/>
      <c r="AX165" s="1291"/>
      <c r="AY165" s="1291"/>
      <c r="AZ165" s="1291"/>
      <c r="BA165" s="1291"/>
      <c r="BB165" s="1291"/>
      <c r="BC165" s="1291"/>
      <c r="BD165" s="1291"/>
      <c r="BE165" s="1291"/>
      <c r="BF165" s="1291"/>
      <c r="BG165" s="1286"/>
      <c r="BH165" s="1286"/>
    </row>
    <row r="166" spans="1:60" ht="17.5" x14ac:dyDescent="0.35">
      <c r="A166" s="1465" t="s">
        <v>1679</v>
      </c>
      <c r="B166" s="1465"/>
      <c r="C166" s="1465"/>
      <c r="D166" s="1465"/>
      <c r="E166" s="1465"/>
      <c r="F166" s="1465"/>
      <c r="G166" s="1465"/>
      <c r="H166" s="1466"/>
      <c r="I166" s="1466"/>
      <c r="J166" s="1466">
        <v>12000</v>
      </c>
      <c r="K166" s="1443"/>
      <c r="L166" s="1291"/>
      <c r="M166" s="1291"/>
      <c r="N166" s="1291"/>
      <c r="O166" s="1291"/>
      <c r="P166" s="1291"/>
      <c r="Q166" s="1291"/>
      <c r="R166" s="1291"/>
      <c r="S166" s="1291"/>
      <c r="T166" s="1291"/>
      <c r="U166" s="1291"/>
      <c r="V166" s="1291"/>
      <c r="W166" s="1291"/>
      <c r="X166" s="1291"/>
      <c r="Y166" s="1291"/>
      <c r="Z166" s="1291"/>
      <c r="AA166" s="1291"/>
      <c r="AB166" s="1291"/>
      <c r="AC166" s="1291"/>
      <c r="AD166" s="1291"/>
      <c r="AE166" s="1291"/>
      <c r="AF166" s="1291"/>
      <c r="AG166" s="1291"/>
      <c r="AH166" s="1291"/>
      <c r="AI166" s="1291"/>
      <c r="AJ166" s="1291"/>
      <c r="AK166" s="1291"/>
      <c r="AL166" s="1291"/>
      <c r="AM166" s="1291"/>
      <c r="AN166" s="1291"/>
      <c r="AO166" s="1291"/>
      <c r="AP166" s="1291"/>
      <c r="AQ166" s="1291"/>
      <c r="AR166" s="1291"/>
      <c r="AS166" s="1291"/>
      <c r="AT166" s="1291"/>
      <c r="AU166" s="1291"/>
      <c r="AV166" s="1291"/>
      <c r="AW166" s="1291"/>
      <c r="AX166" s="1291"/>
      <c r="AY166" s="1291"/>
      <c r="AZ166" s="1291"/>
      <c r="BA166" s="1291"/>
      <c r="BB166" s="1291"/>
      <c r="BC166" s="1291"/>
      <c r="BD166" s="1291"/>
      <c r="BE166" s="1291"/>
      <c r="BF166" s="1292"/>
      <c r="BG166" s="1286"/>
      <c r="BH166" s="1286"/>
    </row>
    <row r="167" spans="1:60" ht="18" thickBot="1" x14ac:dyDescent="0.4">
      <c r="A167" s="1020" t="s">
        <v>1680</v>
      </c>
      <c r="B167" s="2033"/>
      <c r="C167" s="2034"/>
      <c r="D167" s="2034"/>
      <c r="E167" s="2034"/>
      <c r="F167" s="2034"/>
      <c r="G167" s="2034"/>
      <c r="H167" s="2034"/>
      <c r="I167" s="2035"/>
      <c r="J167" s="1020"/>
      <c r="K167" s="1443"/>
      <c r="L167" s="1291"/>
      <c r="M167" s="1291"/>
      <c r="N167" s="1291"/>
      <c r="O167" s="1291"/>
      <c r="P167" s="1291"/>
      <c r="Q167" s="1291"/>
      <c r="R167" s="1291"/>
      <c r="S167" s="1291"/>
      <c r="T167" s="1291"/>
      <c r="U167" s="1291"/>
      <c r="V167" s="1291"/>
      <c r="W167" s="1291"/>
      <c r="X167" s="1291"/>
      <c r="Y167" s="1291"/>
      <c r="Z167" s="1291"/>
      <c r="AA167" s="1292"/>
      <c r="AB167" s="1292"/>
      <c r="AC167" s="1292"/>
      <c r="AD167" s="1292"/>
      <c r="AE167" s="1292"/>
      <c r="AF167" s="1292"/>
      <c r="AG167" s="1292"/>
      <c r="AH167" s="1292"/>
      <c r="AI167" s="1291"/>
      <c r="AJ167" s="1291"/>
      <c r="AK167" s="1291"/>
      <c r="AL167" s="1291"/>
      <c r="AM167" s="1291"/>
      <c r="AN167" s="1291"/>
      <c r="AO167" s="1291"/>
      <c r="AP167" s="1291"/>
      <c r="AQ167" s="1291"/>
      <c r="AR167" s="1291"/>
      <c r="AS167" s="1291"/>
      <c r="AT167" s="1291"/>
      <c r="AU167" s="1291"/>
      <c r="AV167" s="1291"/>
      <c r="AW167" s="1291"/>
      <c r="AX167" s="1291"/>
      <c r="AY167" s="1291"/>
      <c r="AZ167" s="1291"/>
      <c r="BA167" s="1291"/>
      <c r="BB167" s="1291"/>
      <c r="BC167" s="1291"/>
      <c r="BD167" s="1291"/>
      <c r="BE167" s="1291"/>
      <c r="BF167" s="1291"/>
      <c r="BG167" s="1286"/>
      <c r="BH167" s="1286"/>
    </row>
    <row r="168" spans="1:60" ht="15" x14ac:dyDescent="0.35">
      <c r="A168" s="1459" t="s">
        <v>1681</v>
      </c>
      <c r="B168" s="1467"/>
      <c r="C168" s="1467"/>
      <c r="D168" s="1467"/>
      <c r="E168" s="1467"/>
      <c r="F168" s="1467"/>
      <c r="G168" s="1467"/>
      <c r="H168" s="1467"/>
      <c r="I168" s="1467"/>
      <c r="J168" s="1468">
        <v>30000</v>
      </c>
      <c r="K168" s="1443"/>
      <c r="L168" s="1291"/>
      <c r="M168" s="1291"/>
      <c r="N168" s="1291"/>
      <c r="O168" s="1291"/>
      <c r="P168" s="1291"/>
      <c r="Q168" s="1291"/>
      <c r="R168" s="1291"/>
      <c r="S168" s="1291"/>
      <c r="T168" s="1291"/>
      <c r="U168" s="1291"/>
      <c r="V168" s="1291"/>
      <c r="W168" s="1291"/>
      <c r="X168" s="1291"/>
      <c r="Y168" s="1291"/>
      <c r="Z168" s="1291"/>
      <c r="AA168" s="1292"/>
      <c r="AB168" s="1292"/>
      <c r="AC168" s="1292"/>
      <c r="AD168" s="1292"/>
      <c r="AE168" s="1291"/>
      <c r="AF168" s="1291"/>
      <c r="AG168" s="1291"/>
      <c r="AH168" s="1291"/>
      <c r="AI168" s="1291"/>
      <c r="AJ168" s="1291"/>
      <c r="AK168" s="1291"/>
      <c r="AL168" s="1291"/>
      <c r="AM168" s="1291"/>
      <c r="AN168" s="1291"/>
      <c r="AO168" s="1291"/>
      <c r="AP168" s="1291"/>
      <c r="AQ168" s="1291"/>
      <c r="AR168" s="1291"/>
      <c r="AS168" s="1291"/>
      <c r="AT168" s="1291"/>
      <c r="AU168" s="1291"/>
      <c r="AV168" s="1291"/>
      <c r="AW168" s="1291"/>
      <c r="AX168" s="1291"/>
      <c r="AY168" s="1291"/>
      <c r="AZ168" s="1291"/>
      <c r="BA168" s="1291"/>
      <c r="BB168" s="1291"/>
      <c r="BC168" s="1291"/>
      <c r="BD168" s="1291"/>
      <c r="BE168" s="1291"/>
      <c r="BF168" s="1291"/>
      <c r="BG168" s="1286"/>
      <c r="BH168" s="1286"/>
    </row>
    <row r="169" spans="1:60" ht="17.5" x14ac:dyDescent="0.35">
      <c r="A169" s="1465" t="s">
        <v>1682</v>
      </c>
      <c r="B169" s="1465"/>
      <c r="C169" s="1465"/>
      <c r="D169" s="1465"/>
      <c r="E169" s="1465"/>
      <c r="F169" s="1465"/>
      <c r="G169" s="1465"/>
      <c r="H169" s="1466"/>
      <c r="I169" s="1466"/>
      <c r="J169" s="1466">
        <v>3000</v>
      </c>
      <c r="K169" s="1443"/>
      <c r="L169" s="1291"/>
      <c r="M169" s="1291"/>
      <c r="N169" s="1291"/>
      <c r="O169" s="1291"/>
      <c r="P169" s="1291"/>
      <c r="Q169" s="1291"/>
      <c r="R169" s="1291"/>
      <c r="S169" s="1291"/>
      <c r="T169" s="1291"/>
      <c r="U169" s="1291"/>
      <c r="V169" s="1291"/>
      <c r="W169" s="1291"/>
      <c r="X169" s="1291"/>
      <c r="Y169" s="1291"/>
      <c r="Z169" s="1291"/>
      <c r="AA169" s="1292"/>
      <c r="AB169" s="1292"/>
      <c r="AC169" s="1292"/>
      <c r="AD169" s="1292"/>
      <c r="AE169" s="1292"/>
      <c r="AF169" s="1292"/>
      <c r="AG169" s="1292"/>
      <c r="AH169" s="1292"/>
      <c r="AI169" s="1291"/>
      <c r="AJ169" s="1291"/>
      <c r="AK169" s="1291"/>
      <c r="AL169" s="1291"/>
      <c r="AM169" s="1291"/>
      <c r="AN169" s="1291"/>
      <c r="AO169" s="1291"/>
      <c r="AP169" s="1291"/>
      <c r="AQ169" s="1291"/>
      <c r="AR169" s="1291"/>
      <c r="AS169" s="1291"/>
      <c r="AT169" s="1291"/>
      <c r="AU169" s="1291"/>
      <c r="AV169" s="1291"/>
      <c r="AW169" s="1291"/>
      <c r="AX169" s="1291"/>
      <c r="AY169" s="1291"/>
      <c r="AZ169" s="1291"/>
      <c r="BA169" s="1291"/>
      <c r="BB169" s="1291"/>
      <c r="BC169" s="1291"/>
      <c r="BD169" s="1291"/>
      <c r="BE169" s="1291"/>
      <c r="BF169" s="1291"/>
      <c r="BG169" s="1286"/>
      <c r="BH169" s="1286"/>
    </row>
    <row r="170" spans="1:60" ht="18" thickBot="1" x14ac:dyDescent="0.4">
      <c r="A170" s="1020" t="s">
        <v>1683</v>
      </c>
      <c r="B170" s="2033"/>
      <c r="C170" s="2034"/>
      <c r="D170" s="2034"/>
      <c r="E170" s="2034"/>
      <c r="F170" s="2034"/>
      <c r="G170" s="2034"/>
      <c r="H170" s="2034"/>
      <c r="I170" s="2035"/>
      <c r="J170" s="1020"/>
      <c r="K170" s="1443"/>
      <c r="L170" s="1291"/>
      <c r="M170" s="1291"/>
      <c r="N170" s="1291"/>
      <c r="O170" s="1291"/>
      <c r="P170" s="1291"/>
      <c r="Q170" s="1291"/>
      <c r="R170" s="1291"/>
      <c r="S170" s="1291"/>
      <c r="T170" s="1291"/>
      <c r="U170" s="1291"/>
      <c r="V170" s="1291"/>
      <c r="W170" s="1291"/>
      <c r="X170" s="1291"/>
      <c r="Y170" s="1291"/>
      <c r="Z170" s="1291"/>
      <c r="AA170" s="1291"/>
      <c r="AB170" s="1291"/>
      <c r="AC170" s="1291"/>
      <c r="AD170" s="1291"/>
      <c r="AE170" s="1291"/>
      <c r="AF170" s="1291"/>
      <c r="AG170" s="1291"/>
      <c r="AH170" s="1291"/>
      <c r="AI170" s="1291"/>
      <c r="AJ170" s="1291"/>
      <c r="AK170" s="1291"/>
      <c r="AL170" s="1291"/>
      <c r="AM170" s="1291"/>
      <c r="AN170" s="1291"/>
      <c r="AO170" s="1291"/>
      <c r="AP170" s="1291"/>
      <c r="AQ170" s="1291"/>
      <c r="AR170" s="1291"/>
      <c r="AS170" s="1291"/>
      <c r="AT170" s="1291"/>
      <c r="AU170" s="1291"/>
      <c r="AV170" s="1291"/>
      <c r="AW170" s="1291"/>
      <c r="AX170" s="1291"/>
      <c r="AY170" s="1291"/>
      <c r="AZ170" s="1291"/>
      <c r="BA170" s="1291"/>
      <c r="BB170" s="1291"/>
      <c r="BC170" s="1291"/>
      <c r="BD170" s="1291"/>
      <c r="BE170" s="1291"/>
      <c r="BF170" s="1291"/>
      <c r="BG170" s="1286"/>
      <c r="BH170" s="1286"/>
    </row>
    <row r="171" spans="1:60" ht="17.5" x14ac:dyDescent="0.35">
      <c r="A171" s="1459" t="s">
        <v>1684</v>
      </c>
      <c r="B171" s="1285"/>
      <c r="C171" s="1285"/>
      <c r="D171" s="1285"/>
      <c r="E171" s="1285"/>
      <c r="F171" s="1285"/>
      <c r="G171" s="1285"/>
      <c r="H171" s="1285"/>
      <c r="I171" s="1285"/>
      <c r="J171" s="1285">
        <v>5000</v>
      </c>
      <c r="K171" s="1443"/>
      <c r="L171" s="1291"/>
      <c r="M171" s="1291"/>
      <c r="N171" s="1291"/>
      <c r="O171" s="1291"/>
      <c r="P171" s="1291"/>
      <c r="Q171" s="1291"/>
      <c r="R171" s="1291"/>
      <c r="S171" s="1291"/>
      <c r="T171" s="1291"/>
      <c r="U171" s="1291"/>
      <c r="V171" s="1291"/>
      <c r="W171" s="1291"/>
      <c r="X171" s="1291"/>
      <c r="Y171" s="1291"/>
      <c r="Z171" s="1291"/>
      <c r="AA171" s="1292"/>
      <c r="AB171" s="1292"/>
      <c r="AC171" s="1292"/>
      <c r="AD171" s="1292"/>
      <c r="AE171" s="1291"/>
      <c r="AF171" s="1291"/>
      <c r="AG171" s="1291"/>
      <c r="AH171" s="1291"/>
      <c r="AI171" s="1291"/>
      <c r="AJ171" s="1291"/>
      <c r="AK171" s="1291"/>
      <c r="AL171" s="1291"/>
      <c r="AM171" s="1291"/>
      <c r="AN171" s="1291"/>
      <c r="AO171" s="1291"/>
      <c r="AP171" s="1291"/>
      <c r="AQ171" s="1291"/>
      <c r="AR171" s="1291"/>
      <c r="AS171" s="1291"/>
      <c r="AT171" s="1291"/>
      <c r="AU171" s="1291"/>
      <c r="AV171" s="1291"/>
      <c r="AW171" s="1291"/>
      <c r="AX171" s="1291"/>
      <c r="AY171" s="1291"/>
      <c r="AZ171" s="1291"/>
      <c r="BA171" s="1291"/>
      <c r="BB171" s="1291"/>
      <c r="BC171" s="1291"/>
      <c r="BD171" s="1291"/>
      <c r="BE171" s="1291"/>
      <c r="BF171" s="1291"/>
      <c r="BG171" s="1286"/>
      <c r="BH171" s="1286"/>
    </row>
    <row r="172" spans="1:60" ht="17.5" x14ac:dyDescent="0.35">
      <c r="A172" s="1465" t="s">
        <v>1685</v>
      </c>
      <c r="B172" s="1465"/>
      <c r="C172" s="1465"/>
      <c r="D172" s="1465"/>
      <c r="E172" s="1465"/>
      <c r="F172" s="1465"/>
      <c r="G172" s="1465"/>
      <c r="H172" s="1466"/>
      <c r="I172" s="1466"/>
      <c r="J172" s="1466">
        <v>5000</v>
      </c>
      <c r="K172" s="1443"/>
      <c r="L172" s="1291"/>
      <c r="M172" s="1291"/>
      <c r="N172" s="1291"/>
      <c r="O172" s="1291"/>
      <c r="P172" s="1291"/>
      <c r="Q172" s="1291"/>
      <c r="R172" s="1291"/>
      <c r="S172" s="1291"/>
      <c r="T172" s="1291"/>
      <c r="U172" s="1291"/>
      <c r="V172" s="1291"/>
      <c r="W172" s="1291"/>
      <c r="X172" s="1291"/>
      <c r="Y172" s="1291"/>
      <c r="Z172" s="1291"/>
      <c r="AA172" s="1291"/>
      <c r="AB172" s="1291"/>
      <c r="AC172" s="1291"/>
      <c r="AD172" s="1291"/>
      <c r="AE172" s="1291"/>
      <c r="AF172" s="1291"/>
      <c r="AG172" s="1291"/>
      <c r="AH172" s="1291"/>
      <c r="AI172" s="1291"/>
      <c r="AJ172" s="1291"/>
      <c r="AK172" s="1291"/>
      <c r="AL172" s="1291"/>
      <c r="AM172" s="1291"/>
      <c r="AN172" s="1291"/>
      <c r="AO172" s="1291"/>
      <c r="AP172" s="1291"/>
      <c r="AQ172" s="1291"/>
      <c r="AR172" s="1291"/>
      <c r="AS172" s="1291"/>
      <c r="AT172" s="1291"/>
      <c r="AU172" s="1291"/>
      <c r="AV172" s="1291"/>
      <c r="AW172" s="1291"/>
      <c r="AX172" s="1291"/>
      <c r="AY172" s="1291"/>
      <c r="AZ172" s="1291"/>
      <c r="BA172" s="1291"/>
      <c r="BB172" s="1291"/>
      <c r="BC172" s="1291"/>
      <c r="BD172" s="1291"/>
      <c r="BE172" s="1291"/>
      <c r="BF172" s="1292"/>
      <c r="BG172" s="1286"/>
      <c r="BH172" s="1286"/>
    </row>
    <row r="173" spans="1:60" ht="18" thickBot="1" x14ac:dyDescent="0.4">
      <c r="A173" s="1020" t="s">
        <v>1686</v>
      </c>
      <c r="B173" s="2033" t="s">
        <v>1545</v>
      </c>
      <c r="C173" s="2034"/>
      <c r="D173" s="2034"/>
      <c r="E173" s="2034"/>
      <c r="F173" s="2034"/>
      <c r="G173" s="2034"/>
      <c r="H173" s="2034"/>
      <c r="I173" s="2035"/>
      <c r="J173" s="1020"/>
      <c r="K173" s="1443"/>
      <c r="L173" s="1291"/>
      <c r="M173" s="1291"/>
      <c r="N173" s="1291"/>
      <c r="O173" s="1291"/>
      <c r="P173" s="1291"/>
      <c r="Q173" s="1291"/>
      <c r="R173" s="1291"/>
      <c r="S173" s="1291"/>
      <c r="T173" s="1291"/>
      <c r="U173" s="1291"/>
      <c r="V173" s="1291"/>
      <c r="W173" s="1291"/>
      <c r="X173" s="1291"/>
      <c r="Y173" s="1291"/>
      <c r="Z173" s="1291"/>
      <c r="AA173" s="1291"/>
      <c r="AB173" s="1291"/>
      <c r="AC173" s="1291"/>
      <c r="AD173" s="1291"/>
      <c r="AE173" s="1291"/>
      <c r="AF173" s="1291"/>
      <c r="AG173" s="1291"/>
      <c r="AH173" s="1291"/>
      <c r="AI173" s="1291"/>
      <c r="AJ173" s="1291"/>
      <c r="AK173" s="1291"/>
      <c r="AL173" s="1291"/>
      <c r="AM173" s="1291"/>
      <c r="AN173" s="1291"/>
      <c r="AO173" s="1291"/>
      <c r="AP173" s="1291"/>
      <c r="AQ173" s="1291"/>
      <c r="AR173" s="1291"/>
      <c r="AS173" s="1291"/>
      <c r="AT173" s="1291"/>
      <c r="AU173" s="1291"/>
      <c r="AV173" s="1291"/>
      <c r="AW173" s="1291"/>
      <c r="AX173" s="1291"/>
      <c r="AY173" s="1291"/>
      <c r="AZ173" s="1291"/>
      <c r="BA173" s="1291"/>
      <c r="BB173" s="1291"/>
      <c r="BC173" s="1291"/>
      <c r="BD173" s="1291"/>
      <c r="BE173" s="1291"/>
      <c r="BF173" s="1291"/>
      <c r="BG173" s="1286"/>
      <c r="BH173" s="1286"/>
    </row>
    <row r="174" spans="1:60" ht="18" thickBot="1" x14ac:dyDescent="0.4">
      <c r="A174" s="1459" t="s">
        <v>1687</v>
      </c>
      <c r="B174" s="1285"/>
      <c r="C174" s="1285"/>
      <c r="D174" s="1285"/>
      <c r="E174" s="1285"/>
      <c r="F174" s="1285"/>
      <c r="G174" s="1285"/>
      <c r="H174" s="1285"/>
      <c r="I174" s="1285"/>
      <c r="J174" s="1285">
        <v>210000</v>
      </c>
      <c r="K174" s="1443"/>
      <c r="L174" s="1291"/>
      <c r="M174" s="1291"/>
      <c r="N174" s="1291"/>
      <c r="O174" s="1291"/>
      <c r="P174" s="1291"/>
      <c r="Q174" s="1291"/>
      <c r="R174" s="1291"/>
      <c r="S174" s="1291"/>
      <c r="T174" s="1291"/>
      <c r="U174" s="1291"/>
      <c r="V174" s="1291"/>
      <c r="W174" s="1291"/>
      <c r="X174" s="1291"/>
      <c r="Y174" s="1291"/>
      <c r="Z174" s="1291"/>
      <c r="AA174" s="1292"/>
      <c r="AB174" s="1292"/>
      <c r="AC174" s="1292"/>
      <c r="AD174" s="1292"/>
      <c r="AE174" s="1291"/>
      <c r="AF174" s="1291"/>
      <c r="AG174" s="1291"/>
      <c r="AH174" s="1291"/>
      <c r="AI174" s="1291"/>
      <c r="AJ174" s="1291"/>
      <c r="AK174" s="1291"/>
      <c r="AL174" s="1291"/>
      <c r="AM174" s="1291"/>
      <c r="AN174" s="1291"/>
      <c r="AO174" s="1291"/>
      <c r="AP174" s="1291"/>
      <c r="AQ174" s="1291"/>
      <c r="AR174" s="1291"/>
      <c r="AS174" s="1291"/>
      <c r="AT174" s="1291"/>
      <c r="AU174" s="1291"/>
      <c r="AV174" s="1291"/>
      <c r="AW174" s="1291"/>
      <c r="AX174" s="1291"/>
      <c r="AY174" s="1291"/>
      <c r="AZ174" s="1291"/>
      <c r="BA174" s="1291"/>
      <c r="BB174" s="1291"/>
      <c r="BC174" s="1291"/>
      <c r="BD174" s="1291"/>
      <c r="BE174" s="1291"/>
      <c r="BF174" s="1291"/>
      <c r="BG174" s="1286"/>
      <c r="BH174" s="1286"/>
    </row>
    <row r="175" spans="1:60" ht="18" thickBot="1" x14ac:dyDescent="0.4">
      <c r="A175" s="1387" t="s">
        <v>1688</v>
      </c>
      <c r="B175" s="1470"/>
      <c r="C175" s="1470"/>
      <c r="D175" s="1470"/>
      <c r="E175" s="1470"/>
      <c r="F175" s="1470"/>
      <c r="G175" s="1470"/>
      <c r="H175" s="1388">
        <f>SUM(H161:H174)</f>
        <v>0</v>
      </c>
      <c r="I175" s="1388">
        <f>SUM(I161:I174)</f>
        <v>0</v>
      </c>
      <c r="J175" s="1389">
        <v>210000</v>
      </c>
      <c r="K175" s="1288"/>
      <c r="L175" s="1288"/>
      <c r="M175" s="1288"/>
      <c r="N175" s="1288"/>
      <c r="O175" s="1288"/>
      <c r="P175" s="1288"/>
      <c r="Q175" s="1288"/>
      <c r="R175" s="1288"/>
      <c r="S175" s="1288"/>
      <c r="T175" s="1288"/>
      <c r="U175" s="1288"/>
      <c r="V175" s="1288"/>
      <c r="W175" s="1288"/>
      <c r="X175" s="1288"/>
      <c r="Y175" s="1288"/>
      <c r="Z175" s="1288"/>
      <c r="AA175" s="1288"/>
      <c r="AB175" s="1288"/>
      <c r="AC175" s="1288"/>
      <c r="AD175" s="1288"/>
      <c r="AE175" s="1288"/>
      <c r="AF175" s="1288"/>
      <c r="AG175" s="1288"/>
      <c r="AH175" s="1288"/>
      <c r="AI175" s="1288"/>
      <c r="AJ175" s="1288"/>
      <c r="AK175" s="1288"/>
      <c r="AL175" s="1288"/>
      <c r="AM175" s="1288"/>
      <c r="AN175" s="1288"/>
      <c r="AO175" s="1288"/>
      <c r="AP175" s="1288"/>
      <c r="AQ175" s="1288"/>
      <c r="AR175" s="1288"/>
      <c r="AS175" s="1288"/>
      <c r="AT175" s="1288"/>
      <c r="AU175" s="1288"/>
      <c r="AV175" s="1288"/>
      <c r="AW175" s="1288"/>
      <c r="AX175" s="1288"/>
      <c r="AY175" s="1288"/>
      <c r="AZ175" s="1288"/>
      <c r="BA175" s="1288"/>
      <c r="BB175" s="1288"/>
      <c r="BC175" s="1288"/>
      <c r="BD175" s="1288"/>
      <c r="BE175" s="1288"/>
      <c r="BF175" s="1288"/>
      <c r="BG175" s="1284"/>
      <c r="BH175" s="1284"/>
    </row>
    <row r="176" spans="1:60" ht="18" thickBot="1" x14ac:dyDescent="0.4">
      <c r="A176" s="1456" t="s">
        <v>1689</v>
      </c>
      <c r="B176" s="1457"/>
      <c r="C176" s="1456"/>
      <c r="D176" s="1458"/>
      <c r="E176" s="1456"/>
      <c r="F176" s="1456"/>
      <c r="G176" s="1396"/>
      <c r="H176" s="1413">
        <f>H175</f>
        <v>0</v>
      </c>
      <c r="I176" s="1312">
        <f>SUM(I158:I158)</f>
        <v>0</v>
      </c>
      <c r="J176" s="1471">
        <f>SUM(J163,J166,J169,J172,J175)</f>
        <v>230000</v>
      </c>
      <c r="K176" s="1021"/>
      <c r="L176" s="1006"/>
      <c r="M176" s="1006"/>
      <c r="N176" s="1006"/>
      <c r="O176" s="1006"/>
      <c r="P176" s="1006"/>
      <c r="Q176" s="1006"/>
      <c r="R176" s="1006"/>
      <c r="S176" s="1006"/>
      <c r="T176" s="1006"/>
      <c r="U176" s="1006"/>
      <c r="V176" s="1006"/>
      <c r="W176" s="1006"/>
      <c r="X176" s="1006"/>
      <c r="Y176" s="1006"/>
      <c r="Z176" s="1006"/>
      <c r="AA176" s="1006"/>
      <c r="AB176" s="1006"/>
      <c r="AC176" s="1006"/>
      <c r="AD176" s="1006"/>
      <c r="AE176" s="1006"/>
      <c r="AF176" s="1006"/>
      <c r="AG176" s="1006"/>
      <c r="AH176" s="1006"/>
      <c r="AI176" s="1006"/>
      <c r="AJ176" s="1006"/>
      <c r="AK176" s="1006"/>
      <c r="AL176" s="1006"/>
      <c r="AM176" s="1006"/>
      <c r="AN176" s="1006"/>
      <c r="AO176" s="1006"/>
      <c r="AP176" s="1006"/>
      <c r="AQ176" s="1006"/>
      <c r="AR176" s="1006"/>
      <c r="AS176" s="1006"/>
      <c r="AT176" s="1006"/>
      <c r="AU176" s="1006"/>
      <c r="AV176" s="1006"/>
      <c r="AW176" s="1006"/>
      <c r="AX176" s="1006"/>
      <c r="AY176" s="1006"/>
      <c r="AZ176" s="1006"/>
      <c r="BA176" s="1006"/>
      <c r="BB176" s="1006"/>
      <c r="BC176" s="1006"/>
      <c r="BD176" s="1006"/>
      <c r="BE176" s="1006"/>
      <c r="BF176" s="1006"/>
      <c r="BG176" s="1274"/>
      <c r="BH176" s="1274"/>
    </row>
    <row r="177" spans="1:60" ht="18" thickBot="1" x14ac:dyDescent="0.4">
      <c r="A177" s="2036" t="s">
        <v>1690</v>
      </c>
      <c r="B177" s="2037"/>
      <c r="C177" s="2037"/>
      <c r="D177" s="2037"/>
      <c r="E177" s="2037"/>
      <c r="F177" s="2037"/>
      <c r="G177" s="2037"/>
      <c r="H177" s="2037"/>
      <c r="I177" s="2037"/>
      <c r="J177" s="2038"/>
      <c r="K177" s="2039"/>
      <c r="L177" s="2040"/>
      <c r="M177" s="2040"/>
      <c r="N177" s="2040"/>
      <c r="O177" s="2041"/>
      <c r="P177" s="1288"/>
      <c r="Q177" s="1288"/>
      <c r="R177" s="1288"/>
      <c r="S177" s="1288"/>
      <c r="T177" s="1288"/>
      <c r="U177" s="1288"/>
      <c r="V177" s="1288"/>
      <c r="W177" s="1288"/>
      <c r="X177" s="1288"/>
      <c r="Y177" s="1288"/>
      <c r="Z177" s="1288"/>
      <c r="AA177" s="1288"/>
      <c r="AB177" s="1288"/>
      <c r="AC177" s="1288"/>
      <c r="AD177" s="1288"/>
      <c r="AE177" s="1288"/>
      <c r="AF177" s="1288"/>
      <c r="AG177" s="1288"/>
      <c r="AH177" s="1288"/>
      <c r="AI177" s="1288"/>
      <c r="AJ177" s="1288"/>
      <c r="AK177" s="1288"/>
      <c r="AL177" s="1288"/>
      <c r="AM177" s="1288"/>
      <c r="AN177" s="1288"/>
      <c r="AO177" s="1288"/>
      <c r="AP177" s="1288"/>
      <c r="AQ177" s="1288"/>
      <c r="AR177" s="1288"/>
      <c r="AS177" s="1288"/>
      <c r="AT177" s="1288"/>
      <c r="AU177" s="1288"/>
      <c r="AV177" s="1288"/>
      <c r="AW177" s="1288"/>
      <c r="AX177" s="1288"/>
      <c r="AY177" s="1288"/>
      <c r="AZ177" s="1288"/>
      <c r="BA177" s="1288"/>
      <c r="BB177" s="1288"/>
      <c r="BC177" s="1288"/>
      <c r="BD177" s="1288"/>
      <c r="BE177" s="1288"/>
      <c r="BF177" s="1288"/>
      <c r="BG177" s="1284"/>
      <c r="BH177" s="1284"/>
    </row>
    <row r="178" spans="1:60" ht="18" thickBot="1" x14ac:dyDescent="0.4">
      <c r="A178" s="1020" t="s">
        <v>1691</v>
      </c>
      <c r="B178" s="2030"/>
      <c r="C178" s="2031"/>
      <c r="D178" s="2031"/>
      <c r="E178" s="2031"/>
      <c r="F178" s="2031"/>
      <c r="G178" s="2031"/>
      <c r="H178" s="2031"/>
      <c r="I178" s="2032"/>
      <c r="J178" s="1020"/>
      <c r="K178" s="1288"/>
      <c r="L178" s="1288"/>
      <c r="M178" s="1288"/>
      <c r="N178" s="1288"/>
      <c r="O178" s="1288"/>
      <c r="P178" s="1288"/>
      <c r="Q178" s="1288"/>
      <c r="R178" s="1288"/>
      <c r="S178" s="1288"/>
      <c r="T178" s="1288"/>
      <c r="U178" s="1288"/>
      <c r="V178" s="1288"/>
      <c r="W178" s="1288"/>
      <c r="X178" s="1288"/>
      <c r="Y178" s="1288"/>
      <c r="Z178" s="1288"/>
      <c r="AA178" s="1288"/>
      <c r="AB178" s="1288"/>
      <c r="AC178" s="1288"/>
      <c r="AD178" s="1288"/>
      <c r="AE178" s="1288"/>
      <c r="AF178" s="1288"/>
      <c r="AG178" s="1288"/>
      <c r="AH178" s="1288"/>
      <c r="AI178" s="1288"/>
      <c r="AJ178" s="1288"/>
      <c r="AK178" s="1288"/>
      <c r="AL178" s="1288"/>
      <c r="AM178" s="1288"/>
      <c r="AN178" s="1288"/>
      <c r="AO178" s="1288"/>
      <c r="AP178" s="1288"/>
      <c r="AQ178" s="1288"/>
      <c r="AR178" s="1288"/>
      <c r="AS178" s="1288"/>
      <c r="AT178" s="1288"/>
      <c r="AU178" s="1288"/>
      <c r="AV178" s="1288"/>
      <c r="AW178" s="1288"/>
      <c r="AX178" s="1288"/>
      <c r="AY178" s="1288"/>
      <c r="AZ178" s="1288"/>
      <c r="BA178" s="1288"/>
      <c r="BB178" s="1288"/>
      <c r="BC178" s="1288"/>
      <c r="BD178" s="1288"/>
      <c r="BE178" s="1288"/>
      <c r="BF178" s="1288"/>
      <c r="BG178" s="1284"/>
      <c r="BH178" s="1284"/>
    </row>
    <row r="179" spans="1:60" ht="17.5" x14ac:dyDescent="0.35">
      <c r="A179" s="1459" t="s">
        <v>1692</v>
      </c>
      <c r="B179" s="1285"/>
      <c r="C179" s="1285"/>
      <c r="D179" s="1285"/>
      <c r="E179" s="1285"/>
      <c r="F179" s="1285"/>
      <c r="G179" s="1285"/>
      <c r="H179" s="1285"/>
      <c r="I179" s="1285"/>
      <c r="J179" s="1406">
        <v>0</v>
      </c>
      <c r="K179" s="1443"/>
      <c r="L179" s="1291"/>
      <c r="M179" s="1291"/>
      <c r="N179" s="1291"/>
      <c r="O179" s="1292"/>
      <c r="P179" s="1292"/>
      <c r="Q179" s="1292"/>
      <c r="R179" s="1292"/>
      <c r="S179" s="1292"/>
      <c r="T179" s="1292"/>
      <c r="U179" s="1292"/>
      <c r="V179" s="1292"/>
      <c r="W179" s="1292"/>
      <c r="X179" s="1292"/>
      <c r="Y179" s="1292"/>
      <c r="Z179" s="1292"/>
      <c r="AA179" s="1292"/>
      <c r="AB179" s="1292"/>
      <c r="AC179" s="1292"/>
      <c r="AD179" s="1292"/>
      <c r="AE179" s="1292"/>
      <c r="AF179" s="1292"/>
      <c r="AG179" s="1292"/>
      <c r="AH179" s="1292"/>
      <c r="AI179" s="1292"/>
      <c r="AJ179" s="1292"/>
      <c r="AK179" s="1292"/>
      <c r="AL179" s="1292"/>
      <c r="AM179" s="1292"/>
      <c r="AN179" s="1292"/>
      <c r="AO179" s="1292"/>
      <c r="AP179" s="1292"/>
      <c r="AQ179" s="1292"/>
      <c r="AR179" s="1292"/>
      <c r="AS179" s="1292"/>
      <c r="AT179" s="1292"/>
      <c r="AU179" s="1292"/>
      <c r="AV179" s="1292"/>
      <c r="AW179" s="1292"/>
      <c r="AX179" s="1292"/>
      <c r="AY179" s="1292"/>
      <c r="AZ179" s="1292"/>
      <c r="BA179" s="1292"/>
      <c r="BB179" s="1292"/>
      <c r="BC179" s="1292"/>
      <c r="BD179" s="1292"/>
      <c r="BE179" s="1292"/>
      <c r="BF179" s="1292"/>
      <c r="BG179" s="1286"/>
      <c r="BH179" s="1286"/>
    </row>
    <row r="180" spans="1:60" ht="18" thickBot="1" x14ac:dyDescent="0.4">
      <c r="A180" s="1459" t="s">
        <v>1693</v>
      </c>
      <c r="B180" s="1285"/>
      <c r="C180" s="1285"/>
      <c r="D180" s="1285"/>
      <c r="E180" s="1285"/>
      <c r="F180" s="1285"/>
      <c r="G180" s="1285"/>
      <c r="H180" s="1285"/>
      <c r="I180" s="1285"/>
      <c r="J180" s="1406">
        <v>0</v>
      </c>
      <c r="K180" s="1355"/>
      <c r="L180" s="1291"/>
      <c r="M180" s="1291"/>
      <c r="N180" s="1291"/>
      <c r="O180" s="1292"/>
      <c r="P180" s="1292"/>
      <c r="Q180" s="1292"/>
      <c r="R180" s="1292"/>
      <c r="S180" s="1292"/>
      <c r="T180" s="1292"/>
      <c r="U180" s="1292"/>
      <c r="V180" s="1292"/>
      <c r="W180" s="1292"/>
      <c r="X180" s="1292"/>
      <c r="Y180" s="1292"/>
      <c r="Z180" s="1292"/>
      <c r="AA180" s="1292"/>
      <c r="AB180" s="1292"/>
      <c r="AC180" s="1292"/>
      <c r="AD180" s="1292"/>
      <c r="AE180" s="1292"/>
      <c r="AF180" s="1292"/>
      <c r="AG180" s="1292"/>
      <c r="AH180" s="1292"/>
      <c r="AI180" s="1292"/>
      <c r="AJ180" s="1292"/>
      <c r="AK180" s="1292"/>
      <c r="AL180" s="1292"/>
      <c r="AM180" s="1292"/>
      <c r="AN180" s="1292"/>
      <c r="AO180" s="1292"/>
      <c r="AP180" s="1292"/>
      <c r="AQ180" s="1292"/>
      <c r="AR180" s="1292"/>
      <c r="AS180" s="1292"/>
      <c r="AT180" s="1292"/>
      <c r="AU180" s="1292"/>
      <c r="AV180" s="1292"/>
      <c r="AW180" s="1292"/>
      <c r="AX180" s="1292"/>
      <c r="AY180" s="1292"/>
      <c r="AZ180" s="1292"/>
      <c r="BA180" s="1292"/>
      <c r="BB180" s="1292"/>
      <c r="BC180" s="1292"/>
      <c r="BD180" s="1292"/>
      <c r="BE180" s="1292"/>
      <c r="BF180" s="1292"/>
      <c r="BG180" s="1286"/>
      <c r="BH180" s="1286"/>
    </row>
    <row r="181" spans="1:60" ht="18" thickBot="1" x14ac:dyDescent="0.4">
      <c r="A181" s="1387" t="s">
        <v>1694</v>
      </c>
      <c r="B181" s="1287"/>
      <c r="C181" s="1287"/>
      <c r="D181" s="1287"/>
      <c r="E181" s="1287"/>
      <c r="F181" s="1287"/>
      <c r="G181" s="1287"/>
      <c r="H181" s="1388"/>
      <c r="I181" s="1388"/>
      <c r="J181" s="1389">
        <f>SUM(J179:J180)</f>
        <v>0</v>
      </c>
      <c r="K181" s="1355"/>
      <c r="L181" s="1291"/>
      <c r="M181" s="1291"/>
      <c r="N181" s="1291"/>
      <c r="O181" s="1291"/>
      <c r="P181" s="1291"/>
      <c r="Q181" s="1291"/>
      <c r="R181" s="1291"/>
      <c r="S181" s="1291"/>
      <c r="T181" s="1291"/>
      <c r="U181" s="1291"/>
      <c r="V181" s="1291"/>
      <c r="W181" s="1291"/>
      <c r="X181" s="1291"/>
      <c r="Y181" s="1291"/>
      <c r="Z181" s="1291"/>
      <c r="AA181" s="1291"/>
      <c r="AB181" s="1291"/>
      <c r="AC181" s="1291"/>
      <c r="AD181" s="1291"/>
      <c r="AE181" s="1291"/>
      <c r="AF181" s="1291"/>
      <c r="AG181" s="1291"/>
      <c r="AH181" s="1291"/>
      <c r="AI181" s="1291"/>
      <c r="AJ181" s="1291"/>
      <c r="AK181" s="1291"/>
      <c r="AL181" s="1291"/>
      <c r="AM181" s="1291"/>
      <c r="AN181" s="1291"/>
      <c r="AO181" s="1291"/>
      <c r="AP181" s="1291"/>
      <c r="AQ181" s="1291"/>
      <c r="AR181" s="1291"/>
      <c r="AS181" s="1291"/>
      <c r="AT181" s="1291"/>
      <c r="AU181" s="1291"/>
      <c r="AV181" s="1291"/>
      <c r="AW181" s="1291"/>
      <c r="AX181" s="1291"/>
      <c r="AY181" s="1291"/>
      <c r="AZ181" s="1291"/>
      <c r="BA181" s="1291"/>
      <c r="BB181" s="1291"/>
      <c r="BC181" s="1291"/>
      <c r="BD181" s="1291"/>
      <c r="BE181" s="1291"/>
      <c r="BF181" s="1291"/>
      <c r="BG181" s="1286"/>
      <c r="BH181" s="1286"/>
    </row>
    <row r="182" spans="1:60" ht="18" thickBot="1" x14ac:dyDescent="0.4">
      <c r="A182" s="1020" t="s">
        <v>1695</v>
      </c>
      <c r="B182" s="2033"/>
      <c r="C182" s="2034"/>
      <c r="D182" s="2034"/>
      <c r="E182" s="2034"/>
      <c r="F182" s="2034"/>
      <c r="G182" s="2034"/>
      <c r="H182" s="2034"/>
      <c r="I182" s="2035"/>
      <c r="J182" s="1020"/>
      <c r="K182" s="1288"/>
      <c r="L182" s="1288"/>
      <c r="M182" s="1288"/>
      <c r="N182" s="1288"/>
      <c r="O182" s="1288"/>
      <c r="P182" s="1288"/>
      <c r="Q182" s="1288"/>
      <c r="R182" s="1288"/>
      <c r="S182" s="1288"/>
      <c r="T182" s="1288"/>
      <c r="U182" s="1288"/>
      <c r="V182" s="1288"/>
      <c r="W182" s="1288"/>
      <c r="X182" s="1288"/>
      <c r="Y182" s="1288"/>
      <c r="Z182" s="1288"/>
      <c r="AA182" s="1288"/>
      <c r="AB182" s="1288"/>
      <c r="AC182" s="1288"/>
      <c r="AD182" s="1288"/>
      <c r="AE182" s="1288"/>
      <c r="AF182" s="1288"/>
      <c r="AG182" s="1288"/>
      <c r="AH182" s="1288"/>
      <c r="AI182" s="1288"/>
      <c r="AJ182" s="1288"/>
      <c r="AK182" s="1288"/>
      <c r="AL182" s="1288"/>
      <c r="AM182" s="1288"/>
      <c r="AN182" s="1288"/>
      <c r="AO182" s="1288"/>
      <c r="AP182" s="1288"/>
      <c r="AQ182" s="1288"/>
      <c r="AR182" s="1288"/>
      <c r="AS182" s="1288"/>
      <c r="AT182" s="1288"/>
      <c r="AU182" s="1288"/>
      <c r="AV182" s="1288"/>
      <c r="AW182" s="1288"/>
      <c r="AX182" s="1288"/>
      <c r="AY182" s="1288"/>
      <c r="AZ182" s="1288"/>
      <c r="BA182" s="1288"/>
      <c r="BB182" s="1288"/>
      <c r="BC182" s="1288"/>
      <c r="BD182" s="1288"/>
      <c r="BE182" s="1288"/>
      <c r="BF182" s="1288"/>
      <c r="BG182" s="1284"/>
      <c r="BH182" s="1284"/>
    </row>
    <row r="183" spans="1:60" ht="18" thickBot="1" x14ac:dyDescent="0.4">
      <c r="A183" s="1472" t="s">
        <v>1696</v>
      </c>
      <c r="B183" s="1285"/>
      <c r="C183" s="1285"/>
      <c r="D183" s="1285"/>
      <c r="E183" s="1285"/>
      <c r="F183" s="1285"/>
      <c r="G183" s="1285"/>
      <c r="H183" s="1285"/>
      <c r="I183" s="1285"/>
      <c r="J183" s="1406">
        <v>38000</v>
      </c>
      <c r="K183" s="1443"/>
      <c r="L183" s="1291"/>
      <c r="M183" s="1291"/>
      <c r="N183" s="1291"/>
      <c r="O183" s="1292"/>
      <c r="P183" s="1292"/>
      <c r="Q183" s="1292"/>
      <c r="R183" s="1292"/>
      <c r="S183" s="1292"/>
      <c r="T183" s="1292"/>
      <c r="U183" s="1292"/>
      <c r="V183" s="1292"/>
      <c r="W183" s="1292"/>
      <c r="X183" s="1292"/>
      <c r="Y183" s="1292"/>
      <c r="Z183" s="1292"/>
      <c r="AA183" s="1292"/>
      <c r="AB183" s="1292"/>
      <c r="AC183" s="1292"/>
      <c r="AD183" s="1292"/>
      <c r="AE183" s="1292"/>
      <c r="AF183" s="1292"/>
      <c r="AG183" s="1292"/>
      <c r="AH183" s="1292"/>
      <c r="AI183" s="1292"/>
      <c r="AJ183" s="1292"/>
      <c r="AK183" s="1292"/>
      <c r="AL183" s="1292"/>
      <c r="AM183" s="1292"/>
      <c r="AN183" s="1292"/>
      <c r="AO183" s="1292"/>
      <c r="AP183" s="1292"/>
      <c r="AQ183" s="1292"/>
      <c r="AR183" s="1292"/>
      <c r="AS183" s="1292"/>
      <c r="AT183" s="1292"/>
      <c r="AU183" s="1292"/>
      <c r="AV183" s="1292"/>
      <c r="AW183" s="1292"/>
      <c r="AX183" s="1292"/>
      <c r="AY183" s="1292"/>
      <c r="AZ183" s="1292"/>
      <c r="BA183" s="1292"/>
      <c r="BB183" s="1292"/>
      <c r="BC183" s="1292"/>
      <c r="BD183" s="1292"/>
      <c r="BE183" s="1292"/>
      <c r="BF183" s="1292"/>
      <c r="BG183" s="1286"/>
      <c r="BH183" s="1286"/>
    </row>
    <row r="184" spans="1:60" ht="18" thickBot="1" x14ac:dyDescent="0.4">
      <c r="A184" s="1387" t="s">
        <v>1697</v>
      </c>
      <c r="B184" s="1287"/>
      <c r="C184" s="1287"/>
      <c r="D184" s="1287"/>
      <c r="E184" s="1287"/>
      <c r="F184" s="1287"/>
      <c r="G184" s="1287"/>
      <c r="H184" s="1388"/>
      <c r="I184" s="1388"/>
      <c r="J184" s="1389">
        <f>SUM(J183)</f>
        <v>38000</v>
      </c>
      <c r="K184" s="1355"/>
      <c r="L184" s="1291"/>
      <c r="M184" s="1291"/>
      <c r="N184" s="1291"/>
      <c r="O184" s="1291"/>
      <c r="P184" s="1291"/>
      <c r="Q184" s="1291"/>
      <c r="R184" s="1291"/>
      <c r="S184" s="1291"/>
      <c r="T184" s="1291"/>
      <c r="U184" s="1291"/>
      <c r="V184" s="1291"/>
      <c r="W184" s="1291"/>
      <c r="X184" s="1291"/>
      <c r="Y184" s="1291"/>
      <c r="Z184" s="1291"/>
      <c r="AA184" s="1291"/>
      <c r="AB184" s="1291"/>
      <c r="AC184" s="1291"/>
      <c r="AD184" s="1291"/>
      <c r="AE184" s="1291"/>
      <c r="AF184" s="1291"/>
      <c r="AG184" s="1291"/>
      <c r="AH184" s="1291"/>
      <c r="AI184" s="1291"/>
      <c r="AJ184" s="1291"/>
      <c r="AK184" s="1291"/>
      <c r="AL184" s="1291"/>
      <c r="AM184" s="1291"/>
      <c r="AN184" s="1291"/>
      <c r="AO184" s="1291"/>
      <c r="AP184" s="1291"/>
      <c r="AQ184" s="1291"/>
      <c r="AR184" s="1291"/>
      <c r="AS184" s="1291"/>
      <c r="AT184" s="1291"/>
      <c r="AU184" s="1291"/>
      <c r="AV184" s="1291"/>
      <c r="AW184" s="1291"/>
      <c r="AX184" s="1291"/>
      <c r="AY184" s="1291"/>
      <c r="AZ184" s="1291"/>
      <c r="BA184" s="1291"/>
      <c r="BB184" s="1291"/>
      <c r="BC184" s="1291"/>
      <c r="BD184" s="1291"/>
      <c r="BE184" s="1291"/>
      <c r="BF184" s="1291"/>
      <c r="BG184" s="1286"/>
      <c r="BH184" s="1286"/>
    </row>
    <row r="185" spans="1:60" ht="18" thickBot="1" x14ac:dyDescent="0.4">
      <c r="A185" s="1020" t="s">
        <v>1698</v>
      </c>
      <c r="B185" s="2033"/>
      <c r="C185" s="2034"/>
      <c r="D185" s="2034"/>
      <c r="E185" s="2034"/>
      <c r="F185" s="2034"/>
      <c r="G185" s="2034"/>
      <c r="H185" s="2034"/>
      <c r="I185" s="2035"/>
      <c r="J185" s="1020"/>
      <c r="K185" s="1288"/>
      <c r="L185" s="1288"/>
      <c r="M185" s="1288"/>
      <c r="N185" s="1288"/>
      <c r="O185" s="1288"/>
      <c r="P185" s="1288"/>
      <c r="Q185" s="1288"/>
      <c r="R185" s="1288"/>
      <c r="S185" s="1288"/>
      <c r="T185" s="1288"/>
      <c r="U185" s="1288"/>
      <c r="V185" s="1288"/>
      <c r="W185" s="1288"/>
      <c r="X185" s="1288"/>
      <c r="Y185" s="1288"/>
      <c r="Z185" s="1288"/>
      <c r="AA185" s="1288"/>
      <c r="AB185" s="1288"/>
      <c r="AC185" s="1288"/>
      <c r="AD185" s="1288"/>
      <c r="AE185" s="1288"/>
      <c r="AF185" s="1288"/>
      <c r="AG185" s="1288"/>
      <c r="AH185" s="1288"/>
      <c r="AI185" s="1288"/>
      <c r="AJ185" s="1288"/>
      <c r="AK185" s="1288"/>
      <c r="AL185" s="1288"/>
      <c r="AM185" s="1288"/>
      <c r="AN185" s="1288"/>
      <c r="AO185" s="1288"/>
      <c r="AP185" s="1288"/>
      <c r="AQ185" s="1288"/>
      <c r="AR185" s="1288"/>
      <c r="AS185" s="1288"/>
      <c r="AT185" s="1288"/>
      <c r="AU185" s="1288"/>
      <c r="AV185" s="1288"/>
      <c r="AW185" s="1288"/>
      <c r="AX185" s="1288"/>
      <c r="AY185" s="1288"/>
      <c r="AZ185" s="1288"/>
      <c r="BA185" s="1288"/>
      <c r="BB185" s="1288"/>
      <c r="BC185" s="1288"/>
      <c r="BD185" s="1288"/>
      <c r="BE185" s="1288"/>
      <c r="BF185" s="1288"/>
      <c r="BG185" s="1284"/>
      <c r="BH185" s="1284"/>
    </row>
    <row r="186" spans="1:60" ht="18" thickBot="1" x14ac:dyDescent="0.4">
      <c r="A186" s="1472" t="s">
        <v>1699</v>
      </c>
      <c r="B186" s="1285"/>
      <c r="C186" s="1285"/>
      <c r="D186" s="1285"/>
      <c r="E186" s="1285"/>
      <c r="F186" s="1285"/>
      <c r="G186" s="1285"/>
      <c r="H186" s="1285"/>
      <c r="I186" s="1285"/>
      <c r="J186" s="1406">
        <v>70000</v>
      </c>
      <c r="K186" s="1443"/>
      <c r="L186" s="1291"/>
      <c r="M186" s="1291"/>
      <c r="N186" s="1291"/>
      <c r="O186" s="1292"/>
      <c r="P186" s="1292"/>
      <c r="Q186" s="1292"/>
      <c r="R186" s="1292"/>
      <c r="S186" s="1292"/>
      <c r="T186" s="1292"/>
      <c r="U186" s="1292"/>
      <c r="V186" s="1292"/>
      <c r="W186" s="1292"/>
      <c r="X186" s="1292"/>
      <c r="Y186" s="1292"/>
      <c r="Z186" s="1292"/>
      <c r="AA186" s="1292"/>
      <c r="AB186" s="1292"/>
      <c r="AC186" s="1292"/>
      <c r="AD186" s="1292"/>
      <c r="AE186" s="1292"/>
      <c r="AF186" s="1292"/>
      <c r="AG186" s="1292"/>
      <c r="AH186" s="1292"/>
      <c r="AI186" s="1292"/>
      <c r="AJ186" s="1292"/>
      <c r="AK186" s="1292"/>
      <c r="AL186" s="1292"/>
      <c r="AM186" s="1292"/>
      <c r="AN186" s="1292"/>
      <c r="AO186" s="1292"/>
      <c r="AP186" s="1292"/>
      <c r="AQ186" s="1292"/>
      <c r="AR186" s="1292"/>
      <c r="AS186" s="1292"/>
      <c r="AT186" s="1292"/>
      <c r="AU186" s="1292"/>
      <c r="AV186" s="1292"/>
      <c r="AW186" s="1292"/>
      <c r="AX186" s="1292"/>
      <c r="AY186" s="1292"/>
      <c r="AZ186" s="1292"/>
      <c r="BA186" s="1292"/>
      <c r="BB186" s="1292"/>
      <c r="BC186" s="1292"/>
      <c r="BD186" s="1292"/>
      <c r="BE186" s="1292"/>
      <c r="BF186" s="1292"/>
      <c r="BG186" s="1286"/>
      <c r="BH186" s="1286"/>
    </row>
    <row r="187" spans="1:60" ht="18" thickBot="1" x14ac:dyDescent="0.4">
      <c r="A187" s="1387" t="s">
        <v>1700</v>
      </c>
      <c r="B187" s="1287"/>
      <c r="C187" s="1287"/>
      <c r="D187" s="1287"/>
      <c r="E187" s="1287"/>
      <c r="F187" s="1287"/>
      <c r="G187" s="1287"/>
      <c r="H187" s="1388"/>
      <c r="I187" s="1388"/>
      <c r="J187" s="1389">
        <f>SUM(J186)</f>
        <v>70000</v>
      </c>
      <c r="K187" s="1355"/>
      <c r="L187" s="1291"/>
      <c r="M187" s="1291"/>
      <c r="N187" s="1291"/>
      <c r="O187" s="1291"/>
      <c r="P187" s="1291"/>
      <c r="Q187" s="1291"/>
      <c r="R187" s="1291"/>
      <c r="S187" s="1291"/>
      <c r="T187" s="1291"/>
      <c r="U187" s="1291"/>
      <c r="V187" s="1291"/>
      <c r="W187" s="1291"/>
      <c r="X187" s="1291"/>
      <c r="Y187" s="1291"/>
      <c r="Z187" s="1291"/>
      <c r="AA187" s="1291"/>
      <c r="AB187" s="1291"/>
      <c r="AC187" s="1291"/>
      <c r="AD187" s="1291"/>
      <c r="AE187" s="1291"/>
      <c r="AF187" s="1291"/>
      <c r="AG187" s="1291"/>
      <c r="AH187" s="1291"/>
      <c r="AI187" s="1291"/>
      <c r="AJ187" s="1291"/>
      <c r="AK187" s="1291"/>
      <c r="AL187" s="1291"/>
      <c r="AM187" s="1291"/>
      <c r="AN187" s="1291"/>
      <c r="AO187" s="1291"/>
      <c r="AP187" s="1291"/>
      <c r="AQ187" s="1291"/>
      <c r="AR187" s="1291"/>
      <c r="AS187" s="1291"/>
      <c r="AT187" s="1291"/>
      <c r="AU187" s="1291"/>
      <c r="AV187" s="1291"/>
      <c r="AW187" s="1291"/>
      <c r="AX187" s="1291"/>
      <c r="AY187" s="1291"/>
      <c r="AZ187" s="1291"/>
      <c r="BA187" s="1291"/>
      <c r="BB187" s="1291"/>
      <c r="BC187" s="1291"/>
      <c r="BD187" s="1291"/>
      <c r="BE187" s="1291"/>
      <c r="BF187" s="1291"/>
      <c r="BG187" s="1286"/>
      <c r="BH187" s="1286"/>
    </row>
    <row r="188" spans="1:60" ht="18" thickBot="1" x14ac:dyDescent="0.4">
      <c r="A188" s="1020" t="s">
        <v>1701</v>
      </c>
      <c r="B188" s="2033"/>
      <c r="C188" s="2034"/>
      <c r="D188" s="2034"/>
      <c r="E188" s="2034"/>
      <c r="F188" s="2034"/>
      <c r="G188" s="2034"/>
      <c r="H188" s="2034"/>
      <c r="I188" s="2035"/>
      <c r="J188" s="1020"/>
      <c r="K188" s="1288"/>
      <c r="L188" s="1288"/>
      <c r="M188" s="1288"/>
      <c r="N188" s="1288"/>
      <c r="O188" s="1288"/>
      <c r="P188" s="1288"/>
      <c r="Q188" s="1288"/>
      <c r="R188" s="1288"/>
      <c r="S188" s="1288"/>
      <c r="T188" s="1288"/>
      <c r="U188" s="1288"/>
      <c r="V188" s="1288"/>
      <c r="W188" s="1288"/>
      <c r="X188" s="1288"/>
      <c r="Y188" s="1288"/>
      <c r="Z188" s="1288"/>
      <c r="AA188" s="1288"/>
      <c r="AB188" s="1288"/>
      <c r="AC188" s="1288"/>
      <c r="AD188" s="1288"/>
      <c r="AE188" s="1288"/>
      <c r="AF188" s="1288"/>
      <c r="AG188" s="1288"/>
      <c r="AH188" s="1288"/>
      <c r="AI188" s="1288"/>
      <c r="AJ188" s="1288"/>
      <c r="AK188" s="1288"/>
      <c r="AL188" s="1288"/>
      <c r="AM188" s="1288"/>
      <c r="AN188" s="1288"/>
      <c r="AO188" s="1288"/>
      <c r="AP188" s="1288"/>
      <c r="AQ188" s="1288"/>
      <c r="AR188" s="1288"/>
      <c r="AS188" s="1288"/>
      <c r="AT188" s="1288"/>
      <c r="AU188" s="1288"/>
      <c r="AV188" s="1288"/>
      <c r="AW188" s="1288"/>
      <c r="AX188" s="1288"/>
      <c r="AY188" s="1288"/>
      <c r="AZ188" s="1288"/>
      <c r="BA188" s="1288"/>
      <c r="BB188" s="1288"/>
      <c r="BC188" s="1288"/>
      <c r="BD188" s="1288"/>
      <c r="BE188" s="1288"/>
      <c r="BF188" s="1288"/>
      <c r="BG188" s="1284"/>
      <c r="BH188" s="1284"/>
    </row>
    <row r="189" spans="1:60" ht="18" thickBot="1" x14ac:dyDescent="0.4">
      <c r="A189" s="1472"/>
      <c r="B189" s="1285"/>
      <c r="C189" s="1285"/>
      <c r="D189" s="1285"/>
      <c r="E189" s="1285"/>
      <c r="F189" s="1285"/>
      <c r="G189" s="1285"/>
      <c r="H189" s="1285"/>
      <c r="I189" s="1285"/>
      <c r="J189" s="1285">
        <v>38000</v>
      </c>
      <c r="K189" s="1443"/>
      <c r="L189" s="1291"/>
      <c r="M189" s="1291"/>
      <c r="N189" s="1291"/>
      <c r="O189" s="1292"/>
      <c r="P189" s="1292"/>
      <c r="Q189" s="1292"/>
      <c r="R189" s="1292"/>
      <c r="S189" s="1292"/>
      <c r="T189" s="1292"/>
      <c r="U189" s="1292"/>
      <c r="V189" s="1292"/>
      <c r="W189" s="1292"/>
      <c r="X189" s="1292"/>
      <c r="Y189" s="1292"/>
      <c r="Z189" s="1292"/>
      <c r="AA189" s="1292"/>
      <c r="AB189" s="1292"/>
      <c r="AC189" s="1292"/>
      <c r="AD189" s="1292"/>
      <c r="AE189" s="1292"/>
      <c r="AF189" s="1292"/>
      <c r="AG189" s="1292"/>
      <c r="AH189" s="1292"/>
      <c r="AI189" s="1292"/>
      <c r="AJ189" s="1292"/>
      <c r="AK189" s="1292"/>
      <c r="AL189" s="1292"/>
      <c r="AM189" s="1292"/>
      <c r="AN189" s="1292"/>
      <c r="AO189" s="1292"/>
      <c r="AP189" s="1292"/>
      <c r="AQ189" s="1292"/>
      <c r="AR189" s="1292"/>
      <c r="AS189" s="1292"/>
      <c r="AT189" s="1292"/>
      <c r="AU189" s="1292"/>
      <c r="AV189" s="1292"/>
      <c r="AW189" s="1292"/>
      <c r="AX189" s="1292"/>
      <c r="AY189" s="1292"/>
      <c r="AZ189" s="1292"/>
      <c r="BA189" s="1292"/>
      <c r="BB189" s="1292"/>
      <c r="BC189" s="1292"/>
      <c r="BD189" s="1292"/>
      <c r="BE189" s="1292"/>
      <c r="BF189" s="1292"/>
      <c r="BG189" s="1286"/>
      <c r="BH189" s="1286"/>
    </row>
    <row r="190" spans="1:60" ht="18" thickBot="1" x14ac:dyDescent="0.4">
      <c r="A190" s="1387" t="s">
        <v>1702</v>
      </c>
      <c r="B190" s="1287"/>
      <c r="C190" s="1287"/>
      <c r="D190" s="1287"/>
      <c r="E190" s="1287"/>
      <c r="F190" s="1287"/>
      <c r="G190" s="1287"/>
      <c r="H190" s="1388"/>
      <c r="I190" s="1388"/>
      <c r="J190" s="1389">
        <f>SUM(J189)</f>
        <v>38000</v>
      </c>
      <c r="K190" s="1355"/>
      <c r="L190" s="1291"/>
      <c r="M190" s="1291"/>
      <c r="N190" s="1291"/>
      <c r="O190" s="1291"/>
      <c r="P190" s="1291"/>
      <c r="Q190" s="1291"/>
      <c r="R190" s="1291"/>
      <c r="S190" s="1291"/>
      <c r="T190" s="1291"/>
      <c r="U190" s="1291"/>
      <c r="V190" s="1291"/>
      <c r="W190" s="1291"/>
      <c r="X190" s="1291"/>
      <c r="Y190" s="1291"/>
      <c r="Z190" s="1291"/>
      <c r="AA190" s="1291"/>
      <c r="AB190" s="1291"/>
      <c r="AC190" s="1291"/>
      <c r="AD190" s="1291"/>
      <c r="AE190" s="1291"/>
      <c r="AF190" s="1291"/>
      <c r="AG190" s="1291"/>
      <c r="AH190" s="1291"/>
      <c r="AI190" s="1291"/>
      <c r="AJ190" s="1291"/>
      <c r="AK190" s="1291"/>
      <c r="AL190" s="1291"/>
      <c r="AM190" s="1291"/>
      <c r="AN190" s="1291"/>
      <c r="AO190" s="1291"/>
      <c r="AP190" s="1291"/>
      <c r="AQ190" s="1291"/>
      <c r="AR190" s="1291"/>
      <c r="AS190" s="1291"/>
      <c r="AT190" s="1291"/>
      <c r="AU190" s="1291"/>
      <c r="AV190" s="1291"/>
      <c r="AW190" s="1291"/>
      <c r="AX190" s="1291"/>
      <c r="AY190" s="1291"/>
      <c r="AZ190" s="1291"/>
      <c r="BA190" s="1291"/>
      <c r="BB190" s="1291"/>
      <c r="BC190" s="1291"/>
      <c r="BD190" s="1291"/>
      <c r="BE190" s="1291"/>
      <c r="BF190" s="1291"/>
      <c r="BG190" s="1286"/>
      <c r="BH190" s="1286"/>
    </row>
    <row r="191" spans="1:60" ht="18" thickBot="1" x14ac:dyDescent="0.4">
      <c r="A191" s="1020" t="s">
        <v>1703</v>
      </c>
      <c r="B191" s="2033"/>
      <c r="C191" s="2034"/>
      <c r="D191" s="2034"/>
      <c r="E191" s="2034"/>
      <c r="F191" s="2034"/>
      <c r="G191" s="2034"/>
      <c r="H191" s="2034"/>
      <c r="I191" s="2035"/>
      <c r="J191" s="1020"/>
      <c r="K191" s="1297"/>
      <c r="L191" s="1297"/>
      <c r="M191" s="1297"/>
      <c r="N191" s="1297"/>
      <c r="O191" s="1297"/>
      <c r="P191" s="1297"/>
      <c r="Q191" s="1297"/>
      <c r="R191" s="1297"/>
      <c r="S191" s="1297"/>
      <c r="T191" s="1297"/>
      <c r="U191" s="1297"/>
      <c r="V191" s="1297"/>
      <c r="W191" s="1297"/>
      <c r="X191" s="1297"/>
      <c r="Y191" s="1297"/>
      <c r="Z191" s="1297"/>
      <c r="AA191" s="1297"/>
      <c r="AB191" s="1297"/>
      <c r="AC191" s="1297"/>
      <c r="AD191" s="1297"/>
      <c r="AE191" s="1297"/>
      <c r="AF191" s="1297"/>
      <c r="AG191" s="1297"/>
      <c r="AH191" s="1297"/>
      <c r="AI191" s="1297"/>
      <c r="AJ191" s="1297"/>
      <c r="AK191" s="1297"/>
      <c r="AL191" s="1297"/>
      <c r="AM191" s="1297"/>
      <c r="AN191" s="1297"/>
      <c r="AO191" s="1297"/>
      <c r="AP191" s="1297"/>
      <c r="AQ191" s="1297"/>
      <c r="AR191" s="1297"/>
      <c r="AS191" s="1297"/>
      <c r="AT191" s="1297"/>
      <c r="AU191" s="1297"/>
      <c r="AV191" s="1297"/>
      <c r="AW191" s="1297"/>
      <c r="AX191" s="1297"/>
      <c r="AY191" s="1297"/>
      <c r="AZ191" s="1297"/>
      <c r="BA191" s="1297"/>
      <c r="BB191" s="1297"/>
      <c r="BC191" s="1297"/>
      <c r="BD191" s="1297"/>
      <c r="BE191" s="1297"/>
      <c r="BF191" s="1297"/>
      <c r="BG191" s="1298"/>
      <c r="BH191" s="1298"/>
    </row>
    <row r="192" spans="1:60" ht="18" thickBot="1" x14ac:dyDescent="0.4">
      <c r="A192" s="1472" t="s">
        <v>1704</v>
      </c>
      <c r="B192" s="1285"/>
      <c r="C192" s="1285"/>
      <c r="D192" s="1285"/>
      <c r="E192" s="1285"/>
      <c r="F192" s="1285"/>
      <c r="G192" s="1285"/>
      <c r="H192" s="1285"/>
      <c r="I192" s="1285"/>
      <c r="J192" s="1285">
        <v>50000</v>
      </c>
      <c r="K192" s="1443"/>
      <c r="L192" s="1291"/>
      <c r="M192" s="1291"/>
      <c r="N192" s="1291"/>
      <c r="O192" s="1292"/>
      <c r="P192" s="1292"/>
      <c r="Q192" s="1292"/>
      <c r="R192" s="1292"/>
      <c r="S192" s="1292"/>
      <c r="T192" s="1292"/>
      <c r="U192" s="1292"/>
      <c r="V192" s="1292"/>
      <c r="W192" s="1292"/>
      <c r="X192" s="1292"/>
      <c r="Y192" s="1292"/>
      <c r="Z192" s="1292"/>
      <c r="AA192" s="1292"/>
      <c r="AB192" s="1292"/>
      <c r="AC192" s="1292"/>
      <c r="AD192" s="1292"/>
      <c r="AE192" s="1292"/>
      <c r="AF192" s="1292"/>
      <c r="AG192" s="1292"/>
      <c r="AH192" s="1292"/>
      <c r="AI192" s="1292"/>
      <c r="AJ192" s="1292"/>
      <c r="AK192" s="1292"/>
      <c r="AL192" s="1292"/>
      <c r="AM192" s="1292"/>
      <c r="AN192" s="1292"/>
      <c r="AO192" s="1292"/>
      <c r="AP192" s="1292"/>
      <c r="AQ192" s="1292"/>
      <c r="AR192" s="1292"/>
      <c r="AS192" s="1292"/>
      <c r="AT192" s="1292"/>
      <c r="AU192" s="1292"/>
      <c r="AV192" s="1292"/>
      <c r="AW192" s="1292"/>
      <c r="AX192" s="1292"/>
      <c r="AY192" s="1292"/>
      <c r="AZ192" s="1292"/>
      <c r="BA192" s="1292"/>
      <c r="BB192" s="1292"/>
      <c r="BC192" s="1292"/>
      <c r="BD192" s="1292"/>
      <c r="BE192" s="1292"/>
      <c r="BF192" s="1292"/>
      <c r="BG192" s="1286"/>
      <c r="BH192" s="1286"/>
    </row>
    <row r="193" spans="1:60" ht="18" thickBot="1" x14ac:dyDescent="0.4">
      <c r="A193" s="1387" t="s">
        <v>1705</v>
      </c>
      <c r="B193" s="1287"/>
      <c r="C193" s="1287"/>
      <c r="D193" s="1287"/>
      <c r="E193" s="1287"/>
      <c r="F193" s="1287"/>
      <c r="G193" s="1287"/>
      <c r="H193" s="1388"/>
      <c r="I193" s="1388"/>
      <c r="J193" s="1389">
        <f>SUM(J192)</f>
        <v>50000</v>
      </c>
      <c r="K193" s="1355"/>
      <c r="L193" s="1291"/>
      <c r="M193" s="1291"/>
      <c r="N193" s="1291"/>
      <c r="O193" s="1291"/>
      <c r="P193" s="1291"/>
      <c r="Q193" s="1291"/>
      <c r="R193" s="1291"/>
      <c r="S193" s="1291"/>
      <c r="T193" s="1291"/>
      <c r="U193" s="1291"/>
      <c r="V193" s="1291"/>
      <c r="W193" s="1291"/>
      <c r="X193" s="1291"/>
      <c r="Y193" s="1291"/>
      <c r="Z193" s="1291"/>
      <c r="AA193" s="1291"/>
      <c r="AB193" s="1291"/>
      <c r="AC193" s="1291"/>
      <c r="AD193" s="1291"/>
      <c r="AE193" s="1291"/>
      <c r="AF193" s="1291"/>
      <c r="AG193" s="1291"/>
      <c r="AH193" s="1291"/>
      <c r="AI193" s="1291"/>
      <c r="AJ193" s="1291"/>
      <c r="AK193" s="1291"/>
      <c r="AL193" s="1291"/>
      <c r="AM193" s="1291"/>
      <c r="AN193" s="1291"/>
      <c r="AO193" s="1291"/>
      <c r="AP193" s="1291"/>
      <c r="AQ193" s="1291"/>
      <c r="AR193" s="1291"/>
      <c r="AS193" s="1291"/>
      <c r="AT193" s="1291"/>
      <c r="AU193" s="1291"/>
      <c r="AV193" s="1291"/>
      <c r="AW193" s="1291"/>
      <c r="AX193" s="1291"/>
      <c r="AY193" s="1291"/>
      <c r="AZ193" s="1291"/>
      <c r="BA193" s="1291"/>
      <c r="BB193" s="1291"/>
      <c r="BC193" s="1291"/>
      <c r="BD193" s="1291"/>
      <c r="BE193" s="1291"/>
      <c r="BF193" s="1291"/>
      <c r="BG193" s="1286"/>
      <c r="BH193" s="1286"/>
    </row>
    <row r="194" spans="1:60" ht="18" thickBot="1" x14ac:dyDescent="0.4">
      <c r="A194" s="1020" t="s">
        <v>1706</v>
      </c>
      <c r="B194" s="2033"/>
      <c r="C194" s="2034"/>
      <c r="D194" s="2034"/>
      <c r="E194" s="2034"/>
      <c r="F194" s="2034"/>
      <c r="G194" s="2034"/>
      <c r="H194" s="2034"/>
      <c r="I194" s="2035"/>
      <c r="J194" s="1020"/>
      <c r="K194" s="1297"/>
      <c r="L194" s="1297"/>
      <c r="M194" s="1297"/>
      <c r="N194" s="1297"/>
      <c r="O194" s="1297"/>
      <c r="P194" s="1297"/>
      <c r="Q194" s="1297"/>
      <c r="R194" s="1297"/>
      <c r="S194" s="1297"/>
      <c r="T194" s="1297"/>
      <c r="U194" s="1297"/>
      <c r="V194" s="1297"/>
      <c r="W194" s="1297"/>
      <c r="X194" s="1297"/>
      <c r="Y194" s="1297"/>
      <c r="Z194" s="1297"/>
      <c r="AA194" s="1297"/>
      <c r="AB194" s="1297"/>
      <c r="AC194" s="1297"/>
      <c r="AD194" s="1297"/>
      <c r="AE194" s="1297"/>
      <c r="AF194" s="1297"/>
      <c r="AG194" s="1297"/>
      <c r="AH194" s="1297"/>
      <c r="AI194" s="1297"/>
      <c r="AJ194" s="1297"/>
      <c r="AK194" s="1297"/>
      <c r="AL194" s="1297"/>
      <c r="AM194" s="1297"/>
      <c r="AN194" s="1297"/>
      <c r="AO194" s="1297"/>
      <c r="AP194" s="1297"/>
      <c r="AQ194" s="1297"/>
      <c r="AR194" s="1297"/>
      <c r="AS194" s="1297"/>
      <c r="AT194" s="1297"/>
      <c r="AU194" s="1297"/>
      <c r="AV194" s="1297"/>
      <c r="AW194" s="1297"/>
      <c r="AX194" s="1297"/>
      <c r="AY194" s="1297"/>
      <c r="AZ194" s="1297"/>
      <c r="BA194" s="1297"/>
      <c r="BB194" s="1297"/>
      <c r="BC194" s="1297"/>
      <c r="BD194" s="1297"/>
      <c r="BE194" s="1297"/>
      <c r="BF194" s="1297"/>
      <c r="BG194" s="1298"/>
      <c r="BH194" s="1298"/>
    </row>
    <row r="195" spans="1:60" ht="18" x14ac:dyDescent="0.35">
      <c r="A195" s="1472" t="s">
        <v>1707</v>
      </c>
      <c r="B195" s="1285"/>
      <c r="C195" s="1285"/>
      <c r="D195" s="1285"/>
      <c r="E195" s="1285"/>
      <c r="F195" s="1285"/>
      <c r="G195" s="1285"/>
      <c r="H195" s="1285"/>
      <c r="I195" s="1285"/>
      <c r="J195" s="1357">
        <v>3000</v>
      </c>
      <c r="K195" s="1443"/>
      <c r="L195" s="1291"/>
      <c r="M195" s="1291"/>
      <c r="N195" s="1291"/>
      <c r="O195" s="1292"/>
      <c r="P195" s="1292"/>
      <c r="Q195" s="1292"/>
      <c r="R195" s="1292"/>
      <c r="S195" s="1292"/>
      <c r="T195" s="1292"/>
      <c r="U195" s="1292"/>
      <c r="V195" s="1292"/>
      <c r="W195" s="1292"/>
      <c r="X195" s="1292"/>
      <c r="Y195" s="1292"/>
      <c r="Z195" s="1292"/>
      <c r="AA195" s="1292"/>
      <c r="AB195" s="1292"/>
      <c r="AC195" s="1292"/>
      <c r="AD195" s="1292"/>
      <c r="AE195" s="1292"/>
      <c r="AF195" s="1292"/>
      <c r="AG195" s="1292"/>
      <c r="AH195" s="1292"/>
      <c r="AI195" s="1292"/>
      <c r="AJ195" s="1292"/>
      <c r="AK195" s="1292"/>
      <c r="AL195" s="1292"/>
      <c r="AM195" s="1292"/>
      <c r="AN195" s="1292"/>
      <c r="AO195" s="1292"/>
      <c r="AP195" s="1292"/>
      <c r="AQ195" s="1292"/>
      <c r="AR195" s="1292"/>
      <c r="AS195" s="1292"/>
      <c r="AT195" s="1292"/>
      <c r="AU195" s="1292"/>
      <c r="AV195" s="1292"/>
      <c r="AW195" s="1292"/>
      <c r="AX195" s="1292"/>
      <c r="AY195" s="1292"/>
      <c r="AZ195" s="1292"/>
      <c r="BA195" s="1292"/>
      <c r="BB195" s="1292"/>
      <c r="BC195" s="1292"/>
      <c r="BD195" s="1292"/>
      <c r="BE195" s="1292"/>
      <c r="BF195" s="1292"/>
      <c r="BG195" s="1286"/>
      <c r="BH195" s="1286"/>
    </row>
    <row r="196" spans="1:60" ht="18.5" thickBot="1" x14ac:dyDescent="0.4">
      <c r="A196" s="1356" t="s">
        <v>1708</v>
      </c>
      <c r="B196" s="1285"/>
      <c r="C196" s="1285"/>
      <c r="D196" s="1285"/>
      <c r="E196" s="1285"/>
      <c r="F196" s="1285"/>
      <c r="G196" s="1285"/>
      <c r="H196" s="1358"/>
      <c r="I196" s="1358"/>
      <c r="J196" s="1359">
        <v>10000</v>
      </c>
      <c r="K196" s="1443"/>
      <c r="L196" s="1291"/>
      <c r="M196" s="1291"/>
      <c r="N196" s="1291"/>
      <c r="O196" s="1292"/>
      <c r="P196" s="1292"/>
      <c r="Q196" s="1292"/>
      <c r="R196" s="1292"/>
      <c r="S196" s="1292"/>
      <c r="T196" s="1292"/>
      <c r="U196" s="1292"/>
      <c r="V196" s="1292"/>
      <c r="W196" s="1292"/>
      <c r="X196" s="1292"/>
      <c r="Y196" s="1292"/>
      <c r="Z196" s="1292"/>
      <c r="AA196" s="1292"/>
      <c r="AB196" s="1292"/>
      <c r="AC196" s="1292"/>
      <c r="AD196" s="1292"/>
      <c r="AE196" s="1292"/>
      <c r="AF196" s="1292"/>
      <c r="AG196" s="1292"/>
      <c r="AH196" s="1292"/>
      <c r="AI196" s="1292"/>
      <c r="AJ196" s="1292"/>
      <c r="AK196" s="1292"/>
      <c r="AL196" s="1292"/>
      <c r="AM196" s="1292"/>
      <c r="AN196" s="1292"/>
      <c r="AO196" s="1292"/>
      <c r="AP196" s="1292"/>
      <c r="AQ196" s="1292"/>
      <c r="AR196" s="1292"/>
      <c r="AS196" s="1292"/>
      <c r="AT196" s="1292"/>
      <c r="AU196" s="1292"/>
      <c r="AV196" s="1292"/>
      <c r="AW196" s="1292"/>
      <c r="AX196" s="1292"/>
      <c r="AY196" s="1292"/>
      <c r="AZ196" s="1292"/>
      <c r="BA196" s="1292"/>
      <c r="BB196" s="1292"/>
      <c r="BC196" s="1292"/>
      <c r="BD196" s="1292"/>
      <c r="BE196" s="1292"/>
      <c r="BF196" s="1292"/>
      <c r="BG196" s="1286"/>
      <c r="BH196" s="1286"/>
    </row>
    <row r="197" spans="1:60" ht="18" thickBot="1" x14ac:dyDescent="0.4">
      <c r="A197" s="1387" t="s">
        <v>1709</v>
      </c>
      <c r="B197" s="1287"/>
      <c r="C197" s="1287"/>
      <c r="D197" s="1287"/>
      <c r="E197" s="1287"/>
      <c r="F197" s="1287"/>
      <c r="G197" s="1287"/>
      <c r="H197" s="1388"/>
      <c r="I197" s="1388"/>
      <c r="J197" s="1389">
        <f>SUM(J195:J196)</f>
        <v>13000</v>
      </c>
      <c r="K197" s="1355"/>
      <c r="L197" s="1291"/>
      <c r="M197" s="1291"/>
      <c r="N197" s="1291"/>
      <c r="O197" s="1291"/>
      <c r="P197" s="1291"/>
      <c r="Q197" s="1291"/>
      <c r="R197" s="1291"/>
      <c r="S197" s="1291"/>
      <c r="T197" s="1291"/>
      <c r="U197" s="1291"/>
      <c r="V197" s="1291"/>
      <c r="W197" s="1291"/>
      <c r="X197" s="1291"/>
      <c r="Y197" s="1291"/>
      <c r="Z197" s="1291"/>
      <c r="AA197" s="1291"/>
      <c r="AB197" s="1291"/>
      <c r="AC197" s="1291"/>
      <c r="AD197" s="1291"/>
      <c r="AE197" s="1291"/>
      <c r="AF197" s="1291"/>
      <c r="AG197" s="1291"/>
      <c r="AH197" s="1291"/>
      <c r="AI197" s="1291"/>
      <c r="AJ197" s="1291"/>
      <c r="AK197" s="1291"/>
      <c r="AL197" s="1291"/>
      <c r="AM197" s="1291"/>
      <c r="AN197" s="1291"/>
      <c r="AO197" s="1291"/>
      <c r="AP197" s="1291"/>
      <c r="AQ197" s="1291"/>
      <c r="AR197" s="1291"/>
      <c r="AS197" s="1291"/>
      <c r="AT197" s="1291"/>
      <c r="AU197" s="1291"/>
      <c r="AV197" s="1291"/>
      <c r="AW197" s="1291"/>
      <c r="AX197" s="1291"/>
      <c r="AY197" s="1291"/>
      <c r="AZ197" s="1291"/>
      <c r="BA197" s="1291"/>
      <c r="BB197" s="1291"/>
      <c r="BC197" s="1291"/>
      <c r="BD197" s="1291"/>
      <c r="BE197" s="1291"/>
      <c r="BF197" s="1291"/>
      <c r="BG197" s="1286"/>
      <c r="BH197" s="1286"/>
    </row>
    <row r="198" spans="1:60" ht="18" thickBot="1" x14ac:dyDescent="0.4">
      <c r="A198" s="1020" t="s">
        <v>1710</v>
      </c>
      <c r="B198" s="2033"/>
      <c r="C198" s="2034"/>
      <c r="D198" s="2034"/>
      <c r="E198" s="2034"/>
      <c r="F198" s="2034"/>
      <c r="G198" s="2034"/>
      <c r="H198" s="2034"/>
      <c r="I198" s="2035"/>
      <c r="J198" s="1020"/>
      <c r="K198" s="1297"/>
      <c r="L198" s="1297"/>
      <c r="M198" s="1297"/>
      <c r="N198" s="1297"/>
      <c r="O198" s="1297"/>
      <c r="P198" s="1297"/>
      <c r="Q198" s="1297"/>
      <c r="R198" s="1297"/>
      <c r="S198" s="1297"/>
      <c r="T198" s="1297"/>
      <c r="U198" s="1297"/>
      <c r="V198" s="1297"/>
      <c r="W198" s="1297"/>
      <c r="X198" s="1297"/>
      <c r="Y198" s="1297"/>
      <c r="Z198" s="1297"/>
      <c r="AA198" s="1297"/>
      <c r="AB198" s="1297"/>
      <c r="AC198" s="1297"/>
      <c r="AD198" s="1297"/>
      <c r="AE198" s="1297"/>
      <c r="AF198" s="1297"/>
      <c r="AG198" s="1297"/>
      <c r="AH198" s="1297"/>
      <c r="AI198" s="1297"/>
      <c r="AJ198" s="1297"/>
      <c r="AK198" s="1297"/>
      <c r="AL198" s="1297"/>
      <c r="AM198" s="1297"/>
      <c r="AN198" s="1297"/>
      <c r="AO198" s="1297"/>
      <c r="AP198" s="1297"/>
      <c r="AQ198" s="1297"/>
      <c r="AR198" s="1297"/>
      <c r="AS198" s="1297"/>
      <c r="AT198" s="1297"/>
      <c r="AU198" s="1297"/>
      <c r="AV198" s="1297"/>
      <c r="AW198" s="1297"/>
      <c r="AX198" s="1297"/>
      <c r="AY198" s="1297"/>
      <c r="AZ198" s="1297"/>
      <c r="BA198" s="1297"/>
      <c r="BB198" s="1297"/>
      <c r="BC198" s="1297"/>
      <c r="BD198" s="1297"/>
      <c r="BE198" s="1297"/>
      <c r="BF198" s="1297"/>
      <c r="BG198" s="1298"/>
      <c r="BH198" s="1298"/>
    </row>
    <row r="199" spans="1:60" ht="18.5" thickBot="1" x14ac:dyDescent="0.4">
      <c r="A199" s="1472" t="s">
        <v>1711</v>
      </c>
      <c r="B199" s="1285"/>
      <c r="C199" s="1285"/>
      <c r="D199" s="1285"/>
      <c r="E199" s="1285"/>
      <c r="F199" s="1285"/>
      <c r="G199" s="1285"/>
      <c r="H199" s="1285"/>
      <c r="I199" s="1285"/>
      <c r="J199" s="1357">
        <v>30000</v>
      </c>
      <c r="K199" s="1443"/>
      <c r="L199" s="1291"/>
      <c r="M199" s="1291"/>
      <c r="N199" s="1291"/>
      <c r="O199" s="1292"/>
      <c r="P199" s="1292"/>
      <c r="Q199" s="1292"/>
      <c r="R199" s="1292"/>
      <c r="S199" s="1292"/>
      <c r="T199" s="1292"/>
      <c r="U199" s="1292"/>
      <c r="V199" s="1292"/>
      <c r="W199" s="1292"/>
      <c r="X199" s="1292"/>
      <c r="Y199" s="1292"/>
      <c r="Z199" s="1292"/>
      <c r="AA199" s="1292"/>
      <c r="AB199" s="1292"/>
      <c r="AC199" s="1292"/>
      <c r="AD199" s="1292"/>
      <c r="AE199" s="1292"/>
      <c r="AF199" s="1292"/>
      <c r="AG199" s="1292"/>
      <c r="AH199" s="1292"/>
      <c r="AI199" s="1292"/>
      <c r="AJ199" s="1292"/>
      <c r="AK199" s="1292"/>
      <c r="AL199" s="1292"/>
      <c r="AM199" s="1292"/>
      <c r="AN199" s="1292"/>
      <c r="AO199" s="1292"/>
      <c r="AP199" s="1292"/>
      <c r="AQ199" s="1292"/>
      <c r="AR199" s="1292"/>
      <c r="AS199" s="1292"/>
      <c r="AT199" s="1292"/>
      <c r="AU199" s="1292"/>
      <c r="AV199" s="1292"/>
      <c r="AW199" s="1292"/>
      <c r="AX199" s="1292"/>
      <c r="AY199" s="1292"/>
      <c r="AZ199" s="1292"/>
      <c r="BA199" s="1292"/>
      <c r="BB199" s="1292"/>
      <c r="BC199" s="1292"/>
      <c r="BD199" s="1292"/>
      <c r="BE199" s="1292"/>
      <c r="BF199" s="1292"/>
      <c r="BG199" s="1286"/>
      <c r="BH199" s="1286"/>
    </row>
    <row r="200" spans="1:60" ht="18" thickBot="1" x14ac:dyDescent="0.4">
      <c r="A200" s="1387" t="s">
        <v>1712</v>
      </c>
      <c r="B200" s="1287"/>
      <c r="C200" s="1287"/>
      <c r="D200" s="1287"/>
      <c r="E200" s="1287"/>
      <c r="F200" s="1287"/>
      <c r="G200" s="1287"/>
      <c r="H200" s="1388"/>
      <c r="I200" s="1388"/>
      <c r="J200" s="1389">
        <f>SUM(J199)</f>
        <v>30000</v>
      </c>
      <c r="K200" s="1355"/>
      <c r="L200" s="1291"/>
      <c r="M200" s="1291"/>
      <c r="N200" s="1291"/>
      <c r="O200" s="1291"/>
      <c r="P200" s="1291"/>
      <c r="Q200" s="1291"/>
      <c r="R200" s="1291"/>
      <c r="S200" s="1291"/>
      <c r="T200" s="1291"/>
      <c r="U200" s="1291"/>
      <c r="V200" s="1291"/>
      <c r="W200" s="1291"/>
      <c r="X200" s="1291"/>
      <c r="Y200" s="1291"/>
      <c r="Z200" s="1291"/>
      <c r="AA200" s="1291"/>
      <c r="AB200" s="1291"/>
      <c r="AC200" s="1291"/>
      <c r="AD200" s="1291"/>
      <c r="AE200" s="1291"/>
      <c r="AF200" s="1291"/>
      <c r="AG200" s="1291"/>
      <c r="AH200" s="1291"/>
      <c r="AI200" s="1291"/>
      <c r="AJ200" s="1291"/>
      <c r="AK200" s="1291"/>
      <c r="AL200" s="1291"/>
      <c r="AM200" s="1291"/>
      <c r="AN200" s="1291"/>
      <c r="AO200" s="1291"/>
      <c r="AP200" s="1291"/>
      <c r="AQ200" s="1291"/>
      <c r="AR200" s="1291"/>
      <c r="AS200" s="1291"/>
      <c r="AT200" s="1291"/>
      <c r="AU200" s="1291"/>
      <c r="AV200" s="1291"/>
      <c r="AW200" s="1291"/>
      <c r="AX200" s="1291"/>
      <c r="AY200" s="1291"/>
      <c r="AZ200" s="1291"/>
      <c r="BA200" s="1291"/>
      <c r="BB200" s="1291"/>
      <c r="BC200" s="1291"/>
      <c r="BD200" s="1291"/>
      <c r="BE200" s="1291"/>
      <c r="BF200" s="1291"/>
      <c r="BG200" s="1286"/>
      <c r="BH200" s="1286"/>
    </row>
    <row r="201" spans="1:60" ht="17.5" x14ac:dyDescent="0.35">
      <c r="A201" s="1473" t="s">
        <v>1713</v>
      </c>
      <c r="B201" s="1473"/>
      <c r="C201" s="1473"/>
      <c r="D201" s="1473"/>
      <c r="E201" s="1473"/>
      <c r="F201" s="1473"/>
      <c r="G201" s="1473"/>
      <c r="H201" s="1473"/>
      <c r="I201" s="1473"/>
      <c r="J201" s="1474">
        <f>J200+J197+J193+J190+J187+J184+J181</f>
        <v>239000</v>
      </c>
      <c r="K201" s="1006"/>
      <c r="L201" s="1006"/>
      <c r="M201" s="1006"/>
      <c r="N201" s="1006"/>
      <c r="O201" s="1006"/>
      <c r="P201" s="1006"/>
      <c r="Q201" s="1006"/>
      <c r="R201" s="1006"/>
      <c r="S201" s="1006"/>
      <c r="T201" s="1006"/>
      <c r="U201" s="1006"/>
      <c r="V201" s="1006"/>
      <c r="W201" s="1006"/>
      <c r="X201" s="1006"/>
      <c r="Y201" s="1006"/>
      <c r="Z201" s="1006"/>
      <c r="AA201" s="1006"/>
      <c r="AB201" s="1006"/>
      <c r="AC201" s="1006"/>
      <c r="AD201" s="1006"/>
      <c r="AE201" s="1006"/>
      <c r="AF201" s="1006"/>
      <c r="AG201" s="1006"/>
      <c r="AH201" s="1006"/>
      <c r="AI201" s="1006"/>
      <c r="AJ201" s="1006"/>
      <c r="AK201" s="1006"/>
      <c r="AL201" s="1006"/>
      <c r="AM201" s="1006"/>
      <c r="AN201" s="1006"/>
      <c r="AO201" s="1006"/>
      <c r="AP201" s="1006"/>
      <c r="AQ201" s="1006"/>
      <c r="AR201" s="1006"/>
      <c r="AS201" s="1006"/>
      <c r="AT201" s="1006"/>
      <c r="AU201" s="1006"/>
      <c r="AV201" s="1006"/>
      <c r="AW201" s="1006"/>
      <c r="AX201" s="1006"/>
      <c r="AY201" s="1006"/>
      <c r="AZ201" s="1006"/>
      <c r="BA201" s="1006"/>
      <c r="BB201" s="1006"/>
      <c r="BC201" s="1006"/>
      <c r="BD201" s="1006"/>
      <c r="BE201" s="1006"/>
      <c r="BF201" s="1006"/>
      <c r="BG201" s="1274"/>
      <c r="BH201" s="1274"/>
    </row>
    <row r="202" spans="1:60" ht="18" thickBot="1" x14ac:dyDescent="0.4">
      <c r="A202" s="2036" t="s">
        <v>1714</v>
      </c>
      <c r="B202" s="2037"/>
      <c r="C202" s="2037"/>
      <c r="D202" s="2037"/>
      <c r="E202" s="2037"/>
      <c r="F202" s="2037"/>
      <c r="G202" s="2037"/>
      <c r="H202" s="2037"/>
      <c r="I202" s="2037"/>
      <c r="J202" s="2038"/>
      <c r="K202" s="2039"/>
      <c r="L202" s="2040"/>
      <c r="M202" s="2040"/>
      <c r="N202" s="2040"/>
      <c r="O202" s="2041"/>
      <c r="P202" s="1288"/>
      <c r="Q202" s="1288"/>
      <c r="R202" s="1288"/>
      <c r="S202" s="1288"/>
      <c r="T202" s="1288"/>
      <c r="U202" s="1288"/>
      <c r="V202" s="1288"/>
      <c r="W202" s="1288"/>
      <c r="X202" s="1288"/>
      <c r="Y202" s="1288"/>
      <c r="Z202" s="1288"/>
      <c r="AA202" s="1288"/>
      <c r="AB202" s="1288"/>
      <c r="AC202" s="1288"/>
      <c r="AD202" s="1288"/>
      <c r="AE202" s="1288"/>
      <c r="AF202" s="1288"/>
      <c r="AG202" s="1288"/>
      <c r="AH202" s="1288"/>
      <c r="AI202" s="1288"/>
      <c r="AJ202" s="1288"/>
      <c r="AK202" s="1288"/>
      <c r="AL202" s="1288"/>
      <c r="AM202" s="1288"/>
      <c r="AN202" s="1288"/>
      <c r="AO202" s="1288"/>
      <c r="AP202" s="1288"/>
      <c r="AQ202" s="1288"/>
      <c r="AR202" s="1288"/>
      <c r="AS202" s="1288"/>
      <c r="AT202" s="1288"/>
      <c r="AU202" s="1288"/>
      <c r="AV202" s="1288"/>
      <c r="AW202" s="1288"/>
      <c r="AX202" s="1288"/>
      <c r="AY202" s="1288"/>
      <c r="AZ202" s="1288"/>
      <c r="BA202" s="1288"/>
      <c r="BB202" s="1288"/>
      <c r="BC202" s="1288"/>
      <c r="BD202" s="1288"/>
      <c r="BE202" s="1288"/>
      <c r="BF202" s="1288"/>
      <c r="BG202" s="1284"/>
      <c r="BH202" s="1284"/>
    </row>
    <row r="203" spans="1:60" ht="18" thickBot="1" x14ac:dyDescent="0.4">
      <c r="A203" s="1020" t="s">
        <v>1715</v>
      </c>
      <c r="B203" s="2030"/>
      <c r="C203" s="2031"/>
      <c r="D203" s="2031"/>
      <c r="E203" s="2031"/>
      <c r="F203" s="2031"/>
      <c r="G203" s="2031"/>
      <c r="H203" s="2031"/>
      <c r="I203" s="2032"/>
      <c r="J203" s="1020"/>
      <c r="K203" s="1288"/>
      <c r="L203" s="1288"/>
      <c r="M203" s="1288"/>
      <c r="N203" s="1288"/>
      <c r="O203" s="1288"/>
      <c r="P203" s="1288"/>
      <c r="Q203" s="1288"/>
      <c r="R203" s="1288"/>
      <c r="S203" s="1288"/>
      <c r="T203" s="1288"/>
      <c r="U203" s="1288"/>
      <c r="V203" s="1288"/>
      <c r="W203" s="1288"/>
      <c r="X203" s="1288"/>
      <c r="Y203" s="1288"/>
      <c r="Z203" s="1288"/>
      <c r="AA203" s="1288"/>
      <c r="AB203" s="1288"/>
      <c r="AC203" s="1288"/>
      <c r="AD203" s="1288"/>
      <c r="AE203" s="1288"/>
      <c r="AF203" s="1288"/>
      <c r="AG203" s="1288"/>
      <c r="AH203" s="1288"/>
      <c r="AI203" s="1288"/>
      <c r="AJ203" s="1288"/>
      <c r="AK203" s="1288"/>
      <c r="AL203" s="1288"/>
      <c r="AM203" s="1288"/>
      <c r="AN203" s="1288"/>
      <c r="AO203" s="1288"/>
      <c r="AP203" s="1288"/>
      <c r="AQ203" s="1288"/>
      <c r="AR203" s="1288"/>
      <c r="AS203" s="1288"/>
      <c r="AT203" s="1288"/>
      <c r="AU203" s="1288"/>
      <c r="AV203" s="1288"/>
      <c r="AW203" s="1288"/>
      <c r="AX203" s="1288"/>
      <c r="AY203" s="1288"/>
      <c r="AZ203" s="1288"/>
      <c r="BA203" s="1288"/>
      <c r="BB203" s="1288"/>
      <c r="BC203" s="1288"/>
      <c r="BD203" s="1288"/>
      <c r="BE203" s="1288"/>
      <c r="BF203" s="1288"/>
      <c r="BG203" s="1284"/>
      <c r="BH203" s="1284"/>
    </row>
    <row r="204" spans="1:60" ht="18" thickBot="1" x14ac:dyDescent="0.4">
      <c r="A204" s="1459" t="s">
        <v>1716</v>
      </c>
      <c r="B204" s="1285"/>
      <c r="C204" s="1285"/>
      <c r="D204" s="1285"/>
      <c r="E204" s="1285"/>
      <c r="F204" s="1285"/>
      <c r="G204" s="1285"/>
      <c r="H204" s="1285"/>
      <c r="I204" s="1285"/>
      <c r="J204" s="1406">
        <v>60000</v>
      </c>
      <c r="K204" s="1443"/>
      <c r="L204" s="1291"/>
      <c r="M204" s="1291"/>
      <c r="N204" s="1291"/>
      <c r="O204" s="1292"/>
      <c r="P204" s="1292"/>
      <c r="Q204" s="1292"/>
      <c r="R204" s="1292"/>
      <c r="S204" s="1292"/>
      <c r="T204" s="1292"/>
      <c r="U204" s="1292"/>
      <c r="V204" s="1292"/>
      <c r="W204" s="1292"/>
      <c r="X204" s="1292"/>
      <c r="Y204" s="1292"/>
      <c r="Z204" s="1292"/>
      <c r="AA204" s="1292"/>
      <c r="AB204" s="1292"/>
      <c r="AC204" s="1292"/>
      <c r="AD204" s="1292"/>
      <c r="AE204" s="1292"/>
      <c r="AF204" s="1292"/>
      <c r="AG204" s="1292"/>
      <c r="AH204" s="1292"/>
      <c r="AI204" s="1292"/>
      <c r="AJ204" s="1292"/>
      <c r="AK204" s="1292"/>
      <c r="AL204" s="1292"/>
      <c r="AM204" s="1292"/>
      <c r="AN204" s="1292"/>
      <c r="AO204" s="1292"/>
      <c r="AP204" s="1292"/>
      <c r="AQ204" s="1292"/>
      <c r="AR204" s="1292"/>
      <c r="AS204" s="1292"/>
      <c r="AT204" s="1292"/>
      <c r="AU204" s="1292"/>
      <c r="AV204" s="1292"/>
      <c r="AW204" s="1292"/>
      <c r="AX204" s="1292"/>
      <c r="AY204" s="1292"/>
      <c r="AZ204" s="1292"/>
      <c r="BA204" s="1292"/>
      <c r="BB204" s="1292"/>
      <c r="BC204" s="1292"/>
      <c r="BD204" s="1292"/>
      <c r="BE204" s="1292"/>
      <c r="BF204" s="1292"/>
      <c r="BG204" s="1286"/>
      <c r="BH204" s="1286"/>
    </row>
    <row r="205" spans="1:60" ht="18" thickBot="1" x14ac:dyDescent="0.4">
      <c r="A205" s="1387" t="s">
        <v>1717</v>
      </c>
      <c r="B205" s="1287"/>
      <c r="C205" s="1287"/>
      <c r="D205" s="1287"/>
      <c r="E205" s="1287"/>
      <c r="F205" s="1287"/>
      <c r="G205" s="1287"/>
      <c r="H205" s="1388"/>
      <c r="I205" s="1388"/>
      <c r="J205" s="1389">
        <f>SUM(J204:J204)</f>
        <v>60000</v>
      </c>
      <c r="K205" s="1355"/>
      <c r="L205" s="1291"/>
      <c r="M205" s="1291"/>
      <c r="N205" s="1291"/>
      <c r="O205" s="1291"/>
      <c r="P205" s="1291"/>
      <c r="Q205" s="1291"/>
      <c r="R205" s="1291"/>
      <c r="S205" s="1291"/>
      <c r="T205" s="1291"/>
      <c r="U205" s="1291"/>
      <c r="V205" s="1291"/>
      <c r="W205" s="1291"/>
      <c r="X205" s="1291"/>
      <c r="Y205" s="1291"/>
      <c r="Z205" s="1291"/>
      <c r="AA205" s="1291"/>
      <c r="AB205" s="1291"/>
      <c r="AC205" s="1291"/>
      <c r="AD205" s="1291"/>
      <c r="AE205" s="1291"/>
      <c r="AF205" s="1291"/>
      <c r="AG205" s="1291"/>
      <c r="AH205" s="1291"/>
      <c r="AI205" s="1291"/>
      <c r="AJ205" s="1291"/>
      <c r="AK205" s="1291"/>
      <c r="AL205" s="1291"/>
      <c r="AM205" s="1291"/>
      <c r="AN205" s="1291"/>
      <c r="AO205" s="1291"/>
      <c r="AP205" s="1291"/>
      <c r="AQ205" s="1291"/>
      <c r="AR205" s="1291"/>
      <c r="AS205" s="1291"/>
      <c r="AT205" s="1291"/>
      <c r="AU205" s="1291"/>
      <c r="AV205" s="1291"/>
      <c r="AW205" s="1291"/>
      <c r="AX205" s="1291"/>
      <c r="AY205" s="1291"/>
      <c r="AZ205" s="1291"/>
      <c r="BA205" s="1291"/>
      <c r="BB205" s="1291"/>
      <c r="BC205" s="1291"/>
      <c r="BD205" s="1291"/>
      <c r="BE205" s="1291"/>
      <c r="BF205" s="1291"/>
      <c r="BG205" s="1286"/>
      <c r="BH205" s="1286"/>
    </row>
    <row r="206" spans="1:60" ht="18" thickBot="1" x14ac:dyDescent="0.4">
      <c r="A206" s="1020" t="s">
        <v>1718</v>
      </c>
      <c r="B206" s="2033"/>
      <c r="C206" s="2034"/>
      <c r="D206" s="2034"/>
      <c r="E206" s="2034"/>
      <c r="F206" s="2034"/>
      <c r="G206" s="2034"/>
      <c r="H206" s="2034"/>
      <c r="I206" s="2035"/>
      <c r="J206" s="1020"/>
      <c r="K206" s="1288"/>
      <c r="L206" s="1288"/>
      <c r="M206" s="1288"/>
      <c r="N206" s="1288"/>
      <c r="O206" s="1288"/>
      <c r="P206" s="1288"/>
      <c r="Q206" s="1288"/>
      <c r="R206" s="1288"/>
      <c r="S206" s="1288"/>
      <c r="T206" s="1288"/>
      <c r="U206" s="1288"/>
      <c r="V206" s="1288"/>
      <c r="W206" s="1288"/>
      <c r="X206" s="1288"/>
      <c r="Y206" s="1288"/>
      <c r="Z206" s="1288"/>
      <c r="AA206" s="1288"/>
      <c r="AB206" s="1288"/>
      <c r="AC206" s="1288"/>
      <c r="AD206" s="1288"/>
      <c r="AE206" s="1288"/>
      <c r="AF206" s="1288"/>
      <c r="AG206" s="1288"/>
      <c r="AH206" s="1288"/>
      <c r="AI206" s="1288"/>
      <c r="AJ206" s="1288"/>
      <c r="AK206" s="1288"/>
      <c r="AL206" s="1288"/>
      <c r="AM206" s="1288"/>
      <c r="AN206" s="1288"/>
      <c r="AO206" s="1288"/>
      <c r="AP206" s="1288"/>
      <c r="AQ206" s="1288"/>
      <c r="AR206" s="1288"/>
      <c r="AS206" s="1288"/>
      <c r="AT206" s="1288"/>
      <c r="AU206" s="1288"/>
      <c r="AV206" s="1288"/>
      <c r="AW206" s="1288"/>
      <c r="AX206" s="1288"/>
      <c r="AY206" s="1288"/>
      <c r="AZ206" s="1288"/>
      <c r="BA206" s="1288"/>
      <c r="BB206" s="1288"/>
      <c r="BC206" s="1288"/>
      <c r="BD206" s="1288"/>
      <c r="BE206" s="1288"/>
      <c r="BF206" s="1288"/>
      <c r="BG206" s="1284"/>
      <c r="BH206" s="1284"/>
    </row>
    <row r="207" spans="1:60" ht="18" thickBot="1" x14ac:dyDescent="0.4">
      <c r="A207" s="1459" t="s">
        <v>1719</v>
      </c>
      <c r="B207" s="1285"/>
      <c r="C207" s="1285"/>
      <c r="D207" s="1285"/>
      <c r="E207" s="1285"/>
      <c r="F207" s="1285"/>
      <c r="G207" s="1285"/>
      <c r="H207" s="1285"/>
      <c r="I207" s="1285"/>
      <c r="J207" s="1406">
        <v>272700</v>
      </c>
      <c r="K207" s="1355"/>
      <c r="L207" s="1291"/>
      <c r="M207" s="1291"/>
      <c r="N207" s="1291"/>
      <c r="O207" s="1292"/>
      <c r="P207" s="1292"/>
      <c r="Q207" s="1292"/>
      <c r="R207" s="1292"/>
      <c r="S207" s="1292"/>
      <c r="T207" s="1292"/>
      <c r="U207" s="1292"/>
      <c r="V207" s="1292"/>
      <c r="W207" s="1292"/>
      <c r="X207" s="1292"/>
      <c r="Y207" s="1292"/>
      <c r="Z207" s="1292"/>
      <c r="AA207" s="1292"/>
      <c r="AB207" s="1292"/>
      <c r="AC207" s="1292"/>
      <c r="AD207" s="1292"/>
      <c r="AE207" s="1292"/>
      <c r="AF207" s="1292"/>
      <c r="AG207" s="1292"/>
      <c r="AH207" s="1292"/>
      <c r="AI207" s="1292"/>
      <c r="AJ207" s="1292"/>
      <c r="AK207" s="1292"/>
      <c r="AL207" s="1292"/>
      <c r="AM207" s="1292"/>
      <c r="AN207" s="1292"/>
      <c r="AO207" s="1292"/>
      <c r="AP207" s="1292"/>
      <c r="AQ207" s="1292"/>
      <c r="AR207" s="1292"/>
      <c r="AS207" s="1292"/>
      <c r="AT207" s="1292"/>
      <c r="AU207" s="1292"/>
      <c r="AV207" s="1292"/>
      <c r="AW207" s="1292"/>
      <c r="AX207" s="1292"/>
      <c r="AY207" s="1292"/>
      <c r="AZ207" s="1292"/>
      <c r="BA207" s="1292"/>
      <c r="BB207" s="1292"/>
      <c r="BC207" s="1292"/>
      <c r="BD207" s="1292"/>
      <c r="BE207" s="1292"/>
      <c r="BF207" s="1292"/>
      <c r="BG207" s="1286"/>
      <c r="BH207" s="1286"/>
    </row>
    <row r="208" spans="1:60" ht="18" thickBot="1" x14ac:dyDescent="0.4">
      <c r="A208" s="1387" t="s">
        <v>1720</v>
      </c>
      <c r="B208" s="1287"/>
      <c r="C208" s="1287"/>
      <c r="D208" s="1287"/>
      <c r="E208" s="1287"/>
      <c r="F208" s="1287"/>
      <c r="G208" s="1287"/>
      <c r="H208" s="1388"/>
      <c r="I208" s="1388"/>
      <c r="J208" s="1389">
        <f>SUM(J207:J207)</f>
        <v>272700</v>
      </c>
      <c r="K208" s="1355"/>
      <c r="L208" s="1291"/>
      <c r="M208" s="1291"/>
      <c r="N208" s="1291"/>
      <c r="O208" s="1291"/>
      <c r="P208" s="1291"/>
      <c r="Q208" s="1291"/>
      <c r="R208" s="1291"/>
      <c r="S208" s="1291"/>
      <c r="T208" s="1291"/>
      <c r="U208" s="1291"/>
      <c r="V208" s="1291"/>
      <c r="W208" s="1291"/>
      <c r="X208" s="1291"/>
      <c r="Y208" s="1291"/>
      <c r="Z208" s="1291"/>
      <c r="AA208" s="1291"/>
      <c r="AB208" s="1291"/>
      <c r="AC208" s="1291"/>
      <c r="AD208" s="1291"/>
      <c r="AE208" s="1291"/>
      <c r="AF208" s="1291"/>
      <c r="AG208" s="1291"/>
      <c r="AH208" s="1291"/>
      <c r="AI208" s="1291"/>
      <c r="AJ208" s="1291"/>
      <c r="AK208" s="1291"/>
      <c r="AL208" s="1291"/>
      <c r="AM208" s="1291"/>
      <c r="AN208" s="1291"/>
      <c r="AO208" s="1291"/>
      <c r="AP208" s="1291"/>
      <c r="AQ208" s="1291"/>
      <c r="AR208" s="1291"/>
      <c r="AS208" s="1291"/>
      <c r="AT208" s="1291"/>
      <c r="AU208" s="1291"/>
      <c r="AV208" s="1291"/>
      <c r="AW208" s="1291"/>
      <c r="AX208" s="1291"/>
      <c r="AY208" s="1291"/>
      <c r="AZ208" s="1291"/>
      <c r="BA208" s="1291"/>
      <c r="BB208" s="1291"/>
      <c r="BC208" s="1291"/>
      <c r="BD208" s="1291"/>
      <c r="BE208" s="1291"/>
      <c r="BF208" s="1291"/>
      <c r="BG208" s="1286"/>
      <c r="BH208" s="1286"/>
    </row>
    <row r="209" spans="1:60" ht="18" thickBot="1" x14ac:dyDescent="0.4">
      <c r="A209" s="1473" t="s">
        <v>1721</v>
      </c>
      <c r="B209" s="1473"/>
      <c r="C209" s="1473"/>
      <c r="D209" s="1473"/>
      <c r="E209" s="1473"/>
      <c r="F209" s="1473"/>
      <c r="G209" s="1473"/>
      <c r="H209" s="1473"/>
      <c r="I209" s="1473"/>
      <c r="J209" s="1474">
        <f>J205+J208</f>
        <v>332700</v>
      </c>
      <c r="K209" s="1006"/>
      <c r="L209" s="1006"/>
      <c r="M209" s="1006"/>
      <c r="N209" s="1006"/>
      <c r="O209" s="1006"/>
      <c r="P209" s="1006"/>
      <c r="Q209" s="1006"/>
      <c r="R209" s="1006"/>
      <c r="S209" s="1006"/>
      <c r="T209" s="1006"/>
      <c r="U209" s="1006"/>
      <c r="V209" s="1006"/>
      <c r="W209" s="1006"/>
      <c r="X209" s="1006"/>
      <c r="Y209" s="1006"/>
      <c r="Z209" s="1006"/>
      <c r="AA209" s="1006"/>
      <c r="AB209" s="1006"/>
      <c r="AC209" s="1006"/>
      <c r="AD209" s="1006"/>
      <c r="AE209" s="1006"/>
      <c r="AF209" s="1006"/>
      <c r="AG209" s="1006"/>
      <c r="AH209" s="1006"/>
      <c r="AI209" s="1006"/>
      <c r="AJ209" s="1006"/>
      <c r="AK209" s="1006"/>
      <c r="AL209" s="1006"/>
      <c r="AM209" s="1006"/>
      <c r="AN209" s="1006"/>
      <c r="AO209" s="1006"/>
      <c r="AP209" s="1006"/>
      <c r="AQ209" s="1006"/>
      <c r="AR209" s="1006"/>
      <c r="AS209" s="1006"/>
      <c r="AT209" s="1006"/>
      <c r="AU209" s="1006"/>
      <c r="AV209" s="1006"/>
      <c r="AW209" s="1006"/>
      <c r="AX209" s="1006"/>
      <c r="AY209" s="1006"/>
      <c r="AZ209" s="1006"/>
      <c r="BA209" s="1006"/>
      <c r="BB209" s="1006"/>
      <c r="BC209" s="1006"/>
      <c r="BD209" s="1006"/>
      <c r="BE209" s="1006"/>
      <c r="BF209" s="1006"/>
      <c r="BG209" s="1274"/>
      <c r="BH209" s="1274"/>
    </row>
    <row r="210" spans="1:60" ht="18" thickBot="1" x14ac:dyDescent="0.4">
      <c r="A210" s="1475" t="s">
        <v>1722</v>
      </c>
      <c r="B210" s="1360"/>
      <c r="C210" s="1360"/>
      <c r="D210" s="1360"/>
      <c r="E210" s="1360"/>
      <c r="F210" s="1360"/>
      <c r="G210" s="1360"/>
      <c r="H210" s="1361"/>
      <c r="I210" s="1360"/>
      <c r="J210" s="1362">
        <f>J209+J201+J176+J159+J148+J71+J47</f>
        <v>1052250</v>
      </c>
      <c r="K210" s="1476"/>
      <c r="L210" s="1477"/>
      <c r="M210" s="1477"/>
      <c r="N210" s="1477"/>
      <c r="O210" s="1477"/>
      <c r="P210" s="1477"/>
      <c r="Q210" s="1477"/>
      <c r="R210" s="1477"/>
      <c r="S210" s="1477"/>
      <c r="T210" s="1477"/>
      <c r="U210" s="1477"/>
      <c r="V210" s="1477"/>
      <c r="W210" s="1477"/>
      <c r="X210" s="1477"/>
      <c r="Y210" s="1477"/>
      <c r="Z210" s="1477"/>
      <c r="AA210" s="1477"/>
      <c r="AB210" s="1477"/>
      <c r="AC210" s="1477"/>
      <c r="AD210" s="1477"/>
      <c r="AE210" s="1477"/>
      <c r="AF210" s="1477"/>
      <c r="AG210" s="1477"/>
      <c r="AH210" s="1477"/>
      <c r="AI210" s="1477"/>
      <c r="AJ210" s="1477"/>
      <c r="AK210" s="1477"/>
      <c r="AL210" s="1477"/>
      <c r="AM210" s="1477"/>
      <c r="AN210" s="1477"/>
      <c r="AO210" s="1477"/>
      <c r="AP210" s="1477"/>
      <c r="AQ210" s="1477"/>
      <c r="AR210" s="1477"/>
      <c r="AS210" s="1477"/>
      <c r="AT210" s="1477"/>
      <c r="AU210" s="1477"/>
      <c r="AV210" s="1477"/>
      <c r="AW210" s="1477"/>
      <c r="AX210" s="1477"/>
      <c r="AY210" s="1477"/>
      <c r="AZ210" s="1477"/>
      <c r="BA210" s="1477"/>
      <c r="BB210" s="1477"/>
      <c r="BC210" s="1477"/>
      <c r="BD210" s="1477"/>
      <c r="BE210" s="1477"/>
      <c r="BF210" s="1477"/>
      <c r="BG210" s="1478"/>
      <c r="BH210" s="1478"/>
    </row>
    <row r="211" spans="1:60" ht="18" thickBot="1" x14ac:dyDescent="0.4">
      <c r="A211" s="1479" t="s">
        <v>1444</v>
      </c>
      <c r="B211" s="1363"/>
      <c r="C211" s="1364"/>
      <c r="D211" s="1364"/>
      <c r="E211" s="1364"/>
      <c r="F211" s="1364"/>
      <c r="G211" s="1364"/>
      <c r="H211" s="1364"/>
      <c r="I211" s="1364"/>
      <c r="J211" s="1365">
        <f>0.085*J210</f>
        <v>89441.25</v>
      </c>
      <c r="K211" s="1008"/>
      <c r="L211" s="953"/>
      <c r="M211" s="953"/>
      <c r="N211" s="953"/>
      <c r="O211" s="953"/>
      <c r="P211" s="953"/>
      <c r="Q211" s="953"/>
      <c r="R211" s="953"/>
      <c r="S211" s="953"/>
      <c r="T211" s="953"/>
      <c r="U211" s="953"/>
      <c r="V211" s="953"/>
      <c r="W211" s="953"/>
      <c r="X211" s="953"/>
      <c r="Y211" s="953"/>
      <c r="Z211" s="953"/>
      <c r="AA211" s="953"/>
      <c r="AB211" s="953"/>
      <c r="AC211" s="953"/>
      <c r="AD211" s="953"/>
      <c r="AE211" s="953"/>
      <c r="AF211" s="953"/>
      <c r="AG211" s="953"/>
      <c r="AH211" s="953"/>
      <c r="AI211" s="953"/>
      <c r="AJ211" s="953"/>
      <c r="AK211" s="953"/>
      <c r="AL211" s="953"/>
      <c r="AM211" s="953"/>
      <c r="AN211" s="953"/>
      <c r="AO211" s="953"/>
      <c r="AP211" s="953"/>
      <c r="AQ211" s="953"/>
      <c r="AR211" s="953"/>
      <c r="AS211" s="953"/>
      <c r="AT211" s="953"/>
      <c r="AU211" s="953"/>
      <c r="AV211" s="953"/>
      <c r="AW211" s="953"/>
      <c r="AX211" s="953"/>
      <c r="AY211" s="953"/>
      <c r="AZ211" s="953"/>
      <c r="BA211" s="953"/>
      <c r="BB211" s="953"/>
      <c r="BC211" s="953"/>
      <c r="BD211" s="953"/>
      <c r="BE211" s="953"/>
      <c r="BF211" s="953"/>
      <c r="BG211" s="1022"/>
      <c r="BH211" s="1022"/>
    </row>
    <row r="212" spans="1:60" ht="18" thickBot="1" x14ac:dyDescent="0.4">
      <c r="A212" s="1479" t="s">
        <v>1723</v>
      </c>
      <c r="B212" s="1366"/>
      <c r="C212" s="1367"/>
      <c r="D212" s="1368"/>
      <c r="E212" s="1369"/>
      <c r="F212" s="1370"/>
      <c r="G212" s="1371"/>
      <c r="H212" s="1372"/>
      <c r="I212" s="1373"/>
      <c r="J212" s="1374">
        <f>J210+J211</f>
        <v>1141691.25</v>
      </c>
      <c r="K212" s="1008"/>
      <c r="L212" s="953"/>
      <c r="M212" s="953"/>
      <c r="N212" s="953"/>
      <c r="O212" s="953"/>
      <c r="P212" s="953"/>
      <c r="Q212" s="953"/>
      <c r="R212" s="953"/>
      <c r="S212" s="953"/>
      <c r="T212" s="953"/>
      <c r="U212" s="953"/>
      <c r="V212" s="953"/>
      <c r="W212" s="953"/>
      <c r="X212" s="953"/>
      <c r="Y212" s="953"/>
      <c r="Z212" s="953"/>
      <c r="AA212" s="953"/>
      <c r="AB212" s="953"/>
      <c r="AC212" s="953"/>
      <c r="AD212" s="953"/>
      <c r="AE212" s="953"/>
      <c r="AF212" s="953"/>
      <c r="AG212" s="953"/>
      <c r="AH212" s="953"/>
      <c r="AI212" s="953"/>
      <c r="AJ212" s="953"/>
      <c r="AK212" s="953"/>
      <c r="AL212" s="953"/>
      <c r="AM212" s="953"/>
      <c r="AN212" s="953"/>
      <c r="AO212" s="953"/>
      <c r="AP212" s="953"/>
      <c r="AQ212" s="953"/>
      <c r="AR212" s="953"/>
      <c r="AS212" s="953"/>
      <c r="AT212" s="953"/>
      <c r="AU212" s="953"/>
      <c r="AV212" s="953"/>
      <c r="AW212" s="953"/>
      <c r="AX212" s="953"/>
      <c r="AY212" s="953"/>
      <c r="AZ212" s="953"/>
      <c r="BA212" s="953"/>
      <c r="BB212" s="953"/>
      <c r="BC212" s="953"/>
      <c r="BD212" s="953"/>
      <c r="BE212" s="953"/>
      <c r="BF212" s="953"/>
      <c r="BG212" s="1022"/>
      <c r="BH212" s="1022"/>
    </row>
  </sheetData>
  <mergeCells count="80">
    <mergeCell ref="AE9:AH9"/>
    <mergeCell ref="AI9:AL9"/>
    <mergeCell ref="A3:J3"/>
    <mergeCell ref="A4:J4"/>
    <mergeCell ref="A5:J5"/>
    <mergeCell ref="A6:J6"/>
    <mergeCell ref="A7:J7"/>
    <mergeCell ref="K9:N9"/>
    <mergeCell ref="A11:J11"/>
    <mergeCell ref="O9:R9"/>
    <mergeCell ref="S9:V9"/>
    <mergeCell ref="W9:Z9"/>
    <mergeCell ref="AA9:AD9"/>
    <mergeCell ref="AM9:AP9"/>
    <mergeCell ref="AQ9:AT9"/>
    <mergeCell ref="AU9:AX9"/>
    <mergeCell ref="AY9:BB9"/>
    <mergeCell ref="BC9:BF9"/>
    <mergeCell ref="B39:I39"/>
    <mergeCell ref="A13:J13"/>
    <mergeCell ref="B14:J14"/>
    <mergeCell ref="B18:I18"/>
    <mergeCell ref="B22:I22"/>
    <mergeCell ref="AE22:AN22"/>
    <mergeCell ref="AO22:AX22"/>
    <mergeCell ref="AY22:BH22"/>
    <mergeCell ref="B27:I27"/>
    <mergeCell ref="B32:I32"/>
    <mergeCell ref="K22:T22"/>
    <mergeCell ref="U22:AD22"/>
    <mergeCell ref="A141:J141"/>
    <mergeCell ref="A144:J144"/>
    <mergeCell ref="A96:J96"/>
    <mergeCell ref="B43:I43"/>
    <mergeCell ref="A48:F48"/>
    <mergeCell ref="B49:I49"/>
    <mergeCell ref="B55:I55"/>
    <mergeCell ref="A61:J61"/>
    <mergeCell ref="B65:I65"/>
    <mergeCell ref="A72:J72"/>
    <mergeCell ref="B73:I73"/>
    <mergeCell ref="A76:J76"/>
    <mergeCell ref="A84:J84"/>
    <mergeCell ref="A89:J89"/>
    <mergeCell ref="A138:J138"/>
    <mergeCell ref="A97:J97"/>
    <mergeCell ref="A102:J102"/>
    <mergeCell ref="A107:J107"/>
    <mergeCell ref="A113:J113"/>
    <mergeCell ref="A117:J117"/>
    <mergeCell ref="A118:J118"/>
    <mergeCell ref="A123:J123"/>
    <mergeCell ref="A125:J125"/>
    <mergeCell ref="A127:J127"/>
    <mergeCell ref="A130:J130"/>
    <mergeCell ref="A135:J135"/>
    <mergeCell ref="A147:J147"/>
    <mergeCell ref="A149:J149"/>
    <mergeCell ref="B150:I150"/>
    <mergeCell ref="K160:O160"/>
    <mergeCell ref="B161:I161"/>
    <mergeCell ref="B153:I153"/>
    <mergeCell ref="A160:J160"/>
    <mergeCell ref="B164:I164"/>
    <mergeCell ref="B167:I167"/>
    <mergeCell ref="K202:O202"/>
    <mergeCell ref="B173:I173"/>
    <mergeCell ref="A177:J177"/>
    <mergeCell ref="K177:O177"/>
    <mergeCell ref="B178:I178"/>
    <mergeCell ref="B182:I182"/>
    <mergeCell ref="B185:I185"/>
    <mergeCell ref="B170:I170"/>
    <mergeCell ref="B203:I203"/>
    <mergeCell ref="B206:I206"/>
    <mergeCell ref="B188:I188"/>
    <mergeCell ref="B191:I191"/>
    <mergeCell ref="B194:I194"/>
    <mergeCell ref="B198:I198"/>
    <mergeCell ref="A202:J202"/>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G54"/>
  <sheetViews>
    <sheetView topLeftCell="A22" zoomScaleNormal="100" workbookViewId="0">
      <selection activeCell="D9" sqref="D9"/>
    </sheetView>
  </sheetViews>
  <sheetFormatPr defaultColWidth="8.81640625" defaultRowHeight="14.5" x14ac:dyDescent="0.35"/>
  <cols>
    <col min="1" max="2" width="1.81640625" customWidth="1"/>
    <col min="3" max="3" width="52" customWidth="1"/>
    <col min="4" max="4" width="20.453125" customWidth="1"/>
    <col min="5" max="5" width="13.81640625" customWidth="1"/>
    <col min="6" max="6" width="82.453125" customWidth="1"/>
    <col min="7" max="7" width="2.7265625" customWidth="1"/>
    <col min="8" max="8" width="31.81640625" customWidth="1"/>
  </cols>
  <sheetData>
    <row r="1" spans="1:7" ht="15" thickBot="1" x14ac:dyDescent="0.4">
      <c r="A1" s="8"/>
      <c r="B1" s="8"/>
      <c r="C1" s="8"/>
      <c r="D1" s="8"/>
      <c r="E1" s="8"/>
      <c r="F1" s="8"/>
      <c r="G1" s="376"/>
    </row>
    <row r="2" spans="1:7" ht="15" thickBot="1" x14ac:dyDescent="0.4">
      <c r="A2" s="8"/>
      <c r="B2" s="383"/>
      <c r="C2" s="384"/>
      <c r="D2" s="384"/>
      <c r="E2" s="384"/>
      <c r="F2" s="384"/>
      <c r="G2" s="385"/>
    </row>
    <row r="3" spans="1:7" ht="20.5" thickBot="1" x14ac:dyDescent="0.4">
      <c r="A3" s="8"/>
      <c r="B3" s="291"/>
      <c r="C3" s="1547" t="s">
        <v>221</v>
      </c>
      <c r="D3" s="1548"/>
      <c r="E3" s="1548"/>
      <c r="F3" s="1548"/>
      <c r="G3" s="386"/>
    </row>
    <row r="4" spans="1:7" x14ac:dyDescent="0.35">
      <c r="A4" s="8"/>
      <c r="B4" s="387"/>
      <c r="C4" s="1528" t="s">
        <v>232</v>
      </c>
      <c r="D4" s="1528"/>
      <c r="E4" s="1528"/>
      <c r="F4" s="355"/>
      <c r="G4" s="386"/>
    </row>
    <row r="5" spans="1:7" ht="15.75" customHeight="1" thickBot="1" x14ac:dyDescent="0.4">
      <c r="A5" s="8"/>
      <c r="B5" s="387"/>
      <c r="C5" s="1541" t="s">
        <v>293</v>
      </c>
      <c r="D5" s="1541"/>
      <c r="E5" s="1541"/>
      <c r="F5" s="1541"/>
      <c r="G5" s="386"/>
    </row>
    <row r="6" spans="1:7" ht="70.5" thickBot="1" x14ac:dyDescent="0.4">
      <c r="A6" s="8"/>
      <c r="B6" s="387"/>
      <c r="C6" s="388" t="s">
        <v>830</v>
      </c>
      <c r="D6" s="389" t="s">
        <v>831</v>
      </c>
      <c r="E6" s="389" t="s">
        <v>832</v>
      </c>
      <c r="F6" s="390" t="s">
        <v>272</v>
      </c>
      <c r="G6" s="386"/>
    </row>
    <row r="7" spans="1:7" ht="48" x14ac:dyDescent="0.35">
      <c r="A7" s="8"/>
      <c r="B7" s="387"/>
      <c r="C7" s="402" t="s">
        <v>833</v>
      </c>
      <c r="D7" s="403" t="s">
        <v>834</v>
      </c>
      <c r="E7" s="404" t="s">
        <v>835</v>
      </c>
      <c r="F7" s="1483" t="s">
        <v>1867</v>
      </c>
      <c r="G7" s="386"/>
    </row>
    <row r="8" spans="1:7" ht="84" x14ac:dyDescent="0.35">
      <c r="A8" s="8"/>
      <c r="B8" s="387"/>
      <c r="C8" s="405" t="s">
        <v>836</v>
      </c>
      <c r="D8" s="403" t="s">
        <v>834</v>
      </c>
      <c r="E8" s="406" t="s">
        <v>835</v>
      </c>
      <c r="F8" s="1483" t="s">
        <v>1868</v>
      </c>
      <c r="G8" s="386"/>
    </row>
    <row r="9" spans="1:7" ht="72" x14ac:dyDescent="0.35">
      <c r="A9" s="8"/>
      <c r="B9" s="387"/>
      <c r="C9" s="402" t="s">
        <v>837</v>
      </c>
      <c r="D9" s="407" t="s">
        <v>838</v>
      </c>
      <c r="E9" s="406" t="s">
        <v>835</v>
      </c>
      <c r="F9" s="1483" t="s">
        <v>1869</v>
      </c>
      <c r="G9" s="386"/>
    </row>
    <row r="10" spans="1:7" ht="120" x14ac:dyDescent="0.35">
      <c r="A10" s="8"/>
      <c r="B10" s="387"/>
      <c r="C10" s="402" t="s">
        <v>839</v>
      </c>
      <c r="D10" s="407" t="s">
        <v>834</v>
      </c>
      <c r="E10" s="406" t="s">
        <v>835</v>
      </c>
      <c r="F10" s="1483" t="s">
        <v>1870</v>
      </c>
      <c r="G10" s="386"/>
    </row>
    <row r="11" spans="1:7" ht="93" customHeight="1" x14ac:dyDescent="0.35">
      <c r="A11" s="8"/>
      <c r="B11" s="387"/>
      <c r="C11" s="402" t="s">
        <v>841</v>
      </c>
      <c r="D11" s="407" t="s">
        <v>838</v>
      </c>
      <c r="E11" s="406" t="s">
        <v>835</v>
      </c>
      <c r="F11" s="1483" t="s">
        <v>1871</v>
      </c>
      <c r="G11" s="386"/>
    </row>
    <row r="12" spans="1:7" ht="60" x14ac:dyDescent="0.35">
      <c r="A12" s="8"/>
      <c r="B12" s="387"/>
      <c r="C12" s="402" t="s">
        <v>842</v>
      </c>
      <c r="D12" s="407" t="s">
        <v>838</v>
      </c>
      <c r="E12" s="406" t="s">
        <v>835</v>
      </c>
      <c r="F12" s="1483" t="s">
        <v>1872</v>
      </c>
      <c r="G12" s="386"/>
    </row>
    <row r="13" spans="1:7" ht="89.25" customHeight="1" x14ac:dyDescent="0.35">
      <c r="A13" s="8"/>
      <c r="B13" s="387"/>
      <c r="C13" s="402" t="s">
        <v>843</v>
      </c>
      <c r="D13" s="407" t="s">
        <v>838</v>
      </c>
      <c r="E13" s="406" t="s">
        <v>835</v>
      </c>
      <c r="F13" s="1483" t="s">
        <v>1875</v>
      </c>
      <c r="G13" s="386"/>
    </row>
    <row r="14" spans="1:7" ht="77.25" customHeight="1" x14ac:dyDescent="0.35">
      <c r="A14" s="8"/>
      <c r="B14" s="387"/>
      <c r="C14" s="402" t="s">
        <v>844</v>
      </c>
      <c r="D14" s="407" t="s">
        <v>834</v>
      </c>
      <c r="E14" s="406" t="s">
        <v>838</v>
      </c>
      <c r="F14" s="1483" t="s">
        <v>1876</v>
      </c>
      <c r="G14" s="386"/>
    </row>
    <row r="15" spans="1:7" ht="33" customHeight="1" x14ac:dyDescent="0.35">
      <c r="A15" s="8"/>
      <c r="B15" s="387"/>
      <c r="C15" s="402" t="s">
        <v>1878</v>
      </c>
      <c r="D15" s="407" t="s">
        <v>834</v>
      </c>
      <c r="E15" s="406" t="s">
        <v>835</v>
      </c>
      <c r="F15" s="1483" t="s">
        <v>1877</v>
      </c>
      <c r="G15" s="386"/>
    </row>
    <row r="16" spans="1:7" ht="108.5" thickBot="1" x14ac:dyDescent="0.4">
      <c r="A16" s="8"/>
      <c r="B16" s="387"/>
      <c r="C16" s="408" t="s">
        <v>845</v>
      </c>
      <c r="D16" s="409" t="s">
        <v>838</v>
      </c>
      <c r="E16" s="410" t="s">
        <v>835</v>
      </c>
      <c r="F16" s="1483" t="s">
        <v>1866</v>
      </c>
      <c r="G16" s="386"/>
    </row>
    <row r="17" spans="1:7" ht="30" customHeight="1" thickBot="1" x14ac:dyDescent="0.4">
      <c r="A17" s="8"/>
      <c r="B17" s="387"/>
      <c r="C17" s="1549" t="s">
        <v>846</v>
      </c>
      <c r="D17" s="1550"/>
      <c r="E17" s="1550"/>
      <c r="F17" s="1551"/>
      <c r="G17" s="386"/>
    </row>
    <row r="18" spans="1:7" ht="48.5" thickBot="1" x14ac:dyDescent="0.4">
      <c r="A18" s="8"/>
      <c r="B18" s="387"/>
      <c r="C18" s="1488" t="s">
        <v>847</v>
      </c>
      <c r="D18" s="1488" t="s">
        <v>848</v>
      </c>
      <c r="E18" s="1487" t="s">
        <v>835</v>
      </c>
      <c r="F18" s="1483" t="s">
        <v>1887</v>
      </c>
      <c r="G18" s="386"/>
    </row>
    <row r="19" spans="1:7" ht="60.5" thickBot="1" x14ac:dyDescent="0.4">
      <c r="A19" s="8"/>
      <c r="B19" s="387"/>
      <c r="C19" s="1485" t="s">
        <v>849</v>
      </c>
      <c r="D19" s="1485" t="s">
        <v>848</v>
      </c>
      <c r="E19" s="1487" t="s">
        <v>835</v>
      </c>
      <c r="F19" s="1483" t="s">
        <v>1888</v>
      </c>
      <c r="G19" s="386"/>
    </row>
    <row r="20" spans="1:7" ht="120.5" thickBot="1" x14ac:dyDescent="0.4">
      <c r="A20" s="8"/>
      <c r="B20" s="387"/>
      <c r="C20" s="1485" t="s">
        <v>850</v>
      </c>
      <c r="D20" s="1485" t="s">
        <v>848</v>
      </c>
      <c r="E20" s="1487" t="s">
        <v>840</v>
      </c>
      <c r="F20" s="1483" t="s">
        <v>1889</v>
      </c>
      <c r="G20" s="386"/>
    </row>
    <row r="21" spans="1:7" ht="84" x14ac:dyDescent="0.35">
      <c r="A21" s="8"/>
      <c r="B21" s="387"/>
      <c r="C21" s="1485" t="s">
        <v>851</v>
      </c>
      <c r="D21" s="1485" t="s">
        <v>848</v>
      </c>
      <c r="E21" s="1487" t="s">
        <v>835</v>
      </c>
      <c r="F21" s="1483" t="s">
        <v>1891</v>
      </c>
      <c r="G21" s="386"/>
    </row>
    <row r="22" spans="1:7" ht="48" x14ac:dyDescent="0.35">
      <c r="A22" s="8"/>
      <c r="B22" s="387"/>
      <c r="C22" s="392" t="s">
        <v>852</v>
      </c>
      <c r="D22" s="393" t="s">
        <v>848</v>
      </c>
      <c r="E22" s="391" t="s">
        <v>840</v>
      </c>
      <c r="F22" s="1483" t="s">
        <v>1892</v>
      </c>
      <c r="G22" s="386"/>
    </row>
    <row r="23" spans="1:7" ht="48" x14ac:dyDescent="0.35">
      <c r="A23" s="8"/>
      <c r="B23" s="387"/>
      <c r="C23" s="1485" t="s">
        <v>853</v>
      </c>
      <c r="D23" s="1485" t="s">
        <v>854</v>
      </c>
      <c r="E23" s="1486" t="s">
        <v>835</v>
      </c>
      <c r="F23" s="1483" t="s">
        <v>1893</v>
      </c>
      <c r="G23" s="386"/>
    </row>
    <row r="24" spans="1:7" ht="36" x14ac:dyDescent="0.35">
      <c r="A24" s="8"/>
      <c r="B24" s="387"/>
      <c r="C24" s="1485" t="s">
        <v>855</v>
      </c>
      <c r="D24" s="1485" t="s">
        <v>854</v>
      </c>
      <c r="E24" s="1486" t="s">
        <v>835</v>
      </c>
      <c r="F24" s="1483" t="s">
        <v>1894</v>
      </c>
      <c r="G24" s="386"/>
    </row>
    <row r="25" spans="1:7" ht="40.5" customHeight="1" x14ac:dyDescent="0.35">
      <c r="A25" s="8"/>
      <c r="B25" s="387"/>
      <c r="C25" s="1485" t="s">
        <v>1895</v>
      </c>
      <c r="D25" s="1485" t="s">
        <v>848</v>
      </c>
      <c r="E25" s="1486" t="s">
        <v>835</v>
      </c>
      <c r="F25" s="1483" t="s">
        <v>1896</v>
      </c>
      <c r="G25" s="386"/>
    </row>
    <row r="26" spans="1:7" ht="80.25" customHeight="1" x14ac:dyDescent="0.35">
      <c r="A26" s="8"/>
      <c r="B26" s="387"/>
      <c r="C26" s="392" t="s">
        <v>856</v>
      </c>
      <c r="D26" s="393" t="s">
        <v>848</v>
      </c>
      <c r="E26" s="391" t="s">
        <v>835</v>
      </c>
      <c r="F26" s="1483" t="s">
        <v>1897</v>
      </c>
      <c r="G26" s="386"/>
    </row>
    <row r="27" spans="1:7" ht="55.5" customHeight="1" x14ac:dyDescent="0.35">
      <c r="A27" s="8"/>
      <c r="B27" s="387"/>
      <c r="C27" s="1485" t="s">
        <v>1890</v>
      </c>
      <c r="D27" s="1485" t="s">
        <v>854</v>
      </c>
      <c r="E27" s="1486" t="s">
        <v>835</v>
      </c>
      <c r="F27" s="1483" t="s">
        <v>1898</v>
      </c>
      <c r="G27" s="386"/>
    </row>
    <row r="28" spans="1:7" ht="223.5" customHeight="1" x14ac:dyDescent="0.35">
      <c r="A28" s="8"/>
      <c r="B28" s="387"/>
      <c r="C28" s="1485" t="s">
        <v>857</v>
      </c>
      <c r="D28" s="1485" t="s">
        <v>854</v>
      </c>
      <c r="E28" s="1486" t="s">
        <v>835</v>
      </c>
      <c r="F28" s="1483" t="s">
        <v>1899</v>
      </c>
      <c r="G28" s="386"/>
    </row>
    <row r="29" spans="1:7" ht="40.5" customHeight="1" x14ac:dyDescent="0.35">
      <c r="A29" s="8"/>
      <c r="B29" s="387"/>
      <c r="C29" s="392" t="s">
        <v>858</v>
      </c>
      <c r="D29" s="393" t="s">
        <v>854</v>
      </c>
      <c r="E29" s="391" t="s">
        <v>835</v>
      </c>
      <c r="F29" s="1483" t="s">
        <v>1900</v>
      </c>
      <c r="G29" s="386"/>
    </row>
    <row r="30" spans="1:7" ht="41.25" customHeight="1" x14ac:dyDescent="0.35">
      <c r="A30" s="8"/>
      <c r="B30" s="387"/>
      <c r="C30" s="392" t="s">
        <v>859</v>
      </c>
      <c r="D30" s="393" t="s">
        <v>854</v>
      </c>
      <c r="E30" s="391" t="s">
        <v>835</v>
      </c>
      <c r="F30" s="1483" t="s">
        <v>1901</v>
      </c>
      <c r="G30" s="386"/>
    </row>
    <row r="31" spans="1:7" ht="66.75" customHeight="1" x14ac:dyDescent="0.35">
      <c r="A31" s="8"/>
      <c r="B31" s="387"/>
      <c r="C31" s="392" t="s">
        <v>860</v>
      </c>
      <c r="D31" s="393" t="s">
        <v>854</v>
      </c>
      <c r="E31" s="391" t="s">
        <v>835</v>
      </c>
      <c r="F31" s="1483" t="s">
        <v>1902</v>
      </c>
      <c r="G31" s="386"/>
    </row>
    <row r="32" spans="1:7" ht="34.5" x14ac:dyDescent="0.35">
      <c r="A32" s="8"/>
      <c r="B32" s="387"/>
      <c r="C32" s="392" t="s">
        <v>861</v>
      </c>
      <c r="D32" s="393" t="s">
        <v>854</v>
      </c>
      <c r="E32" s="391" t="s">
        <v>840</v>
      </c>
      <c r="F32" s="1483" t="s">
        <v>1879</v>
      </c>
      <c r="G32" s="386"/>
    </row>
    <row r="33" spans="1:7" ht="30" customHeight="1" x14ac:dyDescent="0.35">
      <c r="A33" s="8"/>
      <c r="B33" s="387"/>
      <c r="C33" s="392" t="s">
        <v>862</v>
      </c>
      <c r="D33" s="393" t="s">
        <v>848</v>
      </c>
      <c r="E33" s="391" t="s">
        <v>835</v>
      </c>
      <c r="F33" s="1483" t="s">
        <v>1903</v>
      </c>
      <c r="G33" s="386"/>
    </row>
    <row r="34" spans="1:7" ht="42.75" customHeight="1" x14ac:dyDescent="0.35">
      <c r="A34" s="8"/>
      <c r="B34" s="387"/>
      <c r="C34" s="1485" t="s">
        <v>863</v>
      </c>
      <c r="D34" s="1485" t="s">
        <v>854</v>
      </c>
      <c r="E34" s="1486" t="s">
        <v>835</v>
      </c>
      <c r="F34" s="1483" t="s">
        <v>1904</v>
      </c>
      <c r="G34" s="386"/>
    </row>
    <row r="35" spans="1:7" ht="50.25" customHeight="1" thickBot="1" x14ac:dyDescent="0.4">
      <c r="A35" s="8"/>
      <c r="B35" s="387"/>
      <c r="C35" s="1489" t="s">
        <v>864</v>
      </c>
      <c r="D35" s="1489" t="s">
        <v>854</v>
      </c>
      <c r="E35" s="1490" t="s">
        <v>835</v>
      </c>
      <c r="F35" s="1483" t="s">
        <v>1905</v>
      </c>
      <c r="G35" s="386"/>
    </row>
    <row r="36" spans="1:7" x14ac:dyDescent="0.35">
      <c r="A36" s="8"/>
      <c r="B36" s="387"/>
      <c r="C36" s="378"/>
      <c r="D36" s="378"/>
      <c r="E36" s="378"/>
      <c r="F36" s="378"/>
      <c r="G36" s="386"/>
    </row>
    <row r="37" spans="1:7" x14ac:dyDescent="0.35">
      <c r="A37" s="8"/>
      <c r="B37" s="387"/>
      <c r="C37" s="1545" t="s">
        <v>255</v>
      </c>
      <c r="D37" s="1545"/>
      <c r="E37" s="1545"/>
      <c r="F37" s="1545"/>
      <c r="G37" s="386"/>
    </row>
    <row r="38" spans="1:7" ht="15" thickBot="1" x14ac:dyDescent="0.4">
      <c r="A38" s="8"/>
      <c r="B38" s="387"/>
      <c r="C38" s="1546" t="s">
        <v>270</v>
      </c>
      <c r="D38" s="1546"/>
      <c r="E38" s="1546"/>
      <c r="F38" s="1546"/>
      <c r="G38" s="386"/>
    </row>
    <row r="39" spans="1:7" ht="28.5" thickBot="1" x14ac:dyDescent="0.4">
      <c r="A39" s="8"/>
      <c r="B39" s="387"/>
      <c r="C39" s="390" t="s">
        <v>234</v>
      </c>
      <c r="D39" s="390" t="s">
        <v>865</v>
      </c>
      <c r="E39" s="390" t="s">
        <v>233</v>
      </c>
      <c r="F39" s="394" t="s">
        <v>272</v>
      </c>
      <c r="G39" s="386"/>
    </row>
    <row r="40" spans="1:7" ht="96" x14ac:dyDescent="0.35">
      <c r="A40" s="8"/>
      <c r="B40" s="387"/>
      <c r="C40" s="1484" t="s">
        <v>1768</v>
      </c>
      <c r="D40" s="395" t="s">
        <v>866</v>
      </c>
      <c r="E40" s="395" t="s">
        <v>835</v>
      </c>
      <c r="F40" s="1483" t="s">
        <v>1880</v>
      </c>
      <c r="G40" s="386"/>
    </row>
    <row r="41" spans="1:7" ht="72" x14ac:dyDescent="0.35">
      <c r="A41" s="8"/>
      <c r="B41" s="387"/>
      <c r="C41" s="402" t="s">
        <v>872</v>
      </c>
      <c r="D41" s="395" t="s">
        <v>866</v>
      </c>
      <c r="E41" s="395" t="s">
        <v>840</v>
      </c>
      <c r="F41" s="1483" t="s">
        <v>1881</v>
      </c>
      <c r="G41" s="386"/>
    </row>
    <row r="42" spans="1:7" ht="48" x14ac:dyDescent="0.35">
      <c r="A42" s="8"/>
      <c r="B42" s="387"/>
      <c r="C42" s="402" t="s">
        <v>1882</v>
      </c>
      <c r="D42" s="395" t="s">
        <v>866</v>
      </c>
      <c r="E42" s="395" t="s">
        <v>835</v>
      </c>
      <c r="F42" s="1483" t="s">
        <v>1883</v>
      </c>
      <c r="G42" s="386"/>
    </row>
    <row r="43" spans="1:7" ht="98" x14ac:dyDescent="0.35">
      <c r="A43" s="8"/>
      <c r="B43" s="387"/>
      <c r="C43" s="397" t="s">
        <v>867</v>
      </c>
      <c r="D43" s="397" t="s">
        <v>866</v>
      </c>
      <c r="E43" s="397" t="s">
        <v>840</v>
      </c>
      <c r="F43" s="1483" t="s">
        <v>1884</v>
      </c>
      <c r="G43" s="386"/>
    </row>
    <row r="44" spans="1:7" ht="42" x14ac:dyDescent="0.35">
      <c r="A44" s="8"/>
      <c r="B44" s="387"/>
      <c r="C44" s="396" t="s">
        <v>868</v>
      </c>
      <c r="D44" s="396" t="s">
        <v>869</v>
      </c>
      <c r="E44" s="396" t="s">
        <v>840</v>
      </c>
      <c r="F44" s="1483" t="s">
        <v>1885</v>
      </c>
      <c r="G44" s="386"/>
    </row>
    <row r="45" spans="1:7" ht="98" x14ac:dyDescent="0.35">
      <c r="A45" s="8"/>
      <c r="B45" s="387"/>
      <c r="C45" s="396" t="s">
        <v>870</v>
      </c>
      <c r="D45" s="396" t="s">
        <v>869</v>
      </c>
      <c r="E45" s="396" t="s">
        <v>871</v>
      </c>
      <c r="F45" s="1483" t="s">
        <v>1874</v>
      </c>
      <c r="G45" s="386"/>
    </row>
    <row r="46" spans="1:7" ht="42" x14ac:dyDescent="0.35">
      <c r="A46" s="8"/>
      <c r="B46" s="387"/>
      <c r="C46" s="396" t="s">
        <v>1769</v>
      </c>
      <c r="D46" s="396" t="s">
        <v>869</v>
      </c>
      <c r="E46" s="396" t="s">
        <v>840</v>
      </c>
      <c r="F46" s="1483" t="s">
        <v>1873</v>
      </c>
      <c r="G46" s="386"/>
    </row>
    <row r="47" spans="1:7" ht="33.75" customHeight="1" x14ac:dyDescent="0.35">
      <c r="A47" s="8"/>
      <c r="B47" s="387"/>
      <c r="C47" s="1552" t="s">
        <v>254</v>
      </c>
      <c r="D47" s="1552"/>
      <c r="E47" s="1552"/>
      <c r="F47" s="1552"/>
      <c r="G47" s="386"/>
    </row>
    <row r="48" spans="1:7" x14ac:dyDescent="0.35">
      <c r="A48" s="8"/>
      <c r="B48" s="387"/>
      <c r="C48" s="1541" t="s">
        <v>273</v>
      </c>
      <c r="D48" s="1541"/>
      <c r="E48" s="1541"/>
      <c r="F48" s="378"/>
      <c r="G48" s="386"/>
    </row>
    <row r="49" spans="1:7" ht="48.75" customHeight="1" x14ac:dyDescent="0.35">
      <c r="A49" s="8"/>
      <c r="B49" s="387"/>
      <c r="C49" s="1542" t="s">
        <v>1886</v>
      </c>
      <c r="D49" s="1543"/>
      <c r="E49" s="1543"/>
      <c r="F49" s="1544"/>
      <c r="G49" s="386"/>
    </row>
    <row r="50" spans="1:7" x14ac:dyDescent="0.35">
      <c r="A50" s="8"/>
      <c r="B50" s="387"/>
      <c r="C50" s="378"/>
      <c r="D50" s="378"/>
      <c r="E50" s="378"/>
      <c r="F50" s="378"/>
      <c r="G50" s="386"/>
    </row>
    <row r="51" spans="1:7" x14ac:dyDescent="0.35">
      <c r="A51" s="8"/>
      <c r="B51" s="387"/>
      <c r="C51" s="378"/>
      <c r="D51" s="378"/>
      <c r="E51" s="378"/>
      <c r="F51" s="378"/>
      <c r="G51" s="386"/>
    </row>
    <row r="52" spans="1:7" x14ac:dyDescent="0.35">
      <c r="A52" s="8"/>
      <c r="B52" s="387"/>
      <c r="C52" s="378"/>
      <c r="D52" s="378"/>
      <c r="E52" s="378"/>
      <c r="F52" s="378"/>
      <c r="G52" s="386"/>
    </row>
    <row r="53" spans="1:7" ht="15" thickBot="1" x14ac:dyDescent="0.4">
      <c r="A53" s="8"/>
      <c r="B53" s="398"/>
      <c r="C53" s="399"/>
      <c r="D53" s="399"/>
      <c r="E53" s="399"/>
      <c r="F53" s="399"/>
      <c r="G53" s="400"/>
    </row>
    <row r="54" spans="1:7" x14ac:dyDescent="0.35">
      <c r="A54" s="8"/>
      <c r="B54" s="401"/>
      <c r="C54" s="401"/>
      <c r="D54" s="401"/>
      <c r="E54" s="401"/>
      <c r="F54" s="401"/>
      <c r="G54" s="379"/>
    </row>
  </sheetData>
  <customSheetViews>
    <customSheetView guid="{8F0D285A-0224-4C31-92C2-6C61BAA6C63C}">
      <selection activeCell="M16" sqref="M16"/>
      <pageMargins left="0.25" right="0.25" top="0.17" bottom="0.17" header="0.17" footer="0.17"/>
      <pageSetup orientation="portrait"/>
    </customSheetView>
  </customSheetViews>
  <mergeCells count="9">
    <mergeCell ref="C48:E48"/>
    <mergeCell ref="C49:F49"/>
    <mergeCell ref="C37:F37"/>
    <mergeCell ref="C38:F38"/>
    <mergeCell ref="C3:F3"/>
    <mergeCell ref="C5:F5"/>
    <mergeCell ref="C4:E4"/>
    <mergeCell ref="C17:F17"/>
    <mergeCell ref="C47:F47"/>
  </mergeCells>
  <dataValidations count="2">
    <dataValidation type="whole" allowBlank="1" showInputMessage="1" showErrorMessage="1" sqref="E33" xr:uid="{00000000-0002-0000-0300-000000000000}">
      <formula1>-999999999</formula1>
      <formula2>999999999</formula2>
    </dataValidation>
    <dataValidation type="list" allowBlank="1" showInputMessage="1" showErrorMessage="1" sqref="E35" xr:uid="{00000000-0002-0000-0300-000001000000}">
      <formula1>$K$39:$K$40</formula1>
    </dataValidation>
  </dataValidations>
  <printOptions horizontalCentered="1"/>
  <pageMargins left="0.2" right="0.2" top="0.17" bottom="0.17" header="0.17" footer="0.17"/>
  <pageSetup paperSize="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1:U89"/>
  <sheetViews>
    <sheetView zoomScale="70" zoomScaleNormal="70" workbookViewId="0">
      <selection activeCell="E9" sqref="E9"/>
    </sheetView>
  </sheetViews>
  <sheetFormatPr defaultColWidth="9.1796875" defaultRowHeight="14.5" x14ac:dyDescent="0.35"/>
  <cols>
    <col min="1" max="2" width="1.81640625" style="236" customWidth="1"/>
    <col min="3" max="3" width="45.453125" style="236" customWidth="1"/>
    <col min="4" max="4" width="26.54296875" style="236" customWidth="1"/>
    <col min="5" max="5" width="46" style="236" customWidth="1"/>
    <col min="6" max="6" width="35.54296875" style="236" customWidth="1"/>
    <col min="7" max="7" width="43.81640625" style="236" customWidth="1"/>
    <col min="8" max="8" width="25.453125" style="236" customWidth="1"/>
    <col min="9" max="9" width="45.1796875" style="236" customWidth="1"/>
    <col min="10" max="10" width="32.26953125" style="236" customWidth="1"/>
    <col min="11" max="12" width="24.453125" style="236" customWidth="1"/>
    <col min="13" max="14" width="2" style="236" customWidth="1"/>
    <col min="15" max="19" width="9.1796875" style="236"/>
    <col min="20" max="16384" width="9.1796875" style="230"/>
  </cols>
  <sheetData>
    <row r="1" spans="1:19" ht="15" thickBot="1" x14ac:dyDescent="0.4"/>
    <row r="2" spans="1:19" ht="15" thickBot="1" x14ac:dyDescent="0.4">
      <c r="B2" s="280"/>
      <c r="C2" s="281"/>
      <c r="D2" s="281"/>
      <c r="E2" s="281"/>
      <c r="F2" s="281"/>
      <c r="G2" s="281"/>
      <c r="H2" s="281"/>
      <c r="I2" s="281"/>
      <c r="J2" s="281"/>
      <c r="K2" s="281"/>
      <c r="L2" s="281"/>
      <c r="M2" s="282"/>
      <c r="N2" s="264"/>
    </row>
    <row r="3" spans="1:19" customFormat="1" ht="20.5" thickBot="1" x14ac:dyDescent="0.45">
      <c r="A3" s="6"/>
      <c r="B3" s="74"/>
      <c r="C3" s="1558" t="s">
        <v>759</v>
      </c>
      <c r="D3" s="1559"/>
      <c r="E3" s="1559"/>
      <c r="F3" s="1559"/>
      <c r="G3" s="1560"/>
      <c r="H3" s="269"/>
      <c r="I3" s="269"/>
      <c r="J3" s="269"/>
      <c r="K3" s="269"/>
      <c r="L3" s="269"/>
      <c r="M3" s="283"/>
      <c r="N3" s="134"/>
      <c r="O3" s="6"/>
      <c r="P3" s="6"/>
      <c r="Q3" s="6"/>
      <c r="R3" s="6"/>
      <c r="S3" s="6"/>
    </row>
    <row r="4" spans="1:19" customFormat="1" x14ac:dyDescent="0.35">
      <c r="A4" s="6"/>
      <c r="B4" s="74"/>
      <c r="C4" s="269"/>
      <c r="D4" s="269"/>
      <c r="E4" s="269"/>
      <c r="F4" s="269"/>
      <c r="G4" s="269"/>
      <c r="H4" s="269"/>
      <c r="I4" s="269"/>
      <c r="J4" s="269"/>
      <c r="K4" s="269"/>
      <c r="L4" s="269"/>
      <c r="M4" s="283"/>
      <c r="N4" s="134"/>
      <c r="O4" s="6"/>
      <c r="P4" s="6"/>
      <c r="Q4" s="6"/>
      <c r="R4" s="6"/>
      <c r="S4" s="6"/>
    </row>
    <row r="5" spans="1:19" customFormat="1" x14ac:dyDescent="0.35">
      <c r="A5" s="6"/>
      <c r="B5" s="74"/>
      <c r="C5" s="269"/>
      <c r="D5" s="269"/>
      <c r="E5" s="269"/>
      <c r="F5" s="269"/>
      <c r="G5" s="269"/>
      <c r="H5" s="269"/>
      <c r="I5" s="269"/>
      <c r="J5" s="269"/>
      <c r="K5" s="269"/>
      <c r="L5" s="269"/>
      <c r="M5" s="283"/>
      <c r="N5" s="134"/>
      <c r="O5" s="6"/>
      <c r="P5" s="6"/>
      <c r="Q5" s="6"/>
      <c r="R5" s="6"/>
      <c r="S5" s="6"/>
    </row>
    <row r="6" spans="1:19" customFormat="1" x14ac:dyDescent="0.35">
      <c r="A6" s="6"/>
      <c r="B6" s="74"/>
      <c r="C6" s="270" t="s">
        <v>761</v>
      </c>
      <c r="D6" s="269"/>
      <c r="E6" s="269"/>
      <c r="F6" s="269"/>
      <c r="G6" s="269"/>
      <c r="H6" s="269"/>
      <c r="I6" s="269"/>
      <c r="J6" s="269"/>
      <c r="K6" s="269"/>
      <c r="L6" s="269"/>
      <c r="M6" s="283"/>
      <c r="N6" s="134"/>
      <c r="O6" s="6"/>
      <c r="P6" s="6"/>
      <c r="Q6" s="6"/>
      <c r="R6" s="6"/>
      <c r="S6" s="6"/>
    </row>
    <row r="7" spans="1:19" s="239" customFormat="1" ht="15" thickBot="1" x14ac:dyDescent="0.4">
      <c r="A7" s="6"/>
      <c r="B7" s="74"/>
      <c r="C7" s="75"/>
      <c r="D7" s="269"/>
      <c r="E7" s="269"/>
      <c r="F7" s="269"/>
      <c r="G7" s="269"/>
      <c r="H7" s="269"/>
      <c r="I7" s="269"/>
      <c r="J7" s="269"/>
      <c r="K7" s="269"/>
      <c r="L7" s="269"/>
      <c r="M7" s="283"/>
      <c r="N7" s="134"/>
      <c r="O7" s="6"/>
      <c r="P7" s="6"/>
      <c r="Q7" s="6"/>
      <c r="R7" s="6"/>
      <c r="S7" s="6"/>
    </row>
    <row r="8" spans="1:19" customFormat="1" x14ac:dyDescent="0.35">
      <c r="A8" s="6"/>
      <c r="B8" s="74"/>
      <c r="C8" s="297"/>
      <c r="D8" s="298" t="s">
        <v>702</v>
      </c>
      <c r="E8" s="298" t="s">
        <v>688</v>
      </c>
      <c r="F8" s="1563" t="s">
        <v>691</v>
      </c>
      <c r="G8" s="1564"/>
      <c r="H8" s="271"/>
      <c r="I8" s="271"/>
      <c r="J8" s="271"/>
      <c r="K8" s="271"/>
      <c r="L8" s="271"/>
      <c r="M8" s="283"/>
      <c r="N8" s="134"/>
      <c r="O8" s="6"/>
      <c r="P8" s="6"/>
      <c r="Q8" s="6"/>
      <c r="R8" s="6"/>
      <c r="S8" s="6"/>
    </row>
    <row r="9" spans="1:19" s="380" customFormat="1" ht="408.75" customHeight="1" thickBot="1" x14ac:dyDescent="0.4">
      <c r="A9" s="455"/>
      <c r="B9" s="381"/>
      <c r="C9" s="1569" t="s">
        <v>699</v>
      </c>
      <c r="D9" s="305" t="s">
        <v>1010</v>
      </c>
      <c r="E9" s="305" t="s">
        <v>1731</v>
      </c>
      <c r="F9" s="1565" t="s">
        <v>1732</v>
      </c>
      <c r="G9" s="1566"/>
      <c r="H9" s="456"/>
      <c r="I9" s="456"/>
      <c r="J9" s="456"/>
      <c r="K9" s="456"/>
      <c r="L9" s="456"/>
      <c r="M9" s="457"/>
      <c r="N9" s="458"/>
      <c r="O9" s="455"/>
      <c r="P9" s="455"/>
      <c r="Q9" s="455"/>
      <c r="R9" s="455"/>
      <c r="S9" s="455"/>
    </row>
    <row r="10" spans="1:19" s="380" customFormat="1" ht="56.5" thickBot="1" x14ac:dyDescent="0.4">
      <c r="A10" s="455"/>
      <c r="B10" s="381"/>
      <c r="C10" s="1570"/>
      <c r="D10" s="305" t="s">
        <v>1011</v>
      </c>
      <c r="E10" s="305" t="s">
        <v>1728</v>
      </c>
      <c r="F10" s="1565" t="s">
        <v>1729</v>
      </c>
      <c r="G10" s="1566"/>
      <c r="H10" s="456"/>
      <c r="I10" s="456"/>
      <c r="J10" s="456"/>
      <c r="K10" s="456"/>
      <c r="L10" s="456"/>
      <c r="M10" s="457"/>
      <c r="N10" s="458"/>
      <c r="O10" s="455"/>
      <c r="P10" s="455"/>
      <c r="Q10" s="455"/>
      <c r="R10" s="455"/>
      <c r="S10" s="455"/>
    </row>
    <row r="11" spans="1:19" s="380" customFormat="1" ht="108" customHeight="1" thickBot="1" x14ac:dyDescent="0.4">
      <c r="A11" s="455"/>
      <c r="B11" s="381"/>
      <c r="C11" s="1570"/>
      <c r="D11" s="305" t="s">
        <v>1012</v>
      </c>
      <c r="E11" s="305" t="s">
        <v>1061</v>
      </c>
      <c r="F11" s="1565" t="s">
        <v>1062</v>
      </c>
      <c r="G11" s="1566"/>
      <c r="H11" s="456"/>
      <c r="I11" s="456"/>
      <c r="J11" s="456"/>
      <c r="K11" s="456"/>
      <c r="L11" s="456"/>
      <c r="M11" s="457"/>
      <c r="N11" s="458"/>
      <c r="O11" s="455"/>
      <c r="P11" s="455"/>
      <c r="Q11" s="455"/>
      <c r="R11" s="455"/>
      <c r="S11" s="455"/>
    </row>
    <row r="12" spans="1:19" s="380" customFormat="1" ht="99" customHeight="1" thickBot="1" x14ac:dyDescent="0.4">
      <c r="A12" s="455"/>
      <c r="B12" s="381"/>
      <c r="C12" s="1570"/>
      <c r="D12" s="305" t="s">
        <v>1013</v>
      </c>
      <c r="E12" s="305" t="s">
        <v>1730</v>
      </c>
      <c r="F12" s="1565" t="s">
        <v>1770</v>
      </c>
      <c r="G12" s="1566"/>
      <c r="H12" s="456"/>
      <c r="I12" s="456"/>
      <c r="J12" s="456"/>
      <c r="K12" s="456"/>
      <c r="L12" s="456"/>
      <c r="M12" s="457"/>
      <c r="N12" s="458"/>
      <c r="O12" s="455"/>
      <c r="P12" s="455"/>
      <c r="Q12" s="455"/>
      <c r="R12" s="455"/>
      <c r="S12" s="455"/>
    </row>
    <row r="13" spans="1:19" s="380" customFormat="1" ht="94.75" customHeight="1" thickBot="1" x14ac:dyDescent="0.4">
      <c r="A13" s="455"/>
      <c r="B13" s="381"/>
      <c r="C13" s="1570"/>
      <c r="D13" s="305" t="s">
        <v>1014</v>
      </c>
      <c r="E13" s="305" t="s">
        <v>1063</v>
      </c>
      <c r="F13" s="1565" t="s">
        <v>1771</v>
      </c>
      <c r="G13" s="1566"/>
      <c r="H13" s="456"/>
      <c r="I13" s="456"/>
      <c r="J13" s="456"/>
      <c r="K13" s="456"/>
      <c r="L13" s="456"/>
      <c r="M13" s="457"/>
      <c r="N13" s="458"/>
      <c r="O13" s="455"/>
      <c r="P13" s="455"/>
      <c r="Q13" s="455"/>
      <c r="R13" s="455"/>
      <c r="S13" s="455"/>
    </row>
    <row r="14" spans="1:19" s="380" customFormat="1" ht="96" customHeight="1" thickBot="1" x14ac:dyDescent="0.4">
      <c r="A14" s="455"/>
      <c r="B14" s="381"/>
      <c r="C14" s="1570"/>
      <c r="D14" s="305" t="s">
        <v>1015</v>
      </c>
      <c r="E14" s="305" t="s">
        <v>1064</v>
      </c>
      <c r="F14" s="1565" t="s">
        <v>1772</v>
      </c>
      <c r="G14" s="1566"/>
      <c r="H14" s="456"/>
      <c r="I14" s="456"/>
      <c r="J14" s="456"/>
      <c r="K14" s="456"/>
      <c r="L14" s="456"/>
      <c r="M14" s="457"/>
      <c r="N14" s="458"/>
      <c r="O14" s="455"/>
      <c r="P14" s="455"/>
      <c r="Q14" s="455"/>
      <c r="R14" s="455"/>
      <c r="S14" s="455"/>
    </row>
    <row r="15" spans="1:19" s="380" customFormat="1" ht="100.5" customHeight="1" thickBot="1" x14ac:dyDescent="0.4">
      <c r="A15" s="455"/>
      <c r="B15" s="381"/>
      <c r="C15" s="1570"/>
      <c r="D15" s="305" t="s">
        <v>1060</v>
      </c>
      <c r="E15" s="305" t="s">
        <v>1773</v>
      </c>
      <c r="F15" s="1565" t="s">
        <v>1774</v>
      </c>
      <c r="G15" s="1566"/>
      <c r="H15" s="456"/>
      <c r="I15" s="456"/>
      <c r="J15" s="456"/>
      <c r="K15" s="456"/>
      <c r="L15" s="456"/>
      <c r="M15" s="457"/>
      <c r="N15" s="458"/>
      <c r="O15" s="455"/>
      <c r="P15" s="455"/>
      <c r="Q15" s="455"/>
      <c r="R15" s="455"/>
      <c r="S15" s="455"/>
    </row>
    <row r="16" spans="1:19" s="380" customFormat="1" ht="85.5" customHeight="1" thickBot="1" x14ac:dyDescent="0.4">
      <c r="A16" s="455"/>
      <c r="B16" s="381"/>
      <c r="C16" s="1570"/>
      <c r="D16" s="305" t="s">
        <v>1016</v>
      </c>
      <c r="E16" s="305" t="s">
        <v>1065</v>
      </c>
      <c r="F16" s="1565" t="s">
        <v>1775</v>
      </c>
      <c r="G16" s="1566"/>
      <c r="H16" s="456"/>
      <c r="I16" s="456"/>
      <c r="J16" s="456"/>
      <c r="K16" s="456"/>
      <c r="L16" s="456"/>
      <c r="M16" s="457"/>
      <c r="N16" s="458"/>
      <c r="O16" s="455"/>
      <c r="P16" s="455"/>
      <c r="Q16" s="455"/>
      <c r="R16" s="455"/>
      <c r="S16" s="455"/>
    </row>
    <row r="17" spans="1:19" s="380" customFormat="1" ht="120.75" customHeight="1" thickBot="1" x14ac:dyDescent="0.4">
      <c r="A17" s="455"/>
      <c r="B17" s="381"/>
      <c r="C17" s="1570"/>
      <c r="D17" s="305" t="s">
        <v>1017</v>
      </c>
      <c r="E17" s="305" t="s">
        <v>1068</v>
      </c>
      <c r="F17" s="1565" t="s">
        <v>1776</v>
      </c>
      <c r="G17" s="1566"/>
      <c r="H17" s="456"/>
      <c r="I17" s="456"/>
      <c r="J17" s="456"/>
      <c r="K17" s="456"/>
      <c r="L17" s="456"/>
      <c r="M17" s="457"/>
      <c r="N17" s="458"/>
      <c r="O17" s="455"/>
      <c r="P17" s="455"/>
      <c r="Q17" s="455"/>
      <c r="R17" s="455"/>
      <c r="S17" s="455"/>
    </row>
    <row r="18" spans="1:19" s="380" customFormat="1" ht="92.25" customHeight="1" thickBot="1" x14ac:dyDescent="0.4">
      <c r="A18" s="455"/>
      <c r="B18" s="381"/>
      <c r="C18" s="1570"/>
      <c r="D18" s="305" t="s">
        <v>1018</v>
      </c>
      <c r="E18" s="305" t="s">
        <v>1777</v>
      </c>
      <c r="F18" s="1565" t="s">
        <v>1069</v>
      </c>
      <c r="G18" s="1566"/>
      <c r="H18" s="456"/>
      <c r="I18" s="456"/>
      <c r="J18" s="456"/>
      <c r="K18" s="456"/>
      <c r="L18" s="456"/>
      <c r="M18" s="457"/>
      <c r="N18" s="458"/>
      <c r="O18" s="455"/>
      <c r="P18" s="455"/>
      <c r="Q18" s="455"/>
      <c r="R18" s="455"/>
      <c r="S18" s="455"/>
    </row>
    <row r="19" spans="1:19" s="380" customFormat="1" ht="70.5" thickBot="1" x14ac:dyDescent="0.4">
      <c r="A19" s="455"/>
      <c r="B19" s="381"/>
      <c r="C19" s="1570"/>
      <c r="D19" s="305" t="s">
        <v>1019</v>
      </c>
      <c r="E19" s="305" t="s">
        <v>1778</v>
      </c>
      <c r="F19" s="1565" t="s">
        <v>1066</v>
      </c>
      <c r="G19" s="1566"/>
      <c r="H19" s="456"/>
      <c r="I19" s="456"/>
      <c r="J19" s="456"/>
      <c r="K19" s="456"/>
      <c r="L19" s="456"/>
      <c r="M19" s="457"/>
      <c r="N19" s="458"/>
      <c r="O19" s="455"/>
      <c r="P19" s="455"/>
      <c r="Q19" s="455"/>
      <c r="R19" s="455"/>
      <c r="S19" s="455"/>
    </row>
    <row r="20" spans="1:19" s="380" customFormat="1" ht="70.5" thickBot="1" x14ac:dyDescent="0.4">
      <c r="A20" s="455"/>
      <c r="B20" s="381"/>
      <c r="C20" s="1570"/>
      <c r="D20" s="305" t="s">
        <v>1020</v>
      </c>
      <c r="E20" s="305" t="s">
        <v>1779</v>
      </c>
      <c r="F20" s="1565" t="s">
        <v>1067</v>
      </c>
      <c r="G20" s="1566"/>
      <c r="H20" s="456"/>
      <c r="I20" s="456"/>
      <c r="J20" s="456"/>
      <c r="K20" s="456"/>
      <c r="L20" s="456"/>
      <c r="M20" s="457"/>
      <c r="N20" s="458"/>
      <c r="O20" s="455"/>
      <c r="P20" s="455"/>
      <c r="Q20" s="455"/>
      <c r="R20" s="455"/>
      <c r="S20" s="455"/>
    </row>
    <row r="21" spans="1:19" customFormat="1" x14ac:dyDescent="0.35">
      <c r="A21" s="6"/>
      <c r="B21" s="74"/>
      <c r="C21" s="271"/>
      <c r="D21" s="271"/>
      <c r="E21" s="271"/>
      <c r="F21" s="271"/>
      <c r="G21" s="271"/>
      <c r="H21" s="271"/>
      <c r="I21" s="271"/>
      <c r="J21" s="271"/>
      <c r="K21" s="271"/>
      <c r="L21" s="271"/>
      <c r="M21" s="283"/>
      <c r="N21" s="134"/>
      <c r="O21" s="6"/>
      <c r="P21" s="6"/>
      <c r="Q21" s="6"/>
      <c r="R21" s="6"/>
      <c r="S21" s="6"/>
    </row>
    <row r="22" spans="1:19" x14ac:dyDescent="0.35">
      <c r="B22" s="284"/>
      <c r="C22" s="255"/>
      <c r="D22" s="255"/>
      <c r="E22" s="255"/>
      <c r="F22" s="255"/>
      <c r="G22" s="255"/>
      <c r="H22" s="255"/>
      <c r="I22" s="255"/>
      <c r="J22" s="255"/>
      <c r="K22" s="255"/>
      <c r="L22" s="255"/>
      <c r="M22" s="285"/>
      <c r="N22" s="264"/>
    </row>
    <row r="23" spans="1:19" x14ac:dyDescent="0.35">
      <c r="B23" s="284"/>
      <c r="C23" s="252" t="s">
        <v>762</v>
      </c>
      <c r="D23" s="255"/>
      <c r="E23" s="255"/>
      <c r="F23" s="255"/>
      <c r="G23" s="255"/>
      <c r="H23" s="255"/>
      <c r="I23" s="255"/>
      <c r="J23" s="255"/>
      <c r="K23" s="255"/>
      <c r="L23" s="255"/>
      <c r="M23" s="285"/>
      <c r="N23" s="264"/>
    </row>
    <row r="24" spans="1:19" ht="15" thickBot="1" x14ac:dyDescent="0.4">
      <c r="B24" s="284"/>
      <c r="C24" s="255"/>
      <c r="D24" s="255"/>
      <c r="E24" s="255"/>
      <c r="F24" s="255"/>
      <c r="G24" s="255"/>
      <c r="H24" s="255"/>
      <c r="I24" s="255"/>
      <c r="J24" s="255"/>
      <c r="K24" s="255"/>
      <c r="L24" s="255"/>
      <c r="M24" s="285"/>
      <c r="N24" s="264"/>
    </row>
    <row r="25" spans="1:19" ht="51" customHeight="1" thickBot="1" x14ac:dyDescent="0.4">
      <c r="B25" s="284"/>
      <c r="C25" s="319" t="s">
        <v>703</v>
      </c>
      <c r="D25" s="1567"/>
      <c r="E25" s="1567"/>
      <c r="F25" s="1567"/>
      <c r="G25" s="1568"/>
      <c r="H25" s="255"/>
      <c r="I25" s="255"/>
      <c r="J25" s="255"/>
      <c r="K25" s="255"/>
      <c r="L25" s="255"/>
      <c r="M25" s="285"/>
      <c r="N25" s="264"/>
    </row>
    <row r="26" spans="1:19" ht="15" thickBot="1" x14ac:dyDescent="0.4">
      <c r="B26" s="284"/>
      <c r="C26" s="255"/>
      <c r="D26" s="255"/>
      <c r="E26" s="255"/>
      <c r="F26" s="255"/>
      <c r="G26" s="255"/>
      <c r="H26" s="255"/>
      <c r="I26" s="255"/>
      <c r="J26" s="255"/>
      <c r="K26" s="255"/>
      <c r="L26" s="255"/>
      <c r="M26" s="285"/>
      <c r="N26" s="264"/>
    </row>
    <row r="27" spans="1:19" ht="84" x14ac:dyDescent="0.35">
      <c r="B27" s="284"/>
      <c r="C27" s="299" t="s">
        <v>704</v>
      </c>
      <c r="D27" s="300" t="s">
        <v>711</v>
      </c>
      <c r="E27" s="300" t="s">
        <v>748</v>
      </c>
      <c r="F27" s="300" t="s">
        <v>708</v>
      </c>
      <c r="G27" s="300" t="s">
        <v>749</v>
      </c>
      <c r="H27" s="300" t="s">
        <v>750</v>
      </c>
      <c r="I27" s="300" t="s">
        <v>690</v>
      </c>
      <c r="J27" s="300" t="s">
        <v>713</v>
      </c>
      <c r="K27" s="300" t="s">
        <v>714</v>
      </c>
      <c r="L27" s="301" t="s">
        <v>715</v>
      </c>
      <c r="M27" s="285"/>
      <c r="N27" s="267"/>
    </row>
    <row r="28" spans="1:19" ht="86.25" customHeight="1" x14ac:dyDescent="0.35">
      <c r="B28" s="284"/>
      <c r="C28" s="302" t="s">
        <v>673</v>
      </c>
      <c r="D28" s="262"/>
      <c r="E28" s="262"/>
      <c r="F28" s="260" t="s">
        <v>1096</v>
      </c>
      <c r="G28" s="260" t="s">
        <v>1780</v>
      </c>
      <c r="H28" s="260"/>
      <c r="I28" s="260"/>
      <c r="J28" s="260"/>
      <c r="K28" s="260"/>
      <c r="L28" s="303"/>
      <c r="M28" s="286"/>
      <c r="N28" s="267"/>
    </row>
    <row r="29" spans="1:19" ht="78.75" customHeight="1" x14ac:dyDescent="0.35">
      <c r="B29" s="284"/>
      <c r="C29" s="302" t="s">
        <v>674</v>
      </c>
      <c r="D29" s="262"/>
      <c r="E29" s="262"/>
      <c r="F29" s="260" t="s">
        <v>1102</v>
      </c>
      <c r="G29" s="260" t="s">
        <v>1101</v>
      </c>
      <c r="H29" s="260"/>
      <c r="I29" s="260"/>
      <c r="J29" s="260"/>
      <c r="K29" s="260"/>
      <c r="L29" s="303"/>
      <c r="M29" s="286"/>
      <c r="N29" s="267"/>
    </row>
    <row r="30" spans="1:19" ht="20.25" customHeight="1" x14ac:dyDescent="0.35">
      <c r="B30" s="284"/>
      <c r="C30" s="302" t="s">
        <v>675</v>
      </c>
      <c r="D30" s="262"/>
      <c r="E30" s="262"/>
      <c r="F30" s="260"/>
      <c r="G30" s="260"/>
      <c r="H30" s="260"/>
      <c r="I30" s="260"/>
      <c r="J30" s="260"/>
      <c r="K30" s="260"/>
      <c r="L30" s="303"/>
      <c r="M30" s="286"/>
      <c r="N30" s="267"/>
    </row>
    <row r="31" spans="1:19" ht="20.25" customHeight="1" x14ac:dyDescent="0.35">
      <c r="B31" s="284"/>
      <c r="C31" s="302" t="s">
        <v>676</v>
      </c>
      <c r="D31" s="262"/>
      <c r="E31" s="262"/>
      <c r="F31" s="260"/>
      <c r="G31" s="260"/>
      <c r="H31" s="260"/>
      <c r="I31" s="260"/>
      <c r="J31" s="260"/>
      <c r="K31" s="260"/>
      <c r="L31" s="303"/>
      <c r="M31" s="286"/>
      <c r="N31" s="267"/>
    </row>
    <row r="32" spans="1:19" ht="20.25" customHeight="1" x14ac:dyDescent="0.35">
      <c r="B32" s="284"/>
      <c r="C32" s="302" t="s">
        <v>677</v>
      </c>
      <c r="D32" s="262"/>
      <c r="E32" s="262"/>
      <c r="F32" s="1553" t="s">
        <v>1106</v>
      </c>
      <c r="G32" s="1554"/>
      <c r="H32" s="1554"/>
      <c r="I32" s="1554"/>
      <c r="J32" s="1554"/>
      <c r="K32" s="1554"/>
      <c r="L32" s="1555"/>
      <c r="M32" s="286"/>
      <c r="N32" s="267"/>
    </row>
    <row r="33" spans="1:19" ht="20.25" customHeight="1" x14ac:dyDescent="0.35">
      <c r="B33" s="284"/>
      <c r="C33" s="302" t="s">
        <v>1781</v>
      </c>
      <c r="D33" s="262"/>
      <c r="E33" s="262"/>
      <c r="F33" s="260"/>
      <c r="G33" s="260"/>
      <c r="H33" s="260"/>
      <c r="I33" s="260"/>
      <c r="J33" s="260"/>
      <c r="K33" s="260"/>
      <c r="L33" s="303"/>
      <c r="M33" s="286"/>
      <c r="N33" s="267"/>
    </row>
    <row r="34" spans="1:19" ht="20.25" customHeight="1" x14ac:dyDescent="0.35">
      <c r="B34" s="284"/>
      <c r="C34" s="302" t="s">
        <v>678</v>
      </c>
      <c r="D34" s="262"/>
      <c r="E34" s="262"/>
      <c r="F34" s="260"/>
      <c r="G34" s="260"/>
      <c r="H34" s="260"/>
      <c r="I34" s="260"/>
      <c r="J34" s="260"/>
      <c r="K34" s="260"/>
      <c r="L34" s="303"/>
      <c r="M34" s="286"/>
      <c r="N34" s="267"/>
    </row>
    <row r="35" spans="1:19" ht="78.75" customHeight="1" x14ac:dyDescent="0.35">
      <c r="B35" s="284"/>
      <c r="C35" s="302" t="s">
        <v>679</v>
      </c>
      <c r="D35" s="262"/>
      <c r="E35" s="262"/>
      <c r="F35" s="260" t="s">
        <v>1104</v>
      </c>
      <c r="G35" s="260" t="s">
        <v>1105</v>
      </c>
      <c r="H35" s="260"/>
      <c r="I35" s="260"/>
      <c r="J35" s="260"/>
      <c r="K35" s="260"/>
      <c r="L35" s="303"/>
      <c r="M35" s="286"/>
      <c r="N35" s="267"/>
    </row>
    <row r="36" spans="1:19" ht="20.25" customHeight="1" x14ac:dyDescent="0.35">
      <c r="B36" s="284"/>
      <c r="C36" s="302" t="s">
        <v>680</v>
      </c>
      <c r="D36" s="262"/>
      <c r="E36" s="262"/>
      <c r="F36" s="1556" t="s">
        <v>1099</v>
      </c>
      <c r="G36" s="1556" t="s">
        <v>1100</v>
      </c>
      <c r="H36" s="260"/>
      <c r="I36" s="260"/>
      <c r="J36" s="260"/>
      <c r="K36" s="260"/>
      <c r="L36" s="303"/>
      <c r="M36" s="286"/>
      <c r="N36" s="267"/>
    </row>
    <row r="37" spans="1:19" ht="111" customHeight="1" x14ac:dyDescent="0.35">
      <c r="B37" s="284"/>
      <c r="C37" s="302" t="s">
        <v>681</v>
      </c>
      <c r="D37" s="262"/>
      <c r="E37" s="262"/>
      <c r="F37" s="1557"/>
      <c r="G37" s="1557"/>
      <c r="H37" s="260"/>
      <c r="I37" s="260"/>
      <c r="J37" s="260" t="s">
        <v>1100</v>
      </c>
      <c r="K37" s="260"/>
      <c r="L37" s="303"/>
      <c r="M37" s="286"/>
      <c r="N37" s="267"/>
    </row>
    <row r="38" spans="1:19" ht="49.75" customHeight="1" x14ac:dyDescent="0.35">
      <c r="B38" s="284"/>
      <c r="C38" s="302" t="s">
        <v>682</v>
      </c>
      <c r="D38" s="262"/>
      <c r="E38" s="262"/>
      <c r="F38" s="260" t="s">
        <v>1110</v>
      </c>
      <c r="G38" s="260" t="s">
        <v>1111</v>
      </c>
      <c r="H38" s="260"/>
      <c r="I38" s="260"/>
      <c r="J38" s="260" t="s">
        <v>1112</v>
      </c>
      <c r="K38" s="260"/>
      <c r="L38" s="303"/>
      <c r="M38" s="286"/>
      <c r="N38" s="267"/>
    </row>
    <row r="39" spans="1:19" ht="135" customHeight="1" x14ac:dyDescent="0.35">
      <c r="B39" s="284"/>
      <c r="C39" s="302" t="s">
        <v>683</v>
      </c>
      <c r="D39" s="262"/>
      <c r="E39" s="262"/>
      <c r="F39" s="260" t="s">
        <v>1109</v>
      </c>
      <c r="G39" s="260" t="s">
        <v>1097</v>
      </c>
      <c r="H39" s="260"/>
      <c r="I39" s="260"/>
      <c r="J39" s="260"/>
      <c r="K39" s="260"/>
      <c r="L39" s="303"/>
      <c r="M39" s="286"/>
      <c r="N39" s="267"/>
    </row>
    <row r="40" spans="1:19" ht="132.75" customHeight="1" x14ac:dyDescent="0.35">
      <c r="B40" s="284"/>
      <c r="C40" s="302" t="s">
        <v>684</v>
      </c>
      <c r="D40" s="262"/>
      <c r="E40" s="262"/>
      <c r="F40" s="260" t="s">
        <v>1108</v>
      </c>
      <c r="G40" s="260" t="s">
        <v>1103</v>
      </c>
      <c r="H40" s="260"/>
      <c r="I40" s="260"/>
      <c r="J40" s="260"/>
      <c r="K40" s="260"/>
      <c r="L40" s="303"/>
      <c r="M40" s="286"/>
      <c r="N40" s="267"/>
    </row>
    <row r="41" spans="1:19" ht="82.5" customHeight="1" x14ac:dyDescent="0.35">
      <c r="B41" s="284"/>
      <c r="C41" s="302" t="s">
        <v>685</v>
      </c>
      <c r="D41" s="262"/>
      <c r="E41" s="262"/>
      <c r="F41" s="260" t="s">
        <v>1107</v>
      </c>
      <c r="G41" s="260" t="s">
        <v>1782</v>
      </c>
      <c r="H41" s="260"/>
      <c r="I41" s="260"/>
      <c r="J41" s="260" t="s">
        <v>1782</v>
      </c>
      <c r="K41" s="260"/>
      <c r="L41" s="303"/>
      <c r="M41" s="286"/>
      <c r="N41" s="267"/>
    </row>
    <row r="42" spans="1:19" ht="30" customHeight="1" thickBot="1" x14ac:dyDescent="0.4">
      <c r="B42" s="284"/>
      <c r="C42" s="304" t="s">
        <v>686</v>
      </c>
      <c r="D42" s="305"/>
      <c r="E42" s="305"/>
      <c r="F42" s="306" t="s">
        <v>852</v>
      </c>
      <c r="G42" s="306" t="s">
        <v>1098</v>
      </c>
      <c r="H42" s="306"/>
      <c r="I42" s="306"/>
      <c r="J42" s="306"/>
      <c r="K42" s="306"/>
      <c r="L42" s="307"/>
      <c r="M42" s="286"/>
      <c r="N42" s="267"/>
    </row>
    <row r="43" spans="1:19" x14ac:dyDescent="0.35">
      <c r="B43" s="284"/>
      <c r="C43" s="272"/>
      <c r="D43" s="272"/>
      <c r="E43" s="272"/>
      <c r="F43" s="272"/>
      <c r="G43" s="272"/>
      <c r="H43" s="272"/>
      <c r="I43" s="272"/>
      <c r="J43" s="272"/>
      <c r="K43" s="272"/>
      <c r="L43" s="272"/>
      <c r="M43" s="285"/>
      <c r="N43" s="264"/>
    </row>
    <row r="44" spans="1:19" x14ac:dyDescent="0.35">
      <c r="B44" s="284"/>
      <c r="C44" s="272"/>
      <c r="D44" s="272"/>
      <c r="E44" s="272"/>
      <c r="F44" s="272"/>
      <c r="G44" s="272"/>
      <c r="H44" s="272"/>
      <c r="I44" s="272"/>
      <c r="J44" s="272"/>
      <c r="K44" s="272"/>
      <c r="L44" s="272"/>
      <c r="M44" s="285"/>
      <c r="N44" s="264"/>
    </row>
    <row r="45" spans="1:19" x14ac:dyDescent="0.35">
      <c r="B45" s="284"/>
      <c r="C45" s="252" t="s">
        <v>763</v>
      </c>
      <c r="D45" s="272"/>
      <c r="E45" s="272"/>
      <c r="F45" s="272"/>
      <c r="G45" s="272"/>
      <c r="H45" s="272"/>
      <c r="I45" s="272"/>
      <c r="J45" s="272"/>
      <c r="K45" s="272"/>
      <c r="L45" s="272"/>
      <c r="M45" s="285"/>
      <c r="N45" s="264"/>
    </row>
    <row r="46" spans="1:19" ht="15" thickBot="1" x14ac:dyDescent="0.4">
      <c r="B46" s="284"/>
      <c r="C46" s="252"/>
      <c r="D46" s="272"/>
      <c r="E46" s="272"/>
      <c r="F46" s="272"/>
      <c r="G46" s="272"/>
      <c r="H46" s="272"/>
      <c r="I46" s="272"/>
      <c r="J46" s="272"/>
      <c r="K46" s="272"/>
      <c r="L46" s="272"/>
      <c r="M46" s="285"/>
      <c r="N46" s="264"/>
    </row>
    <row r="47" spans="1:19" s="235" customFormat="1" ht="40.15" customHeight="1" x14ac:dyDescent="0.35">
      <c r="A47" s="241"/>
      <c r="B47" s="287"/>
      <c r="C47" s="1561" t="s">
        <v>672</v>
      </c>
      <c r="D47" s="1562"/>
      <c r="E47" s="1575" t="s">
        <v>1059</v>
      </c>
      <c r="F47" s="1575"/>
      <c r="G47" s="1576"/>
      <c r="H47" s="255"/>
      <c r="I47" s="255"/>
      <c r="J47" s="255"/>
      <c r="K47" s="255"/>
      <c r="L47" s="255"/>
      <c r="M47" s="288"/>
      <c r="N47" s="265"/>
      <c r="O47" s="241"/>
      <c r="P47" s="241"/>
      <c r="Q47" s="241"/>
      <c r="R47" s="241"/>
      <c r="S47" s="241"/>
    </row>
    <row r="48" spans="1:19" s="235" customFormat="1" ht="40.15" customHeight="1" x14ac:dyDescent="0.35">
      <c r="A48" s="241"/>
      <c r="B48" s="287"/>
      <c r="C48" s="1571" t="s">
        <v>671</v>
      </c>
      <c r="D48" s="1572"/>
      <c r="E48" s="1577" t="s">
        <v>18</v>
      </c>
      <c r="F48" s="1577"/>
      <c r="G48" s="1578"/>
      <c r="H48" s="255"/>
      <c r="I48" s="255"/>
      <c r="J48" s="255"/>
      <c r="K48" s="255"/>
      <c r="L48" s="255"/>
      <c r="M48" s="288"/>
      <c r="N48" s="265"/>
      <c r="O48" s="241"/>
      <c r="P48" s="241"/>
      <c r="Q48" s="241"/>
      <c r="R48" s="241"/>
      <c r="S48" s="241"/>
    </row>
    <row r="49" spans="1:19" s="235" customFormat="1" ht="40.15" customHeight="1" thickBot="1" x14ac:dyDescent="0.4">
      <c r="A49" s="241"/>
      <c r="B49" s="287"/>
      <c r="C49" s="1573" t="s">
        <v>693</v>
      </c>
      <c r="D49" s="1574"/>
      <c r="E49" s="1579"/>
      <c r="F49" s="1579"/>
      <c r="G49" s="1580"/>
      <c r="H49" s="255"/>
      <c r="I49" s="255"/>
      <c r="J49" s="255"/>
      <c r="K49" s="255"/>
      <c r="L49" s="255"/>
      <c r="M49" s="288"/>
      <c r="N49" s="265"/>
      <c r="O49" s="241"/>
      <c r="P49" s="241"/>
      <c r="Q49" s="241"/>
      <c r="R49" s="241"/>
      <c r="S49" s="241"/>
    </row>
    <row r="50" spans="1:19" s="235" customFormat="1" ht="14" x14ac:dyDescent="0.35">
      <c r="A50" s="241"/>
      <c r="B50" s="287"/>
      <c r="C50" s="254"/>
      <c r="D50" s="255"/>
      <c r="E50" s="255"/>
      <c r="F50" s="255"/>
      <c r="G50" s="255"/>
      <c r="H50" s="255"/>
      <c r="I50" s="255"/>
      <c r="J50" s="255"/>
      <c r="K50" s="255"/>
      <c r="L50" s="255"/>
      <c r="M50" s="288"/>
      <c r="N50" s="265"/>
      <c r="O50" s="241"/>
      <c r="P50" s="241"/>
      <c r="Q50" s="241"/>
      <c r="R50" s="241"/>
      <c r="S50" s="241"/>
    </row>
    <row r="51" spans="1:19" x14ac:dyDescent="0.35">
      <c r="B51" s="284"/>
      <c r="C51" s="254"/>
      <c r="D51" s="272"/>
      <c r="E51" s="272"/>
      <c r="F51" s="272"/>
      <c r="G51" s="272"/>
      <c r="H51" s="272"/>
      <c r="I51" s="272"/>
      <c r="J51" s="272"/>
      <c r="K51" s="272"/>
      <c r="L51" s="272"/>
      <c r="M51" s="285"/>
      <c r="N51" s="264"/>
    </row>
    <row r="52" spans="1:19" x14ac:dyDescent="0.35">
      <c r="B52" s="284"/>
      <c r="C52" s="1608" t="s">
        <v>764</v>
      </c>
      <c r="D52" s="1608"/>
      <c r="E52" s="273"/>
      <c r="F52" s="273"/>
      <c r="G52" s="273"/>
      <c r="H52" s="273"/>
      <c r="I52" s="273"/>
      <c r="J52" s="273"/>
      <c r="K52" s="273"/>
      <c r="L52" s="273"/>
      <c r="M52" s="289"/>
      <c r="N52" s="266"/>
      <c r="O52" s="237"/>
      <c r="P52" s="237"/>
      <c r="Q52" s="237"/>
      <c r="R52" s="237"/>
      <c r="S52" s="237"/>
    </row>
    <row r="53" spans="1:19" ht="15" thickBot="1" x14ac:dyDescent="0.4">
      <c r="B53" s="284"/>
      <c r="C53" s="251"/>
      <c r="D53" s="273"/>
      <c r="E53" s="273"/>
      <c r="F53" s="273"/>
      <c r="G53" s="273"/>
      <c r="H53" s="273"/>
      <c r="I53" s="273"/>
      <c r="J53" s="273"/>
      <c r="K53" s="273"/>
      <c r="L53" s="273"/>
      <c r="M53" s="289"/>
      <c r="N53" s="266"/>
      <c r="O53" s="237"/>
      <c r="P53" s="237"/>
      <c r="Q53" s="237"/>
      <c r="R53" s="237"/>
      <c r="S53" s="237"/>
    </row>
    <row r="54" spans="1:19" ht="40.15" customHeight="1" x14ac:dyDescent="0.35">
      <c r="B54" s="284"/>
      <c r="C54" s="1561" t="s">
        <v>1783</v>
      </c>
      <c r="D54" s="1562"/>
      <c r="E54" s="1594"/>
      <c r="F54" s="1594"/>
      <c r="G54" s="1595"/>
      <c r="H54" s="272"/>
      <c r="I54" s="272"/>
      <c r="J54" s="272"/>
      <c r="K54" s="272"/>
      <c r="L54" s="272"/>
      <c r="M54" s="285"/>
      <c r="N54" s="264"/>
    </row>
    <row r="55" spans="1:19" ht="40.15" customHeight="1" thickBot="1" x14ac:dyDescent="0.4">
      <c r="B55" s="284"/>
      <c r="C55" s="1590" t="s">
        <v>753</v>
      </c>
      <c r="D55" s="1591"/>
      <c r="E55" s="1592"/>
      <c r="F55" s="1592"/>
      <c r="G55" s="1593"/>
      <c r="H55" s="272"/>
      <c r="I55" s="272"/>
      <c r="J55" s="272"/>
      <c r="K55" s="272"/>
      <c r="L55" s="272"/>
      <c r="M55" s="285"/>
      <c r="N55" s="264"/>
    </row>
    <row r="56" spans="1:19" x14ac:dyDescent="0.35">
      <c r="B56" s="284"/>
      <c r="C56" s="254"/>
      <c r="D56" s="272"/>
      <c r="E56" s="272"/>
      <c r="F56" s="272"/>
      <c r="G56" s="272"/>
      <c r="H56" s="272"/>
      <c r="I56" s="272"/>
      <c r="J56" s="272"/>
      <c r="K56" s="272"/>
      <c r="L56" s="272"/>
      <c r="M56" s="285"/>
      <c r="N56" s="264"/>
    </row>
    <row r="57" spans="1:19" x14ac:dyDescent="0.35">
      <c r="B57" s="284"/>
      <c r="C57" s="254"/>
      <c r="D57" s="272"/>
      <c r="E57" s="272"/>
      <c r="F57" s="272"/>
      <c r="G57" s="272"/>
      <c r="H57" s="272"/>
      <c r="I57" s="272"/>
      <c r="J57" s="272"/>
      <c r="K57" s="272"/>
      <c r="L57" s="272"/>
      <c r="M57" s="285"/>
      <c r="N57" s="264"/>
    </row>
    <row r="58" spans="1:19" ht="15" customHeight="1" x14ac:dyDescent="0.35">
      <c r="B58" s="284"/>
      <c r="C58" s="1608" t="s">
        <v>765</v>
      </c>
      <c r="D58" s="1608"/>
      <c r="E58" s="274"/>
      <c r="F58" s="274"/>
      <c r="G58" s="274"/>
      <c r="H58" s="274"/>
      <c r="I58" s="274"/>
      <c r="J58" s="274"/>
      <c r="K58" s="274"/>
      <c r="L58" s="274"/>
      <c r="M58" s="290"/>
      <c r="N58" s="268"/>
      <c r="O58" s="238"/>
      <c r="P58" s="238"/>
      <c r="Q58" s="238"/>
      <c r="R58" s="238"/>
      <c r="S58" s="238"/>
    </row>
    <row r="59" spans="1:19" ht="15" thickBot="1" x14ac:dyDescent="0.4">
      <c r="B59" s="284"/>
      <c r="C59" s="251"/>
      <c r="D59" s="274"/>
      <c r="E59" s="274"/>
      <c r="F59" s="274"/>
      <c r="G59" s="274"/>
      <c r="H59" s="274"/>
      <c r="I59" s="274"/>
      <c r="J59" s="274"/>
      <c r="K59" s="274"/>
      <c r="L59" s="274"/>
      <c r="M59" s="290"/>
      <c r="N59" s="268"/>
      <c r="O59" s="238"/>
      <c r="P59" s="238"/>
      <c r="Q59" s="238"/>
      <c r="R59" s="238"/>
      <c r="S59" s="238"/>
    </row>
    <row r="60" spans="1:19" s="8" customFormat="1" ht="51.75" customHeight="1" x14ac:dyDescent="0.35">
      <c r="A60" s="263"/>
      <c r="B60" s="291"/>
      <c r="C60" s="1596" t="s">
        <v>771</v>
      </c>
      <c r="D60" s="1597"/>
      <c r="E60" s="1581" t="s">
        <v>1784</v>
      </c>
      <c r="F60" s="1582"/>
      <c r="G60" s="1583"/>
      <c r="H60" s="275"/>
      <c r="I60" s="275"/>
      <c r="J60" s="275"/>
      <c r="K60" s="275"/>
      <c r="L60" s="275"/>
      <c r="M60" s="292"/>
      <c r="N60" s="93"/>
      <c r="O60" s="263"/>
      <c r="P60" s="263"/>
      <c r="Q60" s="263"/>
      <c r="R60" s="263"/>
      <c r="S60" s="263"/>
    </row>
    <row r="61" spans="1:19" s="8" customFormat="1" ht="40.15" customHeight="1" x14ac:dyDescent="0.35">
      <c r="A61" s="263"/>
      <c r="B61" s="291"/>
      <c r="C61" s="1598" t="s">
        <v>687</v>
      </c>
      <c r="D61" s="1599"/>
      <c r="E61" s="1584" t="s">
        <v>1785</v>
      </c>
      <c r="F61" s="1584"/>
      <c r="G61" s="1585"/>
      <c r="H61" s="275"/>
      <c r="I61" s="275"/>
      <c r="J61" s="275"/>
      <c r="K61" s="275"/>
      <c r="L61" s="275"/>
      <c r="M61" s="292"/>
      <c r="N61" s="93"/>
      <c r="O61" s="263"/>
      <c r="P61" s="263"/>
      <c r="Q61" s="263"/>
      <c r="R61" s="263"/>
      <c r="S61" s="263"/>
    </row>
    <row r="62" spans="1:19" s="8" customFormat="1" ht="54" customHeight="1" x14ac:dyDescent="0.35">
      <c r="A62" s="263"/>
      <c r="B62" s="291"/>
      <c r="C62" s="1598" t="s">
        <v>772</v>
      </c>
      <c r="D62" s="1599"/>
      <c r="E62" s="1586" t="s">
        <v>1786</v>
      </c>
      <c r="F62" s="1584"/>
      <c r="G62" s="1585"/>
      <c r="H62" s="275"/>
      <c r="I62" s="275"/>
      <c r="J62" s="275"/>
      <c r="K62" s="275"/>
      <c r="L62" s="275"/>
      <c r="M62" s="292"/>
      <c r="N62" s="93"/>
      <c r="O62" s="263"/>
      <c r="P62" s="263"/>
      <c r="Q62" s="263"/>
      <c r="R62" s="263"/>
      <c r="S62" s="263"/>
    </row>
    <row r="63" spans="1:19" s="8" customFormat="1" ht="80.5" customHeight="1" thickBot="1" x14ac:dyDescent="0.4">
      <c r="A63" s="263"/>
      <c r="B63" s="291"/>
      <c r="C63" s="1590" t="s">
        <v>747</v>
      </c>
      <c r="D63" s="1591"/>
      <c r="E63" s="1587" t="s">
        <v>1092</v>
      </c>
      <c r="F63" s="1588"/>
      <c r="G63" s="1589"/>
      <c r="H63" s="275"/>
      <c r="I63" s="275"/>
      <c r="J63" s="275"/>
      <c r="K63" s="275"/>
      <c r="L63" s="275"/>
      <c r="M63" s="292"/>
      <c r="N63" s="93"/>
      <c r="O63" s="263"/>
      <c r="P63" s="263"/>
      <c r="Q63" s="263"/>
      <c r="R63" s="263"/>
      <c r="S63" s="263"/>
    </row>
    <row r="64" spans="1:19" x14ac:dyDescent="0.35">
      <c r="B64" s="284"/>
      <c r="C64" s="276"/>
      <c r="D64" s="272"/>
      <c r="E64" s="272"/>
      <c r="F64" s="272"/>
      <c r="G64" s="272"/>
      <c r="H64" s="272"/>
      <c r="I64" s="272"/>
      <c r="J64" s="272"/>
      <c r="K64" s="272"/>
      <c r="L64" s="272"/>
      <c r="M64" s="285"/>
      <c r="N64" s="264"/>
    </row>
    <row r="65" spans="1:21" x14ac:dyDescent="0.35">
      <c r="B65" s="284"/>
      <c r="C65" s="272"/>
      <c r="D65" s="272"/>
      <c r="E65" s="272"/>
      <c r="F65" s="272"/>
      <c r="G65" s="272"/>
      <c r="H65" s="272"/>
      <c r="I65" s="272"/>
      <c r="J65" s="272"/>
      <c r="K65" s="272"/>
      <c r="L65" s="272"/>
      <c r="M65" s="285"/>
      <c r="N65" s="264"/>
    </row>
    <row r="66" spans="1:21" x14ac:dyDescent="0.35">
      <c r="B66" s="284"/>
      <c r="C66" s="252" t="s">
        <v>766</v>
      </c>
      <c r="D66" s="272"/>
      <c r="E66" s="272"/>
      <c r="F66" s="272"/>
      <c r="G66" s="272"/>
      <c r="H66" s="272"/>
      <c r="I66" s="272"/>
      <c r="J66" s="272"/>
      <c r="K66" s="272"/>
      <c r="L66" s="272"/>
      <c r="M66" s="285"/>
      <c r="N66" s="264"/>
    </row>
    <row r="67" spans="1:21" ht="15" thickBot="1" x14ac:dyDescent="0.4">
      <c r="B67" s="284"/>
      <c r="C67" s="272"/>
      <c r="D67" s="276"/>
      <c r="E67" s="272"/>
      <c r="F67" s="272"/>
      <c r="G67" s="272"/>
      <c r="H67" s="272"/>
      <c r="I67" s="272"/>
      <c r="J67" s="272"/>
      <c r="K67" s="272"/>
      <c r="L67" s="272"/>
      <c r="M67" s="285"/>
      <c r="N67" s="264"/>
    </row>
    <row r="68" spans="1:21" ht="50.15" customHeight="1" x14ac:dyDescent="0.35">
      <c r="B68" s="284"/>
      <c r="C68" s="1596" t="s">
        <v>751</v>
      </c>
      <c r="D68" s="1597"/>
      <c r="E68" s="1613"/>
      <c r="F68" s="1613"/>
      <c r="G68" s="1614"/>
      <c r="H68" s="254"/>
      <c r="I68" s="254"/>
      <c r="J68" s="254"/>
      <c r="K68" s="276"/>
      <c r="L68" s="276"/>
      <c r="M68" s="286"/>
      <c r="N68" s="267"/>
      <c r="O68" s="232"/>
      <c r="P68" s="232"/>
      <c r="Q68" s="232"/>
      <c r="R68" s="232"/>
      <c r="S68" s="232"/>
      <c r="T68" s="231"/>
      <c r="U68" s="231"/>
    </row>
    <row r="69" spans="1:21" ht="50.15" customHeight="1" x14ac:dyDescent="0.35">
      <c r="B69" s="284"/>
      <c r="C69" s="1598" t="s">
        <v>752</v>
      </c>
      <c r="D69" s="1599"/>
      <c r="E69" s="1609" t="s">
        <v>1787</v>
      </c>
      <c r="F69" s="1609"/>
      <c r="G69" s="1610"/>
      <c r="H69" s="254"/>
      <c r="I69" s="254"/>
      <c r="J69" s="254"/>
      <c r="K69" s="276"/>
      <c r="L69" s="276"/>
      <c r="M69" s="286"/>
      <c r="N69" s="267"/>
      <c r="O69" s="232"/>
      <c r="P69" s="232"/>
      <c r="Q69" s="232"/>
      <c r="R69" s="232"/>
      <c r="S69" s="232"/>
      <c r="T69" s="231"/>
      <c r="U69" s="231"/>
    </row>
    <row r="70" spans="1:21" ht="50.15" customHeight="1" thickBot="1" x14ac:dyDescent="0.4">
      <c r="B70" s="284"/>
      <c r="C70" s="1590" t="s">
        <v>724</v>
      </c>
      <c r="D70" s="1591"/>
      <c r="E70" s="1611" t="s">
        <v>1093</v>
      </c>
      <c r="F70" s="1611"/>
      <c r="G70" s="1612"/>
      <c r="H70" s="254"/>
      <c r="I70" s="254"/>
      <c r="J70" s="254"/>
      <c r="K70" s="276"/>
      <c r="L70" s="276"/>
      <c r="M70" s="286"/>
      <c r="N70" s="267"/>
      <c r="O70" s="232"/>
      <c r="P70" s="232"/>
      <c r="Q70" s="232"/>
      <c r="R70" s="232"/>
      <c r="S70" s="232"/>
      <c r="T70" s="231"/>
      <c r="U70" s="231"/>
    </row>
    <row r="71" spans="1:21" customFormat="1" ht="15" customHeight="1" thickBot="1" x14ac:dyDescent="0.4">
      <c r="A71" s="6"/>
      <c r="B71" s="74"/>
      <c r="C71" s="75"/>
      <c r="D71" s="75"/>
      <c r="E71" s="75"/>
      <c r="F71" s="75"/>
      <c r="G71" s="75"/>
      <c r="H71" s="75"/>
      <c r="I71" s="75"/>
      <c r="J71" s="75"/>
      <c r="K71" s="75"/>
      <c r="L71" s="75"/>
      <c r="M71" s="77"/>
      <c r="N71" s="134"/>
    </row>
    <row r="72" spans="1:21" s="234" customFormat="1" ht="87.75" customHeight="1" x14ac:dyDescent="0.35">
      <c r="A72" s="237"/>
      <c r="B72" s="293"/>
      <c r="C72" s="308" t="s">
        <v>725</v>
      </c>
      <c r="D72" s="300" t="s">
        <v>719</v>
      </c>
      <c r="E72" s="300" t="s">
        <v>720</v>
      </c>
      <c r="F72" s="300" t="s">
        <v>721</v>
      </c>
      <c r="G72" s="300" t="s">
        <v>727</v>
      </c>
      <c r="H72" s="300" t="s">
        <v>692</v>
      </c>
      <c r="I72" s="300" t="s">
        <v>726</v>
      </c>
      <c r="J72" s="301" t="s">
        <v>689</v>
      </c>
      <c r="K72" s="274"/>
      <c r="L72" s="274"/>
      <c r="M72" s="290"/>
      <c r="N72" s="268"/>
      <c r="O72" s="238"/>
      <c r="P72" s="238"/>
      <c r="Q72" s="238"/>
      <c r="R72" s="238"/>
      <c r="S72" s="238"/>
      <c r="T72" s="233"/>
      <c r="U72" s="233"/>
    </row>
    <row r="73" spans="1:21" s="234" customFormat="1" ht="87.75" customHeight="1" x14ac:dyDescent="0.35">
      <c r="A73" s="237"/>
      <c r="B73" s="293"/>
      <c r="C73" s="302" t="s">
        <v>1788</v>
      </c>
      <c r="D73" s="302" t="s">
        <v>11</v>
      </c>
      <c r="E73" s="302" t="s">
        <v>1115</v>
      </c>
      <c r="F73" s="302" t="s">
        <v>1095</v>
      </c>
      <c r="G73" s="302" t="s">
        <v>1116</v>
      </c>
      <c r="H73" s="302" t="s">
        <v>18</v>
      </c>
      <c r="I73" s="302" t="s">
        <v>1789</v>
      </c>
      <c r="J73" s="302"/>
      <c r="K73" s="274"/>
      <c r="L73" s="274"/>
      <c r="M73" s="290"/>
      <c r="N73" s="268"/>
      <c r="O73" s="238"/>
      <c r="P73" s="238"/>
      <c r="Q73" s="238"/>
      <c r="R73" s="238"/>
      <c r="S73" s="238"/>
      <c r="T73" s="233"/>
      <c r="U73" s="233"/>
    </row>
    <row r="74" spans="1:21" ht="96.75" customHeight="1" x14ac:dyDescent="0.35">
      <c r="B74" s="284"/>
      <c r="C74" s="302" t="s">
        <v>1790</v>
      </c>
      <c r="D74" s="260" t="s">
        <v>1021</v>
      </c>
      <c r="E74" s="302" t="s">
        <v>1113</v>
      </c>
      <c r="F74" s="260" t="s">
        <v>1021</v>
      </c>
      <c r="G74" s="260" t="s">
        <v>1094</v>
      </c>
      <c r="H74" s="260" t="s">
        <v>1095</v>
      </c>
      <c r="I74" s="260" t="s">
        <v>1791</v>
      </c>
      <c r="J74" s="303"/>
      <c r="K74" s="276"/>
      <c r="L74" s="276"/>
      <c r="M74" s="286"/>
      <c r="N74" s="267"/>
      <c r="O74" s="232"/>
      <c r="P74" s="232"/>
      <c r="Q74" s="232"/>
      <c r="R74" s="232"/>
      <c r="S74" s="232"/>
      <c r="T74" s="231"/>
      <c r="U74" s="231"/>
    </row>
    <row r="75" spans="1:21" ht="115.5" customHeight="1" x14ac:dyDescent="0.35">
      <c r="B75" s="284"/>
      <c r="C75" s="302" t="s">
        <v>1792</v>
      </c>
      <c r="D75" s="260" t="s">
        <v>1021</v>
      </c>
      <c r="E75" s="302" t="s">
        <v>1114</v>
      </c>
      <c r="F75" s="260" t="s">
        <v>1793</v>
      </c>
      <c r="G75" s="260" t="s">
        <v>1793</v>
      </c>
      <c r="H75" s="260" t="s">
        <v>1095</v>
      </c>
      <c r="I75" s="260" t="s">
        <v>1117</v>
      </c>
      <c r="J75" s="303"/>
      <c r="K75" s="276"/>
      <c r="L75" s="276"/>
      <c r="M75" s="286"/>
      <c r="N75" s="267"/>
      <c r="O75" s="232"/>
      <c r="P75" s="232"/>
      <c r="Q75" s="232"/>
      <c r="R75" s="232"/>
      <c r="S75" s="232"/>
      <c r="T75" s="231"/>
      <c r="U75" s="231"/>
    </row>
    <row r="76" spans="1:21" ht="30" customHeight="1" x14ac:dyDescent="0.35">
      <c r="B76" s="284"/>
      <c r="C76" s="302" t="s">
        <v>1447</v>
      </c>
      <c r="D76" s="302" t="s">
        <v>11</v>
      </c>
      <c r="E76" s="302" t="s">
        <v>1115</v>
      </c>
      <c r="F76" s="302" t="s">
        <v>1095</v>
      </c>
      <c r="G76" s="302" t="s">
        <v>1448</v>
      </c>
      <c r="H76" s="302" t="s">
        <v>18</v>
      </c>
      <c r="I76" s="302" t="s">
        <v>1794</v>
      </c>
      <c r="J76" s="303"/>
      <c r="K76" s="276"/>
      <c r="L76" s="276"/>
      <c r="M76" s="286"/>
      <c r="N76" s="267"/>
      <c r="O76" s="232"/>
      <c r="P76" s="232"/>
      <c r="Q76" s="232"/>
      <c r="R76" s="232"/>
      <c r="S76" s="232"/>
      <c r="T76" s="231"/>
      <c r="U76" s="231"/>
    </row>
    <row r="77" spans="1:21" ht="30" customHeight="1" x14ac:dyDescent="0.35">
      <c r="B77" s="284"/>
      <c r="C77" s="302" t="s">
        <v>773</v>
      </c>
      <c r="D77" s="260"/>
      <c r="E77" s="260"/>
      <c r="F77" s="260"/>
      <c r="G77" s="260"/>
      <c r="H77" s="260"/>
      <c r="I77" s="260"/>
      <c r="J77" s="303"/>
      <c r="K77" s="276"/>
      <c r="L77" s="276"/>
      <c r="M77" s="286"/>
      <c r="N77" s="267"/>
      <c r="O77" s="232"/>
      <c r="P77" s="232"/>
      <c r="Q77" s="232"/>
      <c r="R77" s="232"/>
      <c r="S77" s="232"/>
      <c r="T77" s="231"/>
      <c r="U77" s="231"/>
    </row>
    <row r="78" spans="1:21" ht="30" customHeight="1" x14ac:dyDescent="0.35">
      <c r="B78" s="284"/>
      <c r="C78" s="302" t="s">
        <v>774</v>
      </c>
      <c r="D78" s="261"/>
      <c r="E78" s="260"/>
      <c r="F78" s="260"/>
      <c r="G78" s="260"/>
      <c r="H78" s="260"/>
      <c r="I78" s="260"/>
      <c r="J78" s="303"/>
      <c r="K78" s="276"/>
      <c r="L78" s="276"/>
      <c r="M78" s="286"/>
      <c r="N78" s="267"/>
      <c r="O78" s="232"/>
      <c r="P78" s="232"/>
      <c r="Q78" s="232"/>
      <c r="R78" s="232"/>
      <c r="S78" s="232"/>
      <c r="T78" s="231"/>
      <c r="U78" s="231"/>
    </row>
    <row r="79" spans="1:21" ht="30" customHeight="1" thickBot="1" x14ac:dyDescent="0.4">
      <c r="B79" s="284"/>
      <c r="C79" s="335"/>
      <c r="D79" s="309"/>
      <c r="E79" s="310"/>
      <c r="F79" s="310"/>
      <c r="G79" s="310"/>
      <c r="H79" s="310"/>
      <c r="I79" s="310"/>
      <c r="J79" s="311"/>
      <c r="K79" s="276"/>
      <c r="L79" s="276"/>
      <c r="M79" s="286"/>
      <c r="N79" s="267"/>
      <c r="O79" s="232"/>
      <c r="P79" s="232"/>
      <c r="Q79" s="232"/>
      <c r="R79" s="232"/>
      <c r="S79" s="232"/>
      <c r="T79" s="231"/>
      <c r="U79" s="231"/>
    </row>
    <row r="80" spans="1:21" x14ac:dyDescent="0.35">
      <c r="B80" s="284"/>
      <c r="C80" s="272"/>
      <c r="D80" s="272"/>
      <c r="E80" s="272"/>
      <c r="F80" s="272"/>
      <c r="G80" s="272"/>
      <c r="H80" s="272"/>
      <c r="I80" s="272"/>
      <c r="J80" s="272"/>
      <c r="K80" s="272"/>
      <c r="L80" s="272"/>
      <c r="M80" s="285"/>
      <c r="N80" s="264"/>
    </row>
    <row r="81" spans="2:14" x14ac:dyDescent="0.35">
      <c r="B81" s="284"/>
      <c r="C81" s="252" t="s">
        <v>767</v>
      </c>
      <c r="D81" s="272"/>
      <c r="E81" s="272"/>
      <c r="F81" s="272"/>
      <c r="G81" s="272"/>
      <c r="H81" s="272"/>
      <c r="I81" s="272"/>
      <c r="J81" s="272"/>
      <c r="K81" s="272"/>
      <c r="L81" s="272"/>
      <c r="M81" s="285"/>
      <c r="N81" s="264"/>
    </row>
    <row r="82" spans="2:14" ht="15" thickBot="1" x14ac:dyDescent="0.4">
      <c r="B82" s="284"/>
      <c r="C82" s="252"/>
      <c r="D82" s="272"/>
      <c r="E82" s="272"/>
      <c r="F82" s="272"/>
      <c r="G82" s="272"/>
      <c r="H82" s="272"/>
      <c r="I82" s="272"/>
      <c r="J82" s="272"/>
      <c r="K82" s="272"/>
      <c r="L82" s="272"/>
      <c r="M82" s="285"/>
      <c r="N82" s="264"/>
    </row>
    <row r="83" spans="2:14" ht="60" customHeight="1" thickBot="1" x14ac:dyDescent="0.4">
      <c r="B83" s="284"/>
      <c r="C83" s="1606" t="s">
        <v>698</v>
      </c>
      <c r="D83" s="1607"/>
      <c r="E83" s="1567"/>
      <c r="F83" s="1568"/>
      <c r="G83" s="272"/>
      <c r="H83" s="272"/>
      <c r="I83" s="272"/>
      <c r="J83" s="272"/>
      <c r="K83" s="272"/>
      <c r="L83" s="272"/>
      <c r="M83" s="285"/>
      <c r="N83" s="264"/>
    </row>
    <row r="84" spans="2:14" ht="15" thickBot="1" x14ac:dyDescent="0.4">
      <c r="B84" s="284"/>
      <c r="C84" s="277"/>
      <c r="D84" s="277"/>
      <c r="E84" s="272"/>
      <c r="F84" s="272"/>
      <c r="G84" s="272"/>
      <c r="H84" s="272"/>
      <c r="I84" s="272"/>
      <c r="J84" s="272"/>
      <c r="K84" s="272"/>
      <c r="L84" s="272"/>
      <c r="M84" s="285"/>
      <c r="N84" s="264"/>
    </row>
    <row r="85" spans="2:14" ht="45" customHeight="1" x14ac:dyDescent="0.35">
      <c r="B85" s="284"/>
      <c r="C85" s="1600" t="s">
        <v>728</v>
      </c>
      <c r="D85" s="1601"/>
      <c r="E85" s="1601" t="s">
        <v>730</v>
      </c>
      <c r="F85" s="1602"/>
      <c r="G85" s="272"/>
      <c r="H85" s="272"/>
      <c r="I85" s="272"/>
      <c r="J85" s="272"/>
      <c r="K85" s="272"/>
      <c r="L85" s="272"/>
      <c r="M85" s="285"/>
      <c r="N85" s="264"/>
    </row>
    <row r="86" spans="2:14" ht="67.75" customHeight="1" thickBot="1" x14ac:dyDescent="0.4">
      <c r="B86" s="284"/>
      <c r="C86" s="1604" t="s">
        <v>1795</v>
      </c>
      <c r="D86" s="1605"/>
      <c r="E86" s="1604" t="s">
        <v>1796</v>
      </c>
      <c r="F86" s="1605"/>
      <c r="G86" s="272"/>
      <c r="H86" s="272"/>
      <c r="I86" s="272"/>
      <c r="J86" s="272"/>
      <c r="K86" s="272"/>
      <c r="L86" s="272"/>
      <c r="M86" s="285"/>
      <c r="N86" s="264"/>
    </row>
    <row r="87" spans="2:14" ht="32.25" customHeight="1" thickBot="1" x14ac:dyDescent="0.4">
      <c r="B87" s="284"/>
      <c r="C87" s="1603"/>
      <c r="D87" s="1579"/>
      <c r="E87" s="1579"/>
      <c r="F87" s="1580"/>
      <c r="G87" s="272"/>
      <c r="H87" s="272"/>
      <c r="I87" s="272"/>
      <c r="J87" s="272"/>
      <c r="K87" s="272"/>
      <c r="L87" s="272"/>
      <c r="M87" s="285"/>
      <c r="N87" s="264"/>
    </row>
    <row r="88" spans="2:14" x14ac:dyDescent="0.35">
      <c r="B88" s="284"/>
      <c r="C88" s="278"/>
      <c r="D88" s="278"/>
      <c r="E88" s="278"/>
      <c r="F88" s="278"/>
      <c r="G88" s="278"/>
      <c r="H88" s="278"/>
      <c r="I88" s="278"/>
      <c r="J88" s="278"/>
      <c r="K88" s="278"/>
      <c r="L88" s="278"/>
      <c r="M88" s="294"/>
      <c r="N88" s="264"/>
    </row>
    <row r="89" spans="2:14" ht="15" thickBot="1" x14ac:dyDescent="0.4">
      <c r="B89" s="279"/>
      <c r="C89" s="295"/>
      <c r="D89" s="295"/>
      <c r="E89" s="295"/>
      <c r="F89" s="295"/>
      <c r="G89" s="295"/>
      <c r="H89" s="295"/>
      <c r="I89" s="295"/>
      <c r="J89" s="295"/>
      <c r="K89" s="295"/>
      <c r="L89" s="295"/>
      <c r="M89" s="296"/>
      <c r="N89" s="264"/>
    </row>
  </sheetData>
  <mergeCells count="53">
    <mergeCell ref="F16:G16"/>
    <mergeCell ref="F17:G17"/>
    <mergeCell ref="F18:G18"/>
    <mergeCell ref="F19:G19"/>
    <mergeCell ref="C83:D83"/>
    <mergeCell ref="E83:F83"/>
    <mergeCell ref="C52:D52"/>
    <mergeCell ref="C58:D58"/>
    <mergeCell ref="C68:D68"/>
    <mergeCell ref="C69:D69"/>
    <mergeCell ref="C70:D70"/>
    <mergeCell ref="E69:G69"/>
    <mergeCell ref="E70:G70"/>
    <mergeCell ref="E68:G68"/>
    <mergeCell ref="C62:D62"/>
    <mergeCell ref="C63:D63"/>
    <mergeCell ref="C85:D85"/>
    <mergeCell ref="E85:F85"/>
    <mergeCell ref="C87:D87"/>
    <mergeCell ref="E87:F87"/>
    <mergeCell ref="E86:F86"/>
    <mergeCell ref="C86:D86"/>
    <mergeCell ref="E60:G60"/>
    <mergeCell ref="E61:G61"/>
    <mergeCell ref="E62:G62"/>
    <mergeCell ref="E63:G63"/>
    <mergeCell ref="C54:D54"/>
    <mergeCell ref="C55:D55"/>
    <mergeCell ref="E55:G55"/>
    <mergeCell ref="E54:G54"/>
    <mergeCell ref="C60:D60"/>
    <mergeCell ref="C61:D61"/>
    <mergeCell ref="C48:D48"/>
    <mergeCell ref="C49:D49"/>
    <mergeCell ref="E47:G47"/>
    <mergeCell ref="E48:G48"/>
    <mergeCell ref="E49:G49"/>
    <mergeCell ref="F32:L32"/>
    <mergeCell ref="F36:F37"/>
    <mergeCell ref="G36:G37"/>
    <mergeCell ref="C3:G3"/>
    <mergeCell ref="C47:D47"/>
    <mergeCell ref="F8:G8"/>
    <mergeCell ref="F9:G9"/>
    <mergeCell ref="D25:G25"/>
    <mergeCell ref="F10:G10"/>
    <mergeCell ref="F11:G11"/>
    <mergeCell ref="F12:G12"/>
    <mergeCell ref="F13:G13"/>
    <mergeCell ref="F14:G14"/>
    <mergeCell ref="F15:G15"/>
    <mergeCell ref="F20:G20"/>
    <mergeCell ref="C9:C20"/>
  </mergeCells>
  <pageMargins left="0.21" right="0.7" top="0.28000000000000003" bottom="0.24" header="0.3" footer="0.3"/>
  <pageSetup paperSize="8" orientation="landscape"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2318" r:id="rId4" name="Check Box 30">
              <controlPr defaultSize="0" autoFill="0" autoLine="0" autoPict="0">
                <anchor moveWithCells="1">
                  <from>
                    <xdr:col>3</xdr:col>
                    <xdr:colOff>69850</xdr:colOff>
                    <xdr:row>24</xdr:row>
                    <xdr:rowOff>336550</xdr:rowOff>
                  </from>
                  <to>
                    <xdr:col>6</xdr:col>
                    <xdr:colOff>781050</xdr:colOff>
                    <xdr:row>24</xdr:row>
                    <xdr:rowOff>527050</xdr:rowOff>
                  </to>
                </anchor>
              </controlPr>
            </control>
          </mc:Choice>
        </mc:AlternateContent>
        <mc:AlternateContent xmlns:mc="http://schemas.openxmlformats.org/markup-compatibility/2006">
          <mc:Choice Requires="x14">
            <control shapeId="12319" r:id="rId5" name="Check Box 31">
              <controlPr defaultSize="0" autoFill="0" autoLine="0" autoPict="0">
                <anchor moveWithCells="1">
                  <from>
                    <xdr:col>3</xdr:col>
                    <xdr:colOff>69850</xdr:colOff>
                    <xdr:row>24</xdr:row>
                    <xdr:rowOff>50800</xdr:rowOff>
                  </from>
                  <to>
                    <xdr:col>5</xdr:col>
                    <xdr:colOff>2222500</xdr:colOff>
                    <xdr:row>24</xdr:row>
                    <xdr:rowOff>298450</xdr:rowOff>
                  </to>
                </anchor>
              </controlPr>
            </control>
          </mc:Choice>
        </mc:AlternateContent>
        <mc:AlternateContent xmlns:mc="http://schemas.openxmlformats.org/markup-compatibility/2006">
          <mc:Choice Requires="x14">
            <control shapeId="12344" r:id="rId6" name="Check Box 56">
              <controlPr defaultSize="0" autoFill="0" autoLine="0" autoPict="0">
                <anchor moveWithCells="1">
                  <from>
                    <xdr:col>3</xdr:col>
                    <xdr:colOff>0</xdr:colOff>
                    <xdr:row>28</xdr:row>
                    <xdr:rowOff>0</xdr:rowOff>
                  </from>
                  <to>
                    <xdr:col>3</xdr:col>
                    <xdr:colOff>514350</xdr:colOff>
                    <xdr:row>29</xdr:row>
                    <xdr:rowOff>31750</xdr:rowOff>
                  </to>
                </anchor>
              </controlPr>
            </control>
          </mc:Choice>
        </mc:AlternateContent>
        <mc:AlternateContent xmlns:mc="http://schemas.openxmlformats.org/markup-compatibility/2006">
          <mc:Choice Requires="x14">
            <control shapeId="12345" r:id="rId7" name="Check Box 57">
              <controlPr defaultSize="0" autoFill="0" autoLine="0" autoPict="0">
                <anchor moveWithCells="1">
                  <from>
                    <xdr:col>3</xdr:col>
                    <xdr:colOff>552450</xdr:colOff>
                    <xdr:row>28</xdr:row>
                    <xdr:rowOff>0</xdr:rowOff>
                  </from>
                  <to>
                    <xdr:col>3</xdr:col>
                    <xdr:colOff>1066800</xdr:colOff>
                    <xdr:row>29</xdr:row>
                    <xdr:rowOff>31750</xdr:rowOff>
                  </to>
                </anchor>
              </controlPr>
            </control>
          </mc:Choice>
        </mc:AlternateContent>
        <mc:AlternateContent xmlns:mc="http://schemas.openxmlformats.org/markup-compatibility/2006">
          <mc:Choice Requires="x14">
            <control shapeId="12346" r:id="rId8" name="Check Box 58">
              <controlPr defaultSize="0" autoFill="0" autoLine="0" autoPict="0">
                <anchor moveWithCells="1">
                  <from>
                    <xdr:col>3</xdr:col>
                    <xdr:colOff>0</xdr:colOff>
                    <xdr:row>29</xdr:row>
                    <xdr:rowOff>0</xdr:rowOff>
                  </from>
                  <to>
                    <xdr:col>3</xdr:col>
                    <xdr:colOff>514350</xdr:colOff>
                    <xdr:row>30</xdr:row>
                    <xdr:rowOff>31750</xdr:rowOff>
                  </to>
                </anchor>
              </controlPr>
            </control>
          </mc:Choice>
        </mc:AlternateContent>
        <mc:AlternateContent xmlns:mc="http://schemas.openxmlformats.org/markup-compatibility/2006">
          <mc:Choice Requires="x14">
            <control shapeId="12347" r:id="rId9" name="Check Box 59">
              <controlPr defaultSize="0" autoFill="0" autoLine="0" autoPict="0">
                <anchor moveWithCells="1">
                  <from>
                    <xdr:col>3</xdr:col>
                    <xdr:colOff>552450</xdr:colOff>
                    <xdr:row>29</xdr:row>
                    <xdr:rowOff>0</xdr:rowOff>
                  </from>
                  <to>
                    <xdr:col>3</xdr:col>
                    <xdr:colOff>1066800</xdr:colOff>
                    <xdr:row>30</xdr:row>
                    <xdr:rowOff>31750</xdr:rowOff>
                  </to>
                </anchor>
              </controlPr>
            </control>
          </mc:Choice>
        </mc:AlternateContent>
        <mc:AlternateContent xmlns:mc="http://schemas.openxmlformats.org/markup-compatibility/2006">
          <mc:Choice Requires="x14">
            <control shapeId="12348" r:id="rId10" name="Check Box 60">
              <controlPr defaultSize="0" autoFill="0" autoLine="0" autoPict="0">
                <anchor moveWithCells="1">
                  <from>
                    <xdr:col>3</xdr:col>
                    <xdr:colOff>0</xdr:colOff>
                    <xdr:row>30</xdr:row>
                    <xdr:rowOff>0</xdr:rowOff>
                  </from>
                  <to>
                    <xdr:col>3</xdr:col>
                    <xdr:colOff>514350</xdr:colOff>
                    <xdr:row>31</xdr:row>
                    <xdr:rowOff>31750</xdr:rowOff>
                  </to>
                </anchor>
              </controlPr>
            </control>
          </mc:Choice>
        </mc:AlternateContent>
        <mc:AlternateContent xmlns:mc="http://schemas.openxmlformats.org/markup-compatibility/2006">
          <mc:Choice Requires="x14">
            <control shapeId="12349" r:id="rId11" name="Check Box 61">
              <controlPr defaultSize="0" autoFill="0" autoLine="0" autoPict="0">
                <anchor moveWithCells="1">
                  <from>
                    <xdr:col>3</xdr:col>
                    <xdr:colOff>552450</xdr:colOff>
                    <xdr:row>30</xdr:row>
                    <xdr:rowOff>0</xdr:rowOff>
                  </from>
                  <to>
                    <xdr:col>3</xdr:col>
                    <xdr:colOff>1066800</xdr:colOff>
                    <xdr:row>31</xdr:row>
                    <xdr:rowOff>31750</xdr:rowOff>
                  </to>
                </anchor>
              </controlPr>
            </control>
          </mc:Choice>
        </mc:AlternateContent>
        <mc:AlternateContent xmlns:mc="http://schemas.openxmlformats.org/markup-compatibility/2006">
          <mc:Choice Requires="x14">
            <control shapeId="12350" r:id="rId12" name="Check Box 62">
              <controlPr defaultSize="0" autoFill="0" autoLine="0" autoPict="0">
                <anchor moveWithCells="1">
                  <from>
                    <xdr:col>3</xdr:col>
                    <xdr:colOff>0</xdr:colOff>
                    <xdr:row>31</xdr:row>
                    <xdr:rowOff>0</xdr:rowOff>
                  </from>
                  <to>
                    <xdr:col>3</xdr:col>
                    <xdr:colOff>514350</xdr:colOff>
                    <xdr:row>31</xdr:row>
                    <xdr:rowOff>222250</xdr:rowOff>
                  </to>
                </anchor>
              </controlPr>
            </control>
          </mc:Choice>
        </mc:AlternateContent>
        <mc:AlternateContent xmlns:mc="http://schemas.openxmlformats.org/markup-compatibility/2006">
          <mc:Choice Requires="x14">
            <control shapeId="12351" r:id="rId13" name="Check Box 63">
              <controlPr defaultSize="0" autoFill="0" autoLine="0" autoPict="0">
                <anchor moveWithCells="1">
                  <from>
                    <xdr:col>3</xdr:col>
                    <xdr:colOff>552450</xdr:colOff>
                    <xdr:row>31</xdr:row>
                    <xdr:rowOff>0</xdr:rowOff>
                  </from>
                  <to>
                    <xdr:col>3</xdr:col>
                    <xdr:colOff>1066800</xdr:colOff>
                    <xdr:row>31</xdr:row>
                    <xdr:rowOff>222250</xdr:rowOff>
                  </to>
                </anchor>
              </controlPr>
            </control>
          </mc:Choice>
        </mc:AlternateContent>
        <mc:AlternateContent xmlns:mc="http://schemas.openxmlformats.org/markup-compatibility/2006">
          <mc:Choice Requires="x14">
            <control shapeId="12352" r:id="rId14" name="Check Box 64">
              <controlPr defaultSize="0" autoFill="0" autoLine="0" autoPict="0">
                <anchor moveWithCells="1">
                  <from>
                    <xdr:col>4</xdr:col>
                    <xdr:colOff>0</xdr:colOff>
                    <xdr:row>27</xdr:row>
                    <xdr:rowOff>0</xdr:rowOff>
                  </from>
                  <to>
                    <xdr:col>4</xdr:col>
                    <xdr:colOff>514350</xdr:colOff>
                    <xdr:row>28</xdr:row>
                    <xdr:rowOff>31750</xdr:rowOff>
                  </to>
                </anchor>
              </controlPr>
            </control>
          </mc:Choice>
        </mc:AlternateContent>
        <mc:AlternateContent xmlns:mc="http://schemas.openxmlformats.org/markup-compatibility/2006">
          <mc:Choice Requires="x14">
            <control shapeId="12353" r:id="rId15" name="Check Box 65">
              <controlPr defaultSize="0" autoFill="0" autoLine="0" autoPict="0">
                <anchor moveWithCells="1">
                  <from>
                    <xdr:col>4</xdr:col>
                    <xdr:colOff>552450</xdr:colOff>
                    <xdr:row>27</xdr:row>
                    <xdr:rowOff>0</xdr:rowOff>
                  </from>
                  <to>
                    <xdr:col>4</xdr:col>
                    <xdr:colOff>1066800</xdr:colOff>
                    <xdr:row>28</xdr:row>
                    <xdr:rowOff>31750</xdr:rowOff>
                  </to>
                </anchor>
              </controlPr>
            </control>
          </mc:Choice>
        </mc:AlternateContent>
        <mc:AlternateContent xmlns:mc="http://schemas.openxmlformats.org/markup-compatibility/2006">
          <mc:Choice Requires="x14">
            <control shapeId="12354" r:id="rId16" name="Check Box 66">
              <controlPr defaultSize="0" autoFill="0" autoLine="0" autoPict="0">
                <anchor moveWithCells="1">
                  <from>
                    <xdr:col>4</xdr:col>
                    <xdr:colOff>0</xdr:colOff>
                    <xdr:row>28</xdr:row>
                    <xdr:rowOff>6350</xdr:rowOff>
                  </from>
                  <to>
                    <xdr:col>4</xdr:col>
                    <xdr:colOff>514350</xdr:colOff>
                    <xdr:row>29</xdr:row>
                    <xdr:rowOff>31750</xdr:rowOff>
                  </to>
                </anchor>
              </controlPr>
            </control>
          </mc:Choice>
        </mc:AlternateContent>
        <mc:AlternateContent xmlns:mc="http://schemas.openxmlformats.org/markup-compatibility/2006">
          <mc:Choice Requires="x14">
            <control shapeId="12355" r:id="rId17" name="Check Box 67">
              <controlPr defaultSize="0" autoFill="0" autoLine="0" autoPict="0">
                <anchor moveWithCells="1">
                  <from>
                    <xdr:col>4</xdr:col>
                    <xdr:colOff>552450</xdr:colOff>
                    <xdr:row>28</xdr:row>
                    <xdr:rowOff>6350</xdr:rowOff>
                  </from>
                  <to>
                    <xdr:col>4</xdr:col>
                    <xdr:colOff>1066800</xdr:colOff>
                    <xdr:row>29</xdr:row>
                    <xdr:rowOff>31750</xdr:rowOff>
                  </to>
                </anchor>
              </controlPr>
            </control>
          </mc:Choice>
        </mc:AlternateContent>
        <mc:AlternateContent xmlns:mc="http://schemas.openxmlformats.org/markup-compatibility/2006">
          <mc:Choice Requires="x14">
            <control shapeId="12362" r:id="rId18" name="Check Box 74">
              <controlPr defaultSize="0" autoFill="0" autoLine="0" autoPict="0">
                <anchor moveWithCells="1">
                  <from>
                    <xdr:col>3</xdr:col>
                    <xdr:colOff>0</xdr:colOff>
                    <xdr:row>32</xdr:row>
                    <xdr:rowOff>0</xdr:rowOff>
                  </from>
                  <to>
                    <xdr:col>3</xdr:col>
                    <xdr:colOff>514350</xdr:colOff>
                    <xdr:row>33</xdr:row>
                    <xdr:rowOff>31750</xdr:rowOff>
                  </to>
                </anchor>
              </controlPr>
            </control>
          </mc:Choice>
        </mc:AlternateContent>
        <mc:AlternateContent xmlns:mc="http://schemas.openxmlformats.org/markup-compatibility/2006">
          <mc:Choice Requires="x14">
            <control shapeId="12363" r:id="rId19" name="Check Box 75">
              <controlPr defaultSize="0" autoFill="0" autoLine="0" autoPict="0">
                <anchor moveWithCells="1">
                  <from>
                    <xdr:col>3</xdr:col>
                    <xdr:colOff>552450</xdr:colOff>
                    <xdr:row>32</xdr:row>
                    <xdr:rowOff>0</xdr:rowOff>
                  </from>
                  <to>
                    <xdr:col>3</xdr:col>
                    <xdr:colOff>1066800</xdr:colOff>
                    <xdr:row>33</xdr:row>
                    <xdr:rowOff>31750</xdr:rowOff>
                  </to>
                </anchor>
              </controlPr>
            </control>
          </mc:Choice>
        </mc:AlternateContent>
        <mc:AlternateContent xmlns:mc="http://schemas.openxmlformats.org/markup-compatibility/2006">
          <mc:Choice Requires="x14">
            <control shapeId="12364" r:id="rId20" name="Check Box 76">
              <controlPr defaultSize="0" autoFill="0" autoLine="0" autoPict="0">
                <anchor moveWithCells="1">
                  <from>
                    <xdr:col>3</xdr:col>
                    <xdr:colOff>0</xdr:colOff>
                    <xdr:row>33</xdr:row>
                    <xdr:rowOff>0</xdr:rowOff>
                  </from>
                  <to>
                    <xdr:col>3</xdr:col>
                    <xdr:colOff>514350</xdr:colOff>
                    <xdr:row>34</xdr:row>
                    <xdr:rowOff>31750</xdr:rowOff>
                  </to>
                </anchor>
              </controlPr>
            </control>
          </mc:Choice>
        </mc:AlternateContent>
        <mc:AlternateContent xmlns:mc="http://schemas.openxmlformats.org/markup-compatibility/2006">
          <mc:Choice Requires="x14">
            <control shapeId="12365" r:id="rId21" name="Check Box 77">
              <controlPr defaultSize="0" autoFill="0" autoLine="0" autoPict="0">
                <anchor moveWithCells="1">
                  <from>
                    <xdr:col>3</xdr:col>
                    <xdr:colOff>552450</xdr:colOff>
                    <xdr:row>33</xdr:row>
                    <xdr:rowOff>0</xdr:rowOff>
                  </from>
                  <to>
                    <xdr:col>3</xdr:col>
                    <xdr:colOff>1066800</xdr:colOff>
                    <xdr:row>34</xdr:row>
                    <xdr:rowOff>31750</xdr:rowOff>
                  </to>
                </anchor>
              </controlPr>
            </control>
          </mc:Choice>
        </mc:AlternateContent>
        <mc:AlternateContent xmlns:mc="http://schemas.openxmlformats.org/markup-compatibility/2006">
          <mc:Choice Requires="x14">
            <control shapeId="12366" r:id="rId22" name="Check Box 78">
              <controlPr defaultSize="0" autoFill="0" autoLine="0" autoPict="0">
                <anchor moveWithCells="1">
                  <from>
                    <xdr:col>3</xdr:col>
                    <xdr:colOff>0</xdr:colOff>
                    <xdr:row>34</xdr:row>
                    <xdr:rowOff>0</xdr:rowOff>
                  </from>
                  <to>
                    <xdr:col>3</xdr:col>
                    <xdr:colOff>514350</xdr:colOff>
                    <xdr:row>35</xdr:row>
                    <xdr:rowOff>31750</xdr:rowOff>
                  </to>
                </anchor>
              </controlPr>
            </control>
          </mc:Choice>
        </mc:AlternateContent>
        <mc:AlternateContent xmlns:mc="http://schemas.openxmlformats.org/markup-compatibility/2006">
          <mc:Choice Requires="x14">
            <control shapeId="12367" r:id="rId23" name="Check Box 79">
              <controlPr defaultSize="0" autoFill="0" autoLine="0" autoPict="0">
                <anchor moveWithCells="1">
                  <from>
                    <xdr:col>3</xdr:col>
                    <xdr:colOff>552450</xdr:colOff>
                    <xdr:row>34</xdr:row>
                    <xdr:rowOff>0</xdr:rowOff>
                  </from>
                  <to>
                    <xdr:col>3</xdr:col>
                    <xdr:colOff>1066800</xdr:colOff>
                    <xdr:row>35</xdr:row>
                    <xdr:rowOff>31750</xdr:rowOff>
                  </to>
                </anchor>
              </controlPr>
            </control>
          </mc:Choice>
        </mc:AlternateContent>
        <mc:AlternateContent xmlns:mc="http://schemas.openxmlformats.org/markup-compatibility/2006">
          <mc:Choice Requires="x14">
            <control shapeId="12368" r:id="rId24" name="Check Box 80">
              <controlPr defaultSize="0" autoFill="0" autoLine="0" autoPict="0">
                <anchor moveWithCells="1">
                  <from>
                    <xdr:col>3</xdr:col>
                    <xdr:colOff>0</xdr:colOff>
                    <xdr:row>35</xdr:row>
                    <xdr:rowOff>0</xdr:rowOff>
                  </from>
                  <to>
                    <xdr:col>3</xdr:col>
                    <xdr:colOff>514350</xdr:colOff>
                    <xdr:row>36</xdr:row>
                    <xdr:rowOff>31750</xdr:rowOff>
                  </to>
                </anchor>
              </controlPr>
            </control>
          </mc:Choice>
        </mc:AlternateContent>
        <mc:AlternateContent xmlns:mc="http://schemas.openxmlformats.org/markup-compatibility/2006">
          <mc:Choice Requires="x14">
            <control shapeId="12369" r:id="rId25" name="Check Box 81">
              <controlPr defaultSize="0" autoFill="0" autoLine="0" autoPict="0">
                <anchor moveWithCells="1">
                  <from>
                    <xdr:col>3</xdr:col>
                    <xdr:colOff>552450</xdr:colOff>
                    <xdr:row>35</xdr:row>
                    <xdr:rowOff>0</xdr:rowOff>
                  </from>
                  <to>
                    <xdr:col>3</xdr:col>
                    <xdr:colOff>1066800</xdr:colOff>
                    <xdr:row>36</xdr:row>
                    <xdr:rowOff>31750</xdr:rowOff>
                  </to>
                </anchor>
              </controlPr>
            </control>
          </mc:Choice>
        </mc:AlternateContent>
        <mc:AlternateContent xmlns:mc="http://schemas.openxmlformats.org/markup-compatibility/2006">
          <mc:Choice Requires="x14">
            <control shapeId="12370" r:id="rId26" name="Check Box 82">
              <controlPr defaultSize="0" autoFill="0" autoLine="0" autoPict="0">
                <anchor moveWithCells="1">
                  <from>
                    <xdr:col>3</xdr:col>
                    <xdr:colOff>0</xdr:colOff>
                    <xdr:row>36</xdr:row>
                    <xdr:rowOff>0</xdr:rowOff>
                  </from>
                  <to>
                    <xdr:col>3</xdr:col>
                    <xdr:colOff>514350</xdr:colOff>
                    <xdr:row>37</xdr:row>
                    <xdr:rowOff>31750</xdr:rowOff>
                  </to>
                </anchor>
              </controlPr>
            </control>
          </mc:Choice>
        </mc:AlternateContent>
        <mc:AlternateContent xmlns:mc="http://schemas.openxmlformats.org/markup-compatibility/2006">
          <mc:Choice Requires="x14">
            <control shapeId="12371" r:id="rId27" name="Check Box 83">
              <controlPr defaultSize="0" autoFill="0" autoLine="0" autoPict="0">
                <anchor moveWithCells="1">
                  <from>
                    <xdr:col>3</xdr:col>
                    <xdr:colOff>552450</xdr:colOff>
                    <xdr:row>36</xdr:row>
                    <xdr:rowOff>0</xdr:rowOff>
                  </from>
                  <to>
                    <xdr:col>3</xdr:col>
                    <xdr:colOff>1066800</xdr:colOff>
                    <xdr:row>37</xdr:row>
                    <xdr:rowOff>31750</xdr:rowOff>
                  </to>
                </anchor>
              </controlPr>
            </control>
          </mc:Choice>
        </mc:AlternateContent>
        <mc:AlternateContent xmlns:mc="http://schemas.openxmlformats.org/markup-compatibility/2006">
          <mc:Choice Requires="x14">
            <control shapeId="12372" r:id="rId28" name="Check Box 84">
              <controlPr defaultSize="0" autoFill="0" autoLine="0" autoPict="0">
                <anchor moveWithCells="1">
                  <from>
                    <xdr:col>3</xdr:col>
                    <xdr:colOff>0</xdr:colOff>
                    <xdr:row>37</xdr:row>
                    <xdr:rowOff>0</xdr:rowOff>
                  </from>
                  <to>
                    <xdr:col>3</xdr:col>
                    <xdr:colOff>514350</xdr:colOff>
                    <xdr:row>38</xdr:row>
                    <xdr:rowOff>31750</xdr:rowOff>
                  </to>
                </anchor>
              </controlPr>
            </control>
          </mc:Choice>
        </mc:AlternateContent>
        <mc:AlternateContent xmlns:mc="http://schemas.openxmlformats.org/markup-compatibility/2006">
          <mc:Choice Requires="x14">
            <control shapeId="12373" r:id="rId29" name="Check Box 85">
              <controlPr defaultSize="0" autoFill="0" autoLine="0" autoPict="0">
                <anchor moveWithCells="1">
                  <from>
                    <xdr:col>3</xdr:col>
                    <xdr:colOff>552450</xdr:colOff>
                    <xdr:row>37</xdr:row>
                    <xdr:rowOff>0</xdr:rowOff>
                  </from>
                  <to>
                    <xdr:col>3</xdr:col>
                    <xdr:colOff>1066800</xdr:colOff>
                    <xdr:row>38</xdr:row>
                    <xdr:rowOff>31750</xdr:rowOff>
                  </to>
                </anchor>
              </controlPr>
            </control>
          </mc:Choice>
        </mc:AlternateContent>
        <mc:AlternateContent xmlns:mc="http://schemas.openxmlformats.org/markup-compatibility/2006">
          <mc:Choice Requires="x14">
            <control shapeId="12374" r:id="rId30" name="Check Box 86">
              <controlPr defaultSize="0" autoFill="0" autoLine="0" autoPict="0">
                <anchor moveWithCells="1">
                  <from>
                    <xdr:col>3</xdr:col>
                    <xdr:colOff>0</xdr:colOff>
                    <xdr:row>38</xdr:row>
                    <xdr:rowOff>0</xdr:rowOff>
                  </from>
                  <to>
                    <xdr:col>3</xdr:col>
                    <xdr:colOff>514350</xdr:colOff>
                    <xdr:row>38</xdr:row>
                    <xdr:rowOff>222250</xdr:rowOff>
                  </to>
                </anchor>
              </controlPr>
            </control>
          </mc:Choice>
        </mc:AlternateContent>
        <mc:AlternateContent xmlns:mc="http://schemas.openxmlformats.org/markup-compatibility/2006">
          <mc:Choice Requires="x14">
            <control shapeId="12375" r:id="rId31" name="Check Box 87">
              <controlPr defaultSize="0" autoFill="0" autoLine="0" autoPict="0">
                <anchor moveWithCells="1">
                  <from>
                    <xdr:col>3</xdr:col>
                    <xdr:colOff>552450</xdr:colOff>
                    <xdr:row>38</xdr:row>
                    <xdr:rowOff>0</xdr:rowOff>
                  </from>
                  <to>
                    <xdr:col>3</xdr:col>
                    <xdr:colOff>1066800</xdr:colOff>
                    <xdr:row>38</xdr:row>
                    <xdr:rowOff>222250</xdr:rowOff>
                  </to>
                </anchor>
              </controlPr>
            </control>
          </mc:Choice>
        </mc:AlternateContent>
        <mc:AlternateContent xmlns:mc="http://schemas.openxmlformats.org/markup-compatibility/2006">
          <mc:Choice Requires="x14">
            <control shapeId="12376" r:id="rId32" name="Check Box 88">
              <controlPr defaultSize="0" autoFill="0" autoLine="0" autoPict="0">
                <anchor moveWithCells="1">
                  <from>
                    <xdr:col>3</xdr:col>
                    <xdr:colOff>0</xdr:colOff>
                    <xdr:row>39</xdr:row>
                    <xdr:rowOff>0</xdr:rowOff>
                  </from>
                  <to>
                    <xdr:col>3</xdr:col>
                    <xdr:colOff>514350</xdr:colOff>
                    <xdr:row>40</xdr:row>
                    <xdr:rowOff>31750</xdr:rowOff>
                  </to>
                </anchor>
              </controlPr>
            </control>
          </mc:Choice>
        </mc:AlternateContent>
        <mc:AlternateContent xmlns:mc="http://schemas.openxmlformats.org/markup-compatibility/2006">
          <mc:Choice Requires="x14">
            <control shapeId="12377" r:id="rId33" name="Check Box 89">
              <controlPr defaultSize="0" autoFill="0" autoLine="0" autoPict="0">
                <anchor moveWithCells="1">
                  <from>
                    <xdr:col>3</xdr:col>
                    <xdr:colOff>552450</xdr:colOff>
                    <xdr:row>39</xdr:row>
                    <xdr:rowOff>0</xdr:rowOff>
                  </from>
                  <to>
                    <xdr:col>3</xdr:col>
                    <xdr:colOff>1066800</xdr:colOff>
                    <xdr:row>40</xdr:row>
                    <xdr:rowOff>31750</xdr:rowOff>
                  </to>
                </anchor>
              </controlPr>
            </control>
          </mc:Choice>
        </mc:AlternateContent>
        <mc:AlternateContent xmlns:mc="http://schemas.openxmlformats.org/markup-compatibility/2006">
          <mc:Choice Requires="x14">
            <control shapeId="12378" r:id="rId34" name="Check Box 90">
              <controlPr defaultSize="0" autoFill="0" autoLine="0" autoPict="0">
                <anchor moveWithCells="1">
                  <from>
                    <xdr:col>3</xdr:col>
                    <xdr:colOff>0</xdr:colOff>
                    <xdr:row>40</xdr:row>
                    <xdr:rowOff>0</xdr:rowOff>
                  </from>
                  <to>
                    <xdr:col>3</xdr:col>
                    <xdr:colOff>514350</xdr:colOff>
                    <xdr:row>41</xdr:row>
                    <xdr:rowOff>31750</xdr:rowOff>
                  </to>
                </anchor>
              </controlPr>
            </control>
          </mc:Choice>
        </mc:AlternateContent>
        <mc:AlternateContent xmlns:mc="http://schemas.openxmlformats.org/markup-compatibility/2006">
          <mc:Choice Requires="x14">
            <control shapeId="12379" r:id="rId35" name="Check Box 91">
              <controlPr defaultSize="0" autoFill="0" autoLine="0" autoPict="0">
                <anchor moveWithCells="1">
                  <from>
                    <xdr:col>3</xdr:col>
                    <xdr:colOff>552450</xdr:colOff>
                    <xdr:row>40</xdr:row>
                    <xdr:rowOff>0</xdr:rowOff>
                  </from>
                  <to>
                    <xdr:col>3</xdr:col>
                    <xdr:colOff>1066800</xdr:colOff>
                    <xdr:row>41</xdr:row>
                    <xdr:rowOff>31750</xdr:rowOff>
                  </to>
                </anchor>
              </controlPr>
            </control>
          </mc:Choice>
        </mc:AlternateContent>
        <mc:AlternateContent xmlns:mc="http://schemas.openxmlformats.org/markup-compatibility/2006">
          <mc:Choice Requires="x14">
            <control shapeId="12380" r:id="rId36" name="Check Box 92">
              <controlPr defaultSize="0" autoFill="0" autoLine="0" autoPict="0">
                <anchor moveWithCells="1">
                  <from>
                    <xdr:col>3</xdr:col>
                    <xdr:colOff>0</xdr:colOff>
                    <xdr:row>41</xdr:row>
                    <xdr:rowOff>0</xdr:rowOff>
                  </from>
                  <to>
                    <xdr:col>3</xdr:col>
                    <xdr:colOff>514350</xdr:colOff>
                    <xdr:row>42</xdr:row>
                    <xdr:rowOff>31750</xdr:rowOff>
                  </to>
                </anchor>
              </controlPr>
            </control>
          </mc:Choice>
        </mc:AlternateContent>
        <mc:AlternateContent xmlns:mc="http://schemas.openxmlformats.org/markup-compatibility/2006">
          <mc:Choice Requires="x14">
            <control shapeId="12381" r:id="rId37" name="Check Box 93">
              <controlPr defaultSize="0" autoFill="0" autoLine="0" autoPict="0">
                <anchor moveWithCells="1">
                  <from>
                    <xdr:col>3</xdr:col>
                    <xdr:colOff>552450</xdr:colOff>
                    <xdr:row>41</xdr:row>
                    <xdr:rowOff>0</xdr:rowOff>
                  </from>
                  <to>
                    <xdr:col>3</xdr:col>
                    <xdr:colOff>1066800</xdr:colOff>
                    <xdr:row>42</xdr:row>
                    <xdr:rowOff>31750</xdr:rowOff>
                  </to>
                </anchor>
              </controlPr>
            </control>
          </mc:Choice>
        </mc:AlternateContent>
        <mc:AlternateContent xmlns:mc="http://schemas.openxmlformats.org/markup-compatibility/2006">
          <mc:Choice Requires="x14">
            <control shapeId="12382" r:id="rId38" name="Check Box 94">
              <controlPr defaultSize="0" autoFill="0" autoLine="0" autoPict="0">
                <anchor moveWithCells="1">
                  <from>
                    <xdr:col>4</xdr:col>
                    <xdr:colOff>0</xdr:colOff>
                    <xdr:row>41</xdr:row>
                    <xdr:rowOff>0</xdr:rowOff>
                  </from>
                  <to>
                    <xdr:col>4</xdr:col>
                    <xdr:colOff>514350</xdr:colOff>
                    <xdr:row>42</xdr:row>
                    <xdr:rowOff>31750</xdr:rowOff>
                  </to>
                </anchor>
              </controlPr>
            </control>
          </mc:Choice>
        </mc:AlternateContent>
        <mc:AlternateContent xmlns:mc="http://schemas.openxmlformats.org/markup-compatibility/2006">
          <mc:Choice Requires="x14">
            <control shapeId="12383" r:id="rId39" name="Check Box 95">
              <controlPr defaultSize="0" autoFill="0" autoLine="0" autoPict="0">
                <anchor moveWithCells="1">
                  <from>
                    <xdr:col>4</xdr:col>
                    <xdr:colOff>552450</xdr:colOff>
                    <xdr:row>41</xdr:row>
                    <xdr:rowOff>0</xdr:rowOff>
                  </from>
                  <to>
                    <xdr:col>4</xdr:col>
                    <xdr:colOff>1066800</xdr:colOff>
                    <xdr:row>42</xdr:row>
                    <xdr:rowOff>31750</xdr:rowOff>
                  </to>
                </anchor>
              </controlPr>
            </control>
          </mc:Choice>
        </mc:AlternateContent>
        <mc:AlternateContent xmlns:mc="http://schemas.openxmlformats.org/markup-compatibility/2006">
          <mc:Choice Requires="x14">
            <control shapeId="12384" r:id="rId40" name="Check Box 96">
              <controlPr defaultSize="0" autoFill="0" autoLine="0" autoPict="0">
                <anchor moveWithCells="1">
                  <from>
                    <xdr:col>4</xdr:col>
                    <xdr:colOff>0</xdr:colOff>
                    <xdr:row>40</xdr:row>
                    <xdr:rowOff>0</xdr:rowOff>
                  </from>
                  <to>
                    <xdr:col>4</xdr:col>
                    <xdr:colOff>514350</xdr:colOff>
                    <xdr:row>41</xdr:row>
                    <xdr:rowOff>31750</xdr:rowOff>
                  </to>
                </anchor>
              </controlPr>
            </control>
          </mc:Choice>
        </mc:AlternateContent>
        <mc:AlternateContent xmlns:mc="http://schemas.openxmlformats.org/markup-compatibility/2006">
          <mc:Choice Requires="x14">
            <control shapeId="12385" r:id="rId41" name="Check Box 97">
              <controlPr defaultSize="0" autoFill="0" autoLine="0" autoPict="0">
                <anchor moveWithCells="1">
                  <from>
                    <xdr:col>4</xdr:col>
                    <xdr:colOff>552450</xdr:colOff>
                    <xdr:row>40</xdr:row>
                    <xdr:rowOff>0</xdr:rowOff>
                  </from>
                  <to>
                    <xdr:col>4</xdr:col>
                    <xdr:colOff>1066800</xdr:colOff>
                    <xdr:row>41</xdr:row>
                    <xdr:rowOff>31750</xdr:rowOff>
                  </to>
                </anchor>
              </controlPr>
            </control>
          </mc:Choice>
        </mc:AlternateContent>
        <mc:AlternateContent xmlns:mc="http://schemas.openxmlformats.org/markup-compatibility/2006">
          <mc:Choice Requires="x14">
            <control shapeId="12386" r:id="rId42" name="Check Box 98">
              <controlPr defaultSize="0" autoFill="0" autoLine="0" autoPict="0">
                <anchor moveWithCells="1">
                  <from>
                    <xdr:col>4</xdr:col>
                    <xdr:colOff>0</xdr:colOff>
                    <xdr:row>39</xdr:row>
                    <xdr:rowOff>0</xdr:rowOff>
                  </from>
                  <to>
                    <xdr:col>4</xdr:col>
                    <xdr:colOff>514350</xdr:colOff>
                    <xdr:row>40</xdr:row>
                    <xdr:rowOff>31750</xdr:rowOff>
                  </to>
                </anchor>
              </controlPr>
            </control>
          </mc:Choice>
        </mc:AlternateContent>
        <mc:AlternateContent xmlns:mc="http://schemas.openxmlformats.org/markup-compatibility/2006">
          <mc:Choice Requires="x14">
            <control shapeId="12387" r:id="rId43" name="Check Box 99">
              <controlPr defaultSize="0" autoFill="0" autoLine="0" autoPict="0">
                <anchor moveWithCells="1">
                  <from>
                    <xdr:col>4</xdr:col>
                    <xdr:colOff>552450</xdr:colOff>
                    <xdr:row>39</xdr:row>
                    <xdr:rowOff>0</xdr:rowOff>
                  </from>
                  <to>
                    <xdr:col>4</xdr:col>
                    <xdr:colOff>1066800</xdr:colOff>
                    <xdr:row>40</xdr:row>
                    <xdr:rowOff>31750</xdr:rowOff>
                  </to>
                </anchor>
              </controlPr>
            </control>
          </mc:Choice>
        </mc:AlternateContent>
        <mc:AlternateContent xmlns:mc="http://schemas.openxmlformats.org/markup-compatibility/2006">
          <mc:Choice Requires="x14">
            <control shapeId="12388" r:id="rId44" name="Check Box 100">
              <controlPr defaultSize="0" autoFill="0" autoLine="0" autoPict="0">
                <anchor moveWithCells="1">
                  <from>
                    <xdr:col>4</xdr:col>
                    <xdr:colOff>0</xdr:colOff>
                    <xdr:row>38</xdr:row>
                    <xdr:rowOff>0</xdr:rowOff>
                  </from>
                  <to>
                    <xdr:col>4</xdr:col>
                    <xdr:colOff>514350</xdr:colOff>
                    <xdr:row>38</xdr:row>
                    <xdr:rowOff>222250</xdr:rowOff>
                  </to>
                </anchor>
              </controlPr>
            </control>
          </mc:Choice>
        </mc:AlternateContent>
        <mc:AlternateContent xmlns:mc="http://schemas.openxmlformats.org/markup-compatibility/2006">
          <mc:Choice Requires="x14">
            <control shapeId="12389" r:id="rId45" name="Check Box 101">
              <controlPr defaultSize="0" autoFill="0" autoLine="0" autoPict="0">
                <anchor moveWithCells="1">
                  <from>
                    <xdr:col>4</xdr:col>
                    <xdr:colOff>552450</xdr:colOff>
                    <xdr:row>38</xdr:row>
                    <xdr:rowOff>0</xdr:rowOff>
                  </from>
                  <to>
                    <xdr:col>4</xdr:col>
                    <xdr:colOff>1066800</xdr:colOff>
                    <xdr:row>38</xdr:row>
                    <xdr:rowOff>222250</xdr:rowOff>
                  </to>
                </anchor>
              </controlPr>
            </control>
          </mc:Choice>
        </mc:AlternateContent>
        <mc:AlternateContent xmlns:mc="http://schemas.openxmlformats.org/markup-compatibility/2006">
          <mc:Choice Requires="x14">
            <control shapeId="12390" r:id="rId46" name="Check Box 102">
              <controlPr defaultSize="0" autoFill="0" autoLine="0" autoPict="0">
                <anchor moveWithCells="1">
                  <from>
                    <xdr:col>4</xdr:col>
                    <xdr:colOff>0</xdr:colOff>
                    <xdr:row>37</xdr:row>
                    <xdr:rowOff>0</xdr:rowOff>
                  </from>
                  <to>
                    <xdr:col>4</xdr:col>
                    <xdr:colOff>514350</xdr:colOff>
                    <xdr:row>38</xdr:row>
                    <xdr:rowOff>31750</xdr:rowOff>
                  </to>
                </anchor>
              </controlPr>
            </control>
          </mc:Choice>
        </mc:AlternateContent>
        <mc:AlternateContent xmlns:mc="http://schemas.openxmlformats.org/markup-compatibility/2006">
          <mc:Choice Requires="x14">
            <control shapeId="12391" r:id="rId47" name="Check Box 103">
              <controlPr defaultSize="0" autoFill="0" autoLine="0" autoPict="0">
                <anchor moveWithCells="1">
                  <from>
                    <xdr:col>4</xdr:col>
                    <xdr:colOff>552450</xdr:colOff>
                    <xdr:row>37</xdr:row>
                    <xdr:rowOff>0</xdr:rowOff>
                  </from>
                  <to>
                    <xdr:col>4</xdr:col>
                    <xdr:colOff>1066800</xdr:colOff>
                    <xdr:row>38</xdr:row>
                    <xdr:rowOff>31750</xdr:rowOff>
                  </to>
                </anchor>
              </controlPr>
            </control>
          </mc:Choice>
        </mc:AlternateContent>
        <mc:AlternateContent xmlns:mc="http://schemas.openxmlformats.org/markup-compatibility/2006">
          <mc:Choice Requires="x14">
            <control shapeId="12392" r:id="rId48" name="Check Box 104">
              <controlPr defaultSize="0" autoFill="0" autoLine="0" autoPict="0">
                <anchor moveWithCells="1">
                  <from>
                    <xdr:col>4</xdr:col>
                    <xdr:colOff>0</xdr:colOff>
                    <xdr:row>36</xdr:row>
                    <xdr:rowOff>0</xdr:rowOff>
                  </from>
                  <to>
                    <xdr:col>4</xdr:col>
                    <xdr:colOff>514350</xdr:colOff>
                    <xdr:row>37</xdr:row>
                    <xdr:rowOff>31750</xdr:rowOff>
                  </to>
                </anchor>
              </controlPr>
            </control>
          </mc:Choice>
        </mc:AlternateContent>
        <mc:AlternateContent xmlns:mc="http://schemas.openxmlformats.org/markup-compatibility/2006">
          <mc:Choice Requires="x14">
            <control shapeId="12393" r:id="rId49" name="Check Box 105">
              <controlPr defaultSize="0" autoFill="0" autoLine="0" autoPict="0">
                <anchor moveWithCells="1">
                  <from>
                    <xdr:col>4</xdr:col>
                    <xdr:colOff>552450</xdr:colOff>
                    <xdr:row>36</xdr:row>
                    <xdr:rowOff>0</xdr:rowOff>
                  </from>
                  <to>
                    <xdr:col>4</xdr:col>
                    <xdr:colOff>1066800</xdr:colOff>
                    <xdr:row>37</xdr:row>
                    <xdr:rowOff>31750</xdr:rowOff>
                  </to>
                </anchor>
              </controlPr>
            </control>
          </mc:Choice>
        </mc:AlternateContent>
        <mc:AlternateContent xmlns:mc="http://schemas.openxmlformats.org/markup-compatibility/2006">
          <mc:Choice Requires="x14">
            <control shapeId="12394" r:id="rId50" name="Check Box 106">
              <controlPr defaultSize="0" autoFill="0" autoLine="0" autoPict="0">
                <anchor moveWithCells="1">
                  <from>
                    <xdr:col>4</xdr:col>
                    <xdr:colOff>0</xdr:colOff>
                    <xdr:row>35</xdr:row>
                    <xdr:rowOff>0</xdr:rowOff>
                  </from>
                  <to>
                    <xdr:col>4</xdr:col>
                    <xdr:colOff>514350</xdr:colOff>
                    <xdr:row>36</xdr:row>
                    <xdr:rowOff>31750</xdr:rowOff>
                  </to>
                </anchor>
              </controlPr>
            </control>
          </mc:Choice>
        </mc:AlternateContent>
        <mc:AlternateContent xmlns:mc="http://schemas.openxmlformats.org/markup-compatibility/2006">
          <mc:Choice Requires="x14">
            <control shapeId="12395" r:id="rId51" name="Check Box 107">
              <controlPr defaultSize="0" autoFill="0" autoLine="0" autoPict="0">
                <anchor moveWithCells="1">
                  <from>
                    <xdr:col>4</xdr:col>
                    <xdr:colOff>552450</xdr:colOff>
                    <xdr:row>35</xdr:row>
                    <xdr:rowOff>0</xdr:rowOff>
                  </from>
                  <to>
                    <xdr:col>4</xdr:col>
                    <xdr:colOff>1066800</xdr:colOff>
                    <xdr:row>36</xdr:row>
                    <xdr:rowOff>31750</xdr:rowOff>
                  </to>
                </anchor>
              </controlPr>
            </control>
          </mc:Choice>
        </mc:AlternateContent>
        <mc:AlternateContent xmlns:mc="http://schemas.openxmlformats.org/markup-compatibility/2006">
          <mc:Choice Requires="x14">
            <control shapeId="12396" r:id="rId52" name="Check Box 108">
              <controlPr defaultSize="0" autoFill="0" autoLine="0" autoPict="0">
                <anchor moveWithCells="1">
                  <from>
                    <xdr:col>4</xdr:col>
                    <xdr:colOff>0</xdr:colOff>
                    <xdr:row>34</xdr:row>
                    <xdr:rowOff>0</xdr:rowOff>
                  </from>
                  <to>
                    <xdr:col>4</xdr:col>
                    <xdr:colOff>514350</xdr:colOff>
                    <xdr:row>35</xdr:row>
                    <xdr:rowOff>31750</xdr:rowOff>
                  </to>
                </anchor>
              </controlPr>
            </control>
          </mc:Choice>
        </mc:AlternateContent>
        <mc:AlternateContent xmlns:mc="http://schemas.openxmlformats.org/markup-compatibility/2006">
          <mc:Choice Requires="x14">
            <control shapeId="12397" r:id="rId53" name="Check Box 109">
              <controlPr defaultSize="0" autoFill="0" autoLine="0" autoPict="0">
                <anchor moveWithCells="1">
                  <from>
                    <xdr:col>4</xdr:col>
                    <xdr:colOff>552450</xdr:colOff>
                    <xdr:row>34</xdr:row>
                    <xdr:rowOff>0</xdr:rowOff>
                  </from>
                  <to>
                    <xdr:col>4</xdr:col>
                    <xdr:colOff>1066800</xdr:colOff>
                    <xdr:row>35</xdr:row>
                    <xdr:rowOff>31750</xdr:rowOff>
                  </to>
                </anchor>
              </controlPr>
            </control>
          </mc:Choice>
        </mc:AlternateContent>
        <mc:AlternateContent xmlns:mc="http://schemas.openxmlformats.org/markup-compatibility/2006">
          <mc:Choice Requires="x14">
            <control shapeId="12398" r:id="rId54" name="Check Box 110">
              <controlPr defaultSize="0" autoFill="0" autoLine="0" autoPict="0">
                <anchor moveWithCells="1">
                  <from>
                    <xdr:col>4</xdr:col>
                    <xdr:colOff>0</xdr:colOff>
                    <xdr:row>33</xdr:row>
                    <xdr:rowOff>0</xdr:rowOff>
                  </from>
                  <to>
                    <xdr:col>4</xdr:col>
                    <xdr:colOff>514350</xdr:colOff>
                    <xdr:row>34</xdr:row>
                    <xdr:rowOff>31750</xdr:rowOff>
                  </to>
                </anchor>
              </controlPr>
            </control>
          </mc:Choice>
        </mc:AlternateContent>
        <mc:AlternateContent xmlns:mc="http://schemas.openxmlformats.org/markup-compatibility/2006">
          <mc:Choice Requires="x14">
            <control shapeId="12399" r:id="rId55" name="Check Box 111">
              <controlPr defaultSize="0" autoFill="0" autoLine="0" autoPict="0">
                <anchor moveWithCells="1">
                  <from>
                    <xdr:col>4</xdr:col>
                    <xdr:colOff>552450</xdr:colOff>
                    <xdr:row>33</xdr:row>
                    <xdr:rowOff>0</xdr:rowOff>
                  </from>
                  <to>
                    <xdr:col>4</xdr:col>
                    <xdr:colOff>1066800</xdr:colOff>
                    <xdr:row>34</xdr:row>
                    <xdr:rowOff>31750</xdr:rowOff>
                  </to>
                </anchor>
              </controlPr>
            </control>
          </mc:Choice>
        </mc:AlternateContent>
        <mc:AlternateContent xmlns:mc="http://schemas.openxmlformats.org/markup-compatibility/2006">
          <mc:Choice Requires="x14">
            <control shapeId="12400" r:id="rId56" name="Check Box 112">
              <controlPr defaultSize="0" autoFill="0" autoLine="0" autoPict="0">
                <anchor moveWithCells="1">
                  <from>
                    <xdr:col>4</xdr:col>
                    <xdr:colOff>0</xdr:colOff>
                    <xdr:row>32</xdr:row>
                    <xdr:rowOff>0</xdr:rowOff>
                  </from>
                  <to>
                    <xdr:col>4</xdr:col>
                    <xdr:colOff>514350</xdr:colOff>
                    <xdr:row>33</xdr:row>
                    <xdr:rowOff>31750</xdr:rowOff>
                  </to>
                </anchor>
              </controlPr>
            </control>
          </mc:Choice>
        </mc:AlternateContent>
        <mc:AlternateContent xmlns:mc="http://schemas.openxmlformats.org/markup-compatibility/2006">
          <mc:Choice Requires="x14">
            <control shapeId="12401" r:id="rId57" name="Check Box 113">
              <controlPr defaultSize="0" autoFill="0" autoLine="0" autoPict="0">
                <anchor moveWithCells="1">
                  <from>
                    <xdr:col>4</xdr:col>
                    <xdr:colOff>552450</xdr:colOff>
                    <xdr:row>32</xdr:row>
                    <xdr:rowOff>0</xdr:rowOff>
                  </from>
                  <to>
                    <xdr:col>4</xdr:col>
                    <xdr:colOff>1066800</xdr:colOff>
                    <xdr:row>33</xdr:row>
                    <xdr:rowOff>31750</xdr:rowOff>
                  </to>
                </anchor>
              </controlPr>
            </control>
          </mc:Choice>
        </mc:AlternateContent>
        <mc:AlternateContent xmlns:mc="http://schemas.openxmlformats.org/markup-compatibility/2006">
          <mc:Choice Requires="x14">
            <control shapeId="12402" r:id="rId58" name="Check Box 114">
              <controlPr defaultSize="0" autoFill="0" autoLine="0" autoPict="0">
                <anchor moveWithCells="1">
                  <from>
                    <xdr:col>4</xdr:col>
                    <xdr:colOff>0</xdr:colOff>
                    <xdr:row>31</xdr:row>
                    <xdr:rowOff>0</xdr:rowOff>
                  </from>
                  <to>
                    <xdr:col>4</xdr:col>
                    <xdr:colOff>514350</xdr:colOff>
                    <xdr:row>31</xdr:row>
                    <xdr:rowOff>222250</xdr:rowOff>
                  </to>
                </anchor>
              </controlPr>
            </control>
          </mc:Choice>
        </mc:AlternateContent>
        <mc:AlternateContent xmlns:mc="http://schemas.openxmlformats.org/markup-compatibility/2006">
          <mc:Choice Requires="x14">
            <control shapeId="12403" r:id="rId59" name="Check Box 115">
              <controlPr defaultSize="0" autoFill="0" autoLine="0" autoPict="0">
                <anchor moveWithCells="1">
                  <from>
                    <xdr:col>4</xdr:col>
                    <xdr:colOff>552450</xdr:colOff>
                    <xdr:row>31</xdr:row>
                    <xdr:rowOff>0</xdr:rowOff>
                  </from>
                  <to>
                    <xdr:col>4</xdr:col>
                    <xdr:colOff>1066800</xdr:colOff>
                    <xdr:row>31</xdr:row>
                    <xdr:rowOff>222250</xdr:rowOff>
                  </to>
                </anchor>
              </controlPr>
            </control>
          </mc:Choice>
        </mc:AlternateContent>
        <mc:AlternateContent xmlns:mc="http://schemas.openxmlformats.org/markup-compatibility/2006">
          <mc:Choice Requires="x14">
            <control shapeId="12404" r:id="rId60" name="Check Box 116">
              <controlPr defaultSize="0" autoFill="0" autoLine="0" autoPict="0">
                <anchor moveWithCells="1">
                  <from>
                    <xdr:col>4</xdr:col>
                    <xdr:colOff>0</xdr:colOff>
                    <xdr:row>29</xdr:row>
                    <xdr:rowOff>0</xdr:rowOff>
                  </from>
                  <to>
                    <xdr:col>4</xdr:col>
                    <xdr:colOff>514350</xdr:colOff>
                    <xdr:row>30</xdr:row>
                    <xdr:rowOff>31750</xdr:rowOff>
                  </to>
                </anchor>
              </controlPr>
            </control>
          </mc:Choice>
        </mc:AlternateContent>
        <mc:AlternateContent xmlns:mc="http://schemas.openxmlformats.org/markup-compatibility/2006">
          <mc:Choice Requires="x14">
            <control shapeId="12405" r:id="rId61" name="Check Box 117">
              <controlPr defaultSize="0" autoFill="0" autoLine="0" autoPict="0">
                <anchor moveWithCells="1">
                  <from>
                    <xdr:col>4</xdr:col>
                    <xdr:colOff>552450</xdr:colOff>
                    <xdr:row>29</xdr:row>
                    <xdr:rowOff>0</xdr:rowOff>
                  </from>
                  <to>
                    <xdr:col>4</xdr:col>
                    <xdr:colOff>1066800</xdr:colOff>
                    <xdr:row>30</xdr:row>
                    <xdr:rowOff>31750</xdr:rowOff>
                  </to>
                </anchor>
              </controlPr>
            </control>
          </mc:Choice>
        </mc:AlternateContent>
        <mc:AlternateContent xmlns:mc="http://schemas.openxmlformats.org/markup-compatibility/2006">
          <mc:Choice Requires="x14">
            <control shapeId="12406" r:id="rId62" name="Check Box 118">
              <controlPr defaultSize="0" autoFill="0" autoLine="0" autoPict="0">
                <anchor moveWithCells="1">
                  <from>
                    <xdr:col>4</xdr:col>
                    <xdr:colOff>0</xdr:colOff>
                    <xdr:row>30</xdr:row>
                    <xdr:rowOff>0</xdr:rowOff>
                  </from>
                  <to>
                    <xdr:col>4</xdr:col>
                    <xdr:colOff>514350</xdr:colOff>
                    <xdr:row>31</xdr:row>
                    <xdr:rowOff>31750</xdr:rowOff>
                  </to>
                </anchor>
              </controlPr>
            </control>
          </mc:Choice>
        </mc:AlternateContent>
        <mc:AlternateContent xmlns:mc="http://schemas.openxmlformats.org/markup-compatibility/2006">
          <mc:Choice Requires="x14">
            <control shapeId="12407" r:id="rId63" name="Check Box 119">
              <controlPr defaultSize="0" autoFill="0" autoLine="0" autoPict="0">
                <anchor moveWithCells="1">
                  <from>
                    <xdr:col>4</xdr:col>
                    <xdr:colOff>552450</xdr:colOff>
                    <xdr:row>30</xdr:row>
                    <xdr:rowOff>0</xdr:rowOff>
                  </from>
                  <to>
                    <xdr:col>4</xdr:col>
                    <xdr:colOff>1066800</xdr:colOff>
                    <xdr:row>31</xdr:row>
                    <xdr:rowOff>31750</xdr:rowOff>
                  </to>
                </anchor>
              </controlPr>
            </control>
          </mc:Choice>
        </mc:AlternateContent>
        <mc:AlternateContent xmlns:mc="http://schemas.openxmlformats.org/markup-compatibility/2006">
          <mc:Choice Requires="x14">
            <control shapeId="12410" r:id="rId64" name="Check Box 122">
              <controlPr defaultSize="0" autoFill="0" autoLine="0" autoPict="0">
                <anchor moveWithCells="1">
                  <from>
                    <xdr:col>3</xdr:col>
                    <xdr:colOff>0</xdr:colOff>
                    <xdr:row>27</xdr:row>
                    <xdr:rowOff>0</xdr:rowOff>
                  </from>
                  <to>
                    <xdr:col>3</xdr:col>
                    <xdr:colOff>514350</xdr:colOff>
                    <xdr:row>28</xdr:row>
                    <xdr:rowOff>31750</xdr:rowOff>
                  </to>
                </anchor>
              </controlPr>
            </control>
          </mc:Choice>
        </mc:AlternateContent>
        <mc:AlternateContent xmlns:mc="http://schemas.openxmlformats.org/markup-compatibility/2006">
          <mc:Choice Requires="x14">
            <control shapeId="12411" r:id="rId65" name="Check Box 123">
              <controlPr defaultSize="0" autoFill="0" autoLine="0" autoPict="0">
                <anchor moveWithCells="1">
                  <from>
                    <xdr:col>3</xdr:col>
                    <xdr:colOff>552450</xdr:colOff>
                    <xdr:row>27</xdr:row>
                    <xdr:rowOff>0</xdr:rowOff>
                  </from>
                  <to>
                    <xdr:col>3</xdr:col>
                    <xdr:colOff>1066800</xdr:colOff>
                    <xdr:row>28</xdr:row>
                    <xdr:rowOff>31750</xdr:rowOff>
                  </to>
                </anchor>
              </controlPr>
            </control>
          </mc:Choice>
        </mc:AlternateContent>
        <mc:AlternateContent xmlns:mc="http://schemas.openxmlformats.org/markup-compatibility/2006">
          <mc:Choice Requires="x14">
            <control shapeId="12436" r:id="rId66" name="Check Box 148">
              <controlPr defaultSize="0" autoFill="0" autoLine="0" autoPict="0">
                <anchor moveWithCells="1">
                  <from>
                    <xdr:col>4</xdr:col>
                    <xdr:colOff>0</xdr:colOff>
                    <xdr:row>53</xdr:row>
                    <xdr:rowOff>0</xdr:rowOff>
                  </from>
                  <to>
                    <xdr:col>4</xdr:col>
                    <xdr:colOff>514350</xdr:colOff>
                    <xdr:row>54</xdr:row>
                    <xdr:rowOff>0</xdr:rowOff>
                  </to>
                </anchor>
              </controlPr>
            </control>
          </mc:Choice>
        </mc:AlternateContent>
        <mc:AlternateContent xmlns:mc="http://schemas.openxmlformats.org/markup-compatibility/2006">
          <mc:Choice Requires="x14">
            <control shapeId="12437" r:id="rId67" name="Check Box 149">
              <controlPr defaultSize="0" autoFill="0" autoLine="0" autoPict="0">
                <anchor moveWithCells="1">
                  <from>
                    <xdr:col>4</xdr:col>
                    <xdr:colOff>552450</xdr:colOff>
                    <xdr:row>53</xdr:row>
                    <xdr:rowOff>0</xdr:rowOff>
                  </from>
                  <to>
                    <xdr:col>4</xdr:col>
                    <xdr:colOff>1066800</xdr:colOff>
                    <xdr:row>54</xdr:row>
                    <xdr:rowOff>0</xdr:rowOff>
                  </to>
                </anchor>
              </controlPr>
            </control>
          </mc:Choice>
        </mc:AlternateContent>
        <mc:AlternateContent xmlns:mc="http://schemas.openxmlformats.org/markup-compatibility/2006">
          <mc:Choice Requires="x14">
            <control shapeId="12441" r:id="rId68" name="Check Box 153">
              <controlPr defaultSize="0" autoFill="0" autoLine="0" autoPict="0">
                <anchor moveWithCells="1" sizeWithCells="1">
                  <from>
                    <xdr:col>4</xdr:col>
                    <xdr:colOff>38100</xdr:colOff>
                    <xdr:row>67</xdr:row>
                    <xdr:rowOff>165100</xdr:rowOff>
                  </from>
                  <to>
                    <xdr:col>4</xdr:col>
                    <xdr:colOff>666750</xdr:colOff>
                    <xdr:row>67</xdr:row>
                    <xdr:rowOff>495300</xdr:rowOff>
                  </to>
                </anchor>
              </controlPr>
            </control>
          </mc:Choice>
        </mc:AlternateContent>
        <mc:AlternateContent xmlns:mc="http://schemas.openxmlformats.org/markup-compatibility/2006">
          <mc:Choice Requires="x14">
            <control shapeId="12442" r:id="rId69" name="Check Box 154">
              <controlPr defaultSize="0" autoFill="0" autoLine="0" autoPict="0">
                <anchor moveWithCells="1" sizeWithCells="1">
                  <from>
                    <xdr:col>4</xdr:col>
                    <xdr:colOff>711200</xdr:colOff>
                    <xdr:row>67</xdr:row>
                    <xdr:rowOff>165100</xdr:rowOff>
                  </from>
                  <to>
                    <xdr:col>4</xdr:col>
                    <xdr:colOff>1333500</xdr:colOff>
                    <xdr:row>67</xdr:row>
                    <xdr:rowOff>495300</xdr:rowOff>
                  </to>
                </anchor>
              </controlPr>
            </control>
          </mc:Choice>
        </mc:AlternateContent>
        <mc:AlternateContent xmlns:mc="http://schemas.openxmlformats.org/markup-compatibility/2006">
          <mc:Choice Requires="x14">
            <control shapeId="12443" r:id="rId70" name="Check Box 155">
              <controlPr defaultSize="0" autoFill="0" autoLine="0" autoPict="0">
                <anchor moveWithCells="1" sizeWithCells="1">
                  <from>
                    <xdr:col>4</xdr:col>
                    <xdr:colOff>1327150</xdr:colOff>
                    <xdr:row>67</xdr:row>
                    <xdr:rowOff>165100</xdr:rowOff>
                  </from>
                  <to>
                    <xdr:col>4</xdr:col>
                    <xdr:colOff>2298700</xdr:colOff>
                    <xdr:row>67</xdr:row>
                    <xdr:rowOff>495300</xdr:rowOff>
                  </to>
                </anchor>
              </controlPr>
            </control>
          </mc:Choice>
        </mc:AlternateContent>
        <mc:AlternateContent xmlns:mc="http://schemas.openxmlformats.org/markup-compatibility/2006">
          <mc:Choice Requires="x14">
            <control shapeId="12452" r:id="rId71" name="Check Box 164">
              <controlPr defaultSize="0" autoFill="0" autoLine="0" autoPict="0">
                <anchor moveWithCells="1">
                  <from>
                    <xdr:col>4</xdr:col>
                    <xdr:colOff>0</xdr:colOff>
                    <xdr:row>82</xdr:row>
                    <xdr:rowOff>0</xdr:rowOff>
                  </from>
                  <to>
                    <xdr:col>4</xdr:col>
                    <xdr:colOff>514350</xdr:colOff>
                    <xdr:row>83</xdr:row>
                    <xdr:rowOff>0</xdr:rowOff>
                  </to>
                </anchor>
              </controlPr>
            </control>
          </mc:Choice>
        </mc:AlternateContent>
        <mc:AlternateContent xmlns:mc="http://schemas.openxmlformats.org/markup-compatibility/2006">
          <mc:Choice Requires="x14">
            <control shapeId="12453" r:id="rId72" name="Check Box 165">
              <controlPr defaultSize="0" autoFill="0" autoLine="0" autoPict="0">
                <anchor moveWithCells="1">
                  <from>
                    <xdr:col>4</xdr:col>
                    <xdr:colOff>552450</xdr:colOff>
                    <xdr:row>82</xdr:row>
                    <xdr:rowOff>0</xdr:rowOff>
                  </from>
                  <to>
                    <xdr:col>4</xdr:col>
                    <xdr:colOff>1066800</xdr:colOff>
                    <xdr:row>83</xdr:row>
                    <xdr:rowOff>0</xdr:rowOff>
                  </to>
                </anchor>
              </controlPr>
            </control>
          </mc:Choice>
        </mc:AlternateContent>
        <mc:AlternateContent xmlns:mc="http://schemas.openxmlformats.org/markup-compatibility/2006">
          <mc:Choice Requires="x14">
            <control shapeId="12454" r:id="rId73" name="Check Box 166">
              <controlPr defaultSize="0" autoFill="0" autoLine="0" autoPict="0">
                <anchor moveWithCells="1">
                  <from>
                    <xdr:col>4</xdr:col>
                    <xdr:colOff>1060450</xdr:colOff>
                    <xdr:row>82</xdr:row>
                    <xdr:rowOff>0</xdr:rowOff>
                  </from>
                  <to>
                    <xdr:col>4</xdr:col>
                    <xdr:colOff>1854200</xdr:colOff>
                    <xdr:row>83</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B1:I43"/>
  <sheetViews>
    <sheetView zoomScale="60" zoomScaleNormal="60" workbookViewId="0">
      <selection activeCell="E32" sqref="E32:H32"/>
    </sheetView>
  </sheetViews>
  <sheetFormatPr defaultColWidth="9.1796875" defaultRowHeight="14" x14ac:dyDescent="0.35"/>
  <cols>
    <col min="1" max="2" width="1.81640625" style="235" customWidth="1"/>
    <col min="3" max="3" width="50" style="235" customWidth="1"/>
    <col min="4" max="4" width="29.453125" style="235" customWidth="1"/>
    <col min="5" max="5" width="29" style="235" bestFit="1" customWidth="1"/>
    <col min="6" max="6" width="21.1796875" style="235" customWidth="1"/>
    <col min="7" max="7" width="33.453125" style="235" bestFit="1" customWidth="1"/>
    <col min="8" max="8" width="57.453125" style="235" bestFit="1" customWidth="1"/>
    <col min="9" max="10" width="1.81640625" style="235" customWidth="1"/>
    <col min="11" max="16384" width="9.1796875" style="235"/>
  </cols>
  <sheetData>
    <row r="1" spans="2:9" ht="14.5" thickBot="1" x14ac:dyDescent="0.4"/>
    <row r="2" spans="2:9" ht="14.5" thickBot="1" x14ac:dyDescent="0.4">
      <c r="B2" s="324"/>
      <c r="C2" s="325"/>
      <c r="D2" s="325"/>
      <c r="E2" s="325"/>
      <c r="F2" s="325"/>
      <c r="G2" s="325"/>
      <c r="H2" s="325"/>
      <c r="I2" s="326"/>
    </row>
    <row r="3" spans="2:9" ht="20.5" thickBot="1" x14ac:dyDescent="0.4">
      <c r="B3" s="287"/>
      <c r="C3" s="1618" t="s">
        <v>775</v>
      </c>
      <c r="D3" s="1619"/>
      <c r="E3" s="1619"/>
      <c r="F3" s="1619"/>
      <c r="G3" s="1619"/>
      <c r="H3" s="1620"/>
      <c r="I3" s="327"/>
    </row>
    <row r="4" spans="2:9" x14ac:dyDescent="0.35">
      <c r="B4" s="287"/>
      <c r="C4" s="323"/>
      <c r="D4" s="323"/>
      <c r="E4" s="323"/>
      <c r="F4" s="323"/>
      <c r="G4" s="323"/>
      <c r="H4" s="323"/>
      <c r="I4" s="327"/>
    </row>
    <row r="5" spans="2:9" x14ac:dyDescent="0.35">
      <c r="B5" s="287"/>
      <c r="C5" s="323"/>
      <c r="D5" s="323"/>
      <c r="E5" s="323"/>
      <c r="F5" s="323"/>
      <c r="G5" s="323"/>
      <c r="H5" s="323"/>
      <c r="I5" s="327"/>
    </row>
    <row r="6" spans="2:9" x14ac:dyDescent="0.35">
      <c r="B6" s="287"/>
      <c r="C6" s="328" t="s">
        <v>776</v>
      </c>
      <c r="D6" s="323"/>
      <c r="E6" s="323"/>
      <c r="F6" s="323"/>
      <c r="G6" s="323"/>
      <c r="H6" s="323"/>
      <c r="I6" s="327"/>
    </row>
    <row r="7" spans="2:9" ht="14.5" thickBot="1" x14ac:dyDescent="0.4">
      <c r="B7" s="287"/>
      <c r="C7" s="323"/>
      <c r="D7" s="323"/>
      <c r="E7" s="323"/>
      <c r="F7" s="323"/>
      <c r="G7" s="323"/>
      <c r="H7" s="323"/>
      <c r="I7" s="327"/>
    </row>
    <row r="8" spans="2:9" ht="45" customHeight="1" thickBot="1" x14ac:dyDescent="0.4">
      <c r="B8" s="287"/>
      <c r="C8" s="1596" t="s">
        <v>746</v>
      </c>
      <c r="D8" s="1597"/>
      <c r="E8" s="1622" t="s">
        <v>11</v>
      </c>
      <c r="F8" s="1622"/>
      <c r="G8" s="1622"/>
      <c r="H8" s="1623"/>
      <c r="I8" s="327"/>
    </row>
    <row r="9" spans="2:9" ht="45" customHeight="1" thickBot="1" x14ac:dyDescent="0.4">
      <c r="B9" s="287"/>
      <c r="C9" s="1590" t="s">
        <v>740</v>
      </c>
      <c r="D9" s="1591"/>
      <c r="E9" s="1622" t="s">
        <v>1021</v>
      </c>
      <c r="F9" s="1622"/>
      <c r="G9" s="1622"/>
      <c r="H9" s="1623"/>
      <c r="I9" s="327"/>
    </row>
    <row r="10" spans="2:9" ht="15" customHeight="1" thickBot="1" x14ac:dyDescent="0.4">
      <c r="B10" s="287"/>
      <c r="C10" s="1621"/>
      <c r="D10" s="1621"/>
      <c r="E10" s="1624"/>
      <c r="F10" s="1624"/>
      <c r="G10" s="1624"/>
      <c r="H10" s="1624"/>
      <c r="I10" s="327"/>
    </row>
    <row r="11" spans="2:9" ht="30" customHeight="1" x14ac:dyDescent="0.35">
      <c r="B11" s="287"/>
      <c r="C11" s="1615" t="s">
        <v>733</v>
      </c>
      <c r="D11" s="1616"/>
      <c r="E11" s="1616"/>
      <c r="F11" s="1616"/>
      <c r="G11" s="1616"/>
      <c r="H11" s="1617"/>
      <c r="I11" s="327"/>
    </row>
    <row r="12" spans="2:9" x14ac:dyDescent="0.35">
      <c r="B12" s="287"/>
      <c r="C12" s="320" t="s">
        <v>735</v>
      </c>
      <c r="D12" s="321" t="s">
        <v>736</v>
      </c>
      <c r="E12" s="321" t="s">
        <v>245</v>
      </c>
      <c r="F12" s="321" t="s">
        <v>243</v>
      </c>
      <c r="G12" s="321" t="s">
        <v>694</v>
      </c>
      <c r="H12" s="322" t="s">
        <v>695</v>
      </c>
      <c r="I12" s="327"/>
    </row>
    <row r="13" spans="2:9" ht="76.75" customHeight="1" x14ac:dyDescent="0.35">
      <c r="B13" s="287"/>
      <c r="C13" s="471" t="s">
        <v>1074</v>
      </c>
      <c r="D13" s="333" t="s">
        <v>1075</v>
      </c>
      <c r="E13" s="333" t="s">
        <v>1076</v>
      </c>
      <c r="F13" s="333">
        <v>0</v>
      </c>
      <c r="G13" s="333" t="s">
        <v>1077</v>
      </c>
      <c r="H13" s="334" t="s">
        <v>1736</v>
      </c>
      <c r="I13" s="327"/>
    </row>
    <row r="14" spans="2:9" ht="76.75" customHeight="1" x14ac:dyDescent="0.35">
      <c r="B14" s="287"/>
      <c r="C14" s="471" t="s">
        <v>1079</v>
      </c>
      <c r="D14" s="333" t="s">
        <v>1075</v>
      </c>
      <c r="E14" s="333" t="s">
        <v>1076</v>
      </c>
      <c r="F14" s="333">
        <v>0</v>
      </c>
      <c r="G14" s="333" t="s">
        <v>1080</v>
      </c>
      <c r="H14" s="334" t="s">
        <v>1735</v>
      </c>
      <c r="I14" s="327"/>
    </row>
    <row r="15" spans="2:9" ht="76.75" customHeight="1" x14ac:dyDescent="0.35">
      <c r="B15" s="287"/>
      <c r="C15" s="471" t="s">
        <v>1081</v>
      </c>
      <c r="D15" s="333" t="s">
        <v>1075</v>
      </c>
      <c r="E15" s="472" t="s">
        <v>1082</v>
      </c>
      <c r="F15" s="333">
        <v>0</v>
      </c>
      <c r="G15" s="333" t="s">
        <v>1083</v>
      </c>
      <c r="H15" s="334" t="s">
        <v>1734</v>
      </c>
      <c r="I15" s="327"/>
    </row>
    <row r="16" spans="2:9" ht="51" customHeight="1" x14ac:dyDescent="0.35">
      <c r="B16" s="287"/>
      <c r="C16" s="471" t="s">
        <v>1084</v>
      </c>
      <c r="D16" s="333" t="s">
        <v>1085</v>
      </c>
      <c r="E16" s="472" t="s">
        <v>1086</v>
      </c>
      <c r="F16" s="333">
        <v>0</v>
      </c>
      <c r="G16" s="333" t="s">
        <v>1087</v>
      </c>
      <c r="H16" s="334" t="s">
        <v>1733</v>
      </c>
      <c r="I16" s="327"/>
    </row>
    <row r="17" spans="2:9" x14ac:dyDescent="0.35">
      <c r="B17" s="287"/>
      <c r="C17" s="323"/>
      <c r="D17" s="323"/>
      <c r="E17" s="323"/>
      <c r="F17" s="323"/>
      <c r="G17" s="323"/>
      <c r="H17" s="323"/>
      <c r="I17" s="327"/>
    </row>
    <row r="18" spans="2:9" x14ac:dyDescent="0.35">
      <c r="B18" s="287"/>
      <c r="C18" s="277"/>
      <c r="D18" s="323"/>
      <c r="E18" s="323"/>
      <c r="F18" s="323"/>
      <c r="G18" s="323"/>
      <c r="H18" s="323"/>
      <c r="I18" s="327"/>
    </row>
    <row r="19" spans="2:9" s="241" customFormat="1" x14ac:dyDescent="0.35">
      <c r="B19" s="287"/>
      <c r="C19" s="328" t="s">
        <v>778</v>
      </c>
      <c r="D19" s="323"/>
      <c r="E19" s="323"/>
      <c r="F19" s="323"/>
      <c r="G19" s="323"/>
      <c r="H19" s="323"/>
      <c r="I19" s="327"/>
    </row>
    <row r="20" spans="2:9" s="241" customFormat="1" ht="14.5" thickBot="1" x14ac:dyDescent="0.4">
      <c r="B20" s="287"/>
      <c r="C20" s="328"/>
      <c r="D20" s="323"/>
      <c r="E20" s="323"/>
      <c r="F20" s="323"/>
      <c r="G20" s="323"/>
      <c r="H20" s="323"/>
      <c r="I20" s="327"/>
    </row>
    <row r="21" spans="2:9" s="241" customFormat="1" ht="30" customHeight="1" x14ac:dyDescent="0.35">
      <c r="B21" s="287"/>
      <c r="C21" s="1629" t="s">
        <v>739</v>
      </c>
      <c r="D21" s="1630"/>
      <c r="E21" s="1630"/>
      <c r="F21" s="1630"/>
      <c r="G21" s="1630"/>
      <c r="H21" s="1631"/>
      <c r="I21" s="327"/>
    </row>
    <row r="22" spans="2:9" ht="30" customHeight="1" x14ac:dyDescent="0.35">
      <c r="B22" s="287"/>
      <c r="C22" s="1625" t="s">
        <v>741</v>
      </c>
      <c r="D22" s="1626"/>
      <c r="E22" s="1626" t="s">
        <v>695</v>
      </c>
      <c r="F22" s="1626"/>
      <c r="G22" s="1626"/>
      <c r="H22" s="1627"/>
      <c r="I22" s="327"/>
    </row>
    <row r="23" spans="2:9" ht="30" customHeight="1" x14ac:dyDescent="0.35">
      <c r="B23" s="287"/>
      <c r="C23" s="1632"/>
      <c r="D23" s="1633"/>
      <c r="E23" s="1634"/>
      <c r="F23" s="1635"/>
      <c r="G23" s="1635"/>
      <c r="H23" s="1636"/>
      <c r="I23" s="327"/>
    </row>
    <row r="24" spans="2:9" ht="30" customHeight="1" thickBot="1" x14ac:dyDescent="0.4">
      <c r="B24" s="287"/>
      <c r="C24" s="1628"/>
      <c r="D24" s="1611"/>
      <c r="E24" s="1579"/>
      <c r="F24" s="1579"/>
      <c r="G24" s="1579"/>
      <c r="H24" s="1580"/>
      <c r="I24" s="327"/>
    </row>
    <row r="25" spans="2:9" x14ac:dyDescent="0.35">
      <c r="B25" s="287"/>
      <c r="C25" s="323"/>
      <c r="D25" s="323"/>
      <c r="E25" s="323"/>
      <c r="F25" s="323"/>
      <c r="G25" s="323"/>
      <c r="H25" s="323"/>
      <c r="I25" s="327"/>
    </row>
    <row r="26" spans="2:9" x14ac:dyDescent="0.35">
      <c r="B26" s="287"/>
      <c r="C26" s="323"/>
      <c r="D26" s="323"/>
      <c r="E26" s="323"/>
      <c r="F26" s="323"/>
      <c r="G26" s="323"/>
      <c r="H26" s="323"/>
      <c r="I26" s="327"/>
    </row>
    <row r="27" spans="2:9" x14ac:dyDescent="0.35">
      <c r="B27" s="287"/>
      <c r="C27" s="328" t="s">
        <v>777</v>
      </c>
      <c r="D27" s="328"/>
      <c r="E27" s="323"/>
      <c r="F27" s="323"/>
      <c r="G27" s="323"/>
      <c r="H27" s="323"/>
      <c r="I27" s="327"/>
    </row>
    <row r="28" spans="2:9" ht="14.5" thickBot="1" x14ac:dyDescent="0.4">
      <c r="B28" s="287"/>
      <c r="C28" s="329"/>
      <c r="D28" s="323"/>
      <c r="E28" s="323"/>
      <c r="F28" s="323"/>
      <c r="G28" s="323"/>
      <c r="H28" s="323"/>
      <c r="I28" s="327"/>
    </row>
    <row r="29" spans="2:9" ht="84.75" customHeight="1" x14ac:dyDescent="0.35">
      <c r="B29" s="287"/>
      <c r="C29" s="1596" t="s">
        <v>780</v>
      </c>
      <c r="D29" s="1597"/>
      <c r="E29" s="1637" t="s">
        <v>1089</v>
      </c>
      <c r="F29" s="1638"/>
      <c r="G29" s="1638"/>
      <c r="H29" s="1639"/>
      <c r="I29" s="327"/>
    </row>
    <row r="30" spans="2:9" ht="45" customHeight="1" x14ac:dyDescent="0.35">
      <c r="B30" s="287"/>
      <c r="C30" s="1598" t="s">
        <v>696</v>
      </c>
      <c r="D30" s="1599"/>
      <c r="E30" s="1640" t="s">
        <v>1797</v>
      </c>
      <c r="F30" s="1640"/>
      <c r="G30" s="1640"/>
      <c r="H30" s="1641"/>
      <c r="I30" s="327"/>
    </row>
    <row r="31" spans="2:9" ht="71.5" customHeight="1" x14ac:dyDescent="0.35">
      <c r="B31" s="287"/>
      <c r="C31" s="1598" t="s">
        <v>781</v>
      </c>
      <c r="D31" s="1599"/>
      <c r="E31" s="1642" t="s">
        <v>1798</v>
      </c>
      <c r="F31" s="1640"/>
      <c r="G31" s="1640"/>
      <c r="H31" s="1641"/>
      <c r="I31" s="327"/>
    </row>
    <row r="32" spans="2:9" ht="45" customHeight="1" x14ac:dyDescent="0.35">
      <c r="B32" s="287"/>
      <c r="C32" s="1598" t="s">
        <v>754</v>
      </c>
      <c r="D32" s="1599"/>
      <c r="E32" s="1643" t="s">
        <v>1799</v>
      </c>
      <c r="F32" s="1644"/>
      <c r="G32" s="1644"/>
      <c r="H32" s="1645"/>
      <c r="I32" s="327"/>
    </row>
    <row r="33" spans="2:9" ht="45" customHeight="1" thickBot="1" x14ac:dyDescent="0.4">
      <c r="B33" s="287"/>
      <c r="C33" s="1590" t="s">
        <v>697</v>
      </c>
      <c r="D33" s="1591"/>
      <c r="E33" s="1646" t="s">
        <v>1090</v>
      </c>
      <c r="F33" s="1646"/>
      <c r="G33" s="1646"/>
      <c r="H33" s="1647"/>
      <c r="I33" s="327"/>
    </row>
    <row r="34" spans="2:9" customFormat="1" ht="15" customHeight="1" x14ac:dyDescent="0.35">
      <c r="B34" s="74"/>
      <c r="C34" s="75"/>
      <c r="D34" s="75"/>
      <c r="E34" s="75"/>
      <c r="F34" s="75"/>
      <c r="G34" s="75"/>
      <c r="H34" s="75"/>
      <c r="I34" s="77"/>
    </row>
    <row r="35" spans="2:9" x14ac:dyDescent="0.35">
      <c r="B35" s="287"/>
      <c r="C35" s="277"/>
      <c r="D35" s="323"/>
      <c r="E35" s="323"/>
      <c r="F35" s="323"/>
      <c r="G35" s="323"/>
      <c r="H35" s="323"/>
      <c r="I35" s="327"/>
    </row>
    <row r="36" spans="2:9" x14ac:dyDescent="0.35">
      <c r="B36" s="287"/>
      <c r="C36" s="328" t="s">
        <v>779</v>
      </c>
      <c r="D36" s="323"/>
      <c r="E36" s="323"/>
      <c r="F36" s="323"/>
      <c r="G36" s="323"/>
      <c r="H36" s="323"/>
      <c r="I36" s="327"/>
    </row>
    <row r="37" spans="2:9" ht="14.5" thickBot="1" x14ac:dyDescent="0.4">
      <c r="B37" s="287"/>
      <c r="C37" s="328"/>
      <c r="D37" s="323"/>
      <c r="E37" s="323"/>
      <c r="F37" s="323"/>
      <c r="G37" s="323"/>
      <c r="H37" s="323"/>
      <c r="I37" s="327"/>
    </row>
    <row r="38" spans="2:9" ht="45" customHeight="1" x14ac:dyDescent="0.35">
      <c r="B38" s="287"/>
      <c r="C38" s="1596" t="s">
        <v>756</v>
      </c>
      <c r="D38" s="1597"/>
      <c r="E38" s="1575"/>
      <c r="F38" s="1575"/>
      <c r="G38" s="1575"/>
      <c r="H38" s="1576"/>
      <c r="I38" s="327"/>
    </row>
    <row r="39" spans="2:9" ht="45" customHeight="1" x14ac:dyDescent="0.35">
      <c r="B39" s="287"/>
      <c r="C39" s="1625" t="s">
        <v>757</v>
      </c>
      <c r="D39" s="1626"/>
      <c r="E39" s="1626" t="s">
        <v>730</v>
      </c>
      <c r="F39" s="1626"/>
      <c r="G39" s="1626"/>
      <c r="H39" s="1627"/>
      <c r="I39" s="327"/>
    </row>
    <row r="40" spans="2:9" ht="45" customHeight="1" x14ac:dyDescent="0.35">
      <c r="B40" s="287"/>
      <c r="C40" s="1632"/>
      <c r="D40" s="1633"/>
      <c r="E40" s="1634"/>
      <c r="F40" s="1635"/>
      <c r="G40" s="1635"/>
      <c r="H40" s="1636"/>
      <c r="I40" s="327"/>
    </row>
    <row r="41" spans="2:9" ht="45" customHeight="1" thickBot="1" x14ac:dyDescent="0.4">
      <c r="B41" s="287"/>
      <c r="C41" s="1648"/>
      <c r="D41" s="1649"/>
      <c r="E41" s="1650"/>
      <c r="F41" s="1651"/>
      <c r="G41" s="1651"/>
      <c r="H41" s="1652"/>
      <c r="I41" s="327"/>
    </row>
    <row r="42" spans="2:9" x14ac:dyDescent="0.35">
      <c r="B42" s="287"/>
      <c r="C42" s="323"/>
      <c r="D42" s="323"/>
      <c r="E42" s="323"/>
      <c r="F42" s="323"/>
      <c r="G42" s="323"/>
      <c r="H42" s="323"/>
      <c r="I42" s="327"/>
    </row>
    <row r="43" spans="2:9" ht="14.5" thickBot="1" x14ac:dyDescent="0.4">
      <c r="B43" s="330"/>
      <c r="C43" s="331"/>
      <c r="D43" s="331"/>
      <c r="E43" s="331"/>
      <c r="F43" s="331"/>
      <c r="G43" s="331"/>
      <c r="H43" s="331"/>
      <c r="I43" s="332"/>
    </row>
  </sheetData>
  <customSheetViews>
    <customSheetView guid="{8F0D285A-0224-4C31-92C2-6C61BAA6C63C}" topLeftCell="A13">
      <selection activeCell="F27" sqref="F27"/>
      <pageMargins left="0.7" right="0.7" top="0.75" bottom="0.75" header="0.3" footer="0.3"/>
      <pageSetup paperSize="9" orientation="portrait" horizontalDpi="4294967293" verticalDpi="4294967293" r:id="rId1"/>
    </customSheetView>
  </customSheetViews>
  <mergeCells count="33">
    <mergeCell ref="C38:D38"/>
    <mergeCell ref="C39:D39"/>
    <mergeCell ref="E38:H38"/>
    <mergeCell ref="E39:H39"/>
    <mergeCell ref="C41:D41"/>
    <mergeCell ref="E41:H41"/>
    <mergeCell ref="C40:D40"/>
    <mergeCell ref="E40:H40"/>
    <mergeCell ref="C29:D29"/>
    <mergeCell ref="C30:D30"/>
    <mergeCell ref="C31:D31"/>
    <mergeCell ref="C32:D32"/>
    <mergeCell ref="C33:D33"/>
    <mergeCell ref="E29:H29"/>
    <mergeCell ref="E30:H30"/>
    <mergeCell ref="E31:H31"/>
    <mergeCell ref="E32:H32"/>
    <mergeCell ref="E33:H33"/>
    <mergeCell ref="C22:D22"/>
    <mergeCell ref="E22:H22"/>
    <mergeCell ref="C24:D24"/>
    <mergeCell ref="E24:H24"/>
    <mergeCell ref="C21:H21"/>
    <mergeCell ref="C23:D23"/>
    <mergeCell ref="E23:H23"/>
    <mergeCell ref="C11:H11"/>
    <mergeCell ref="C3:H3"/>
    <mergeCell ref="C8:D8"/>
    <mergeCell ref="C10:D10"/>
    <mergeCell ref="E8:H8"/>
    <mergeCell ref="E10:H10"/>
    <mergeCell ref="C9:D9"/>
    <mergeCell ref="E9:H9"/>
  </mergeCells>
  <pageMargins left="0.7" right="0.7" top="0.75" bottom="0.75" header="0.3" footer="0.3"/>
  <pageSetup paperSize="9" orientation="portrait" horizontalDpi="4294967293" verticalDpi="4294967293" r:id="rId2"/>
  <drawing r:id="rId3"/>
  <legacyDrawing r:id="rId4"/>
  <mc:AlternateContent xmlns:mc="http://schemas.openxmlformats.org/markup-compatibility/2006">
    <mc:Choice Requires="x14">
      <controls>
        <mc:AlternateContent xmlns:mc="http://schemas.openxmlformats.org/markup-compatibility/2006">
          <mc:Choice Requires="x14">
            <control shapeId="17412" r:id="rId5" name="Check Box 4">
              <controlPr defaultSize="0" autoFill="0" autoLine="0" autoPict="0">
                <anchor moveWithCells="1">
                  <from>
                    <xdr:col>4</xdr:col>
                    <xdr:colOff>0</xdr:colOff>
                    <xdr:row>37</xdr:row>
                    <xdr:rowOff>0</xdr:rowOff>
                  </from>
                  <to>
                    <xdr:col>4</xdr:col>
                    <xdr:colOff>692150</xdr:colOff>
                    <xdr:row>38</xdr:row>
                    <xdr:rowOff>0</xdr:rowOff>
                  </to>
                </anchor>
              </controlPr>
            </control>
          </mc:Choice>
        </mc:AlternateContent>
        <mc:AlternateContent xmlns:mc="http://schemas.openxmlformats.org/markup-compatibility/2006">
          <mc:Choice Requires="x14">
            <control shapeId="17413" r:id="rId6" name="Check Box 5">
              <controlPr defaultSize="0" autoFill="0" autoLine="0" autoPict="0">
                <anchor moveWithCells="1">
                  <from>
                    <xdr:col>4</xdr:col>
                    <xdr:colOff>742950</xdr:colOff>
                    <xdr:row>37</xdr:row>
                    <xdr:rowOff>0</xdr:rowOff>
                  </from>
                  <to>
                    <xdr:col>4</xdr:col>
                    <xdr:colOff>1435100</xdr:colOff>
                    <xdr:row>38</xdr:row>
                    <xdr:rowOff>0</xdr:rowOff>
                  </to>
                </anchor>
              </controlPr>
            </control>
          </mc:Choice>
        </mc:AlternateContent>
        <mc:AlternateContent xmlns:mc="http://schemas.openxmlformats.org/markup-compatibility/2006">
          <mc:Choice Requires="x14">
            <control shapeId="17414" r:id="rId7" name="Check Box 6">
              <controlPr defaultSize="0" autoFill="0" autoLine="0" autoPict="0">
                <anchor moveWithCells="1">
                  <from>
                    <xdr:col>4</xdr:col>
                    <xdr:colOff>1422400</xdr:colOff>
                    <xdr:row>37</xdr:row>
                    <xdr:rowOff>0</xdr:rowOff>
                  </from>
                  <to>
                    <xdr:col>5</xdr:col>
                    <xdr:colOff>476250</xdr:colOff>
                    <xdr:row>38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B1:F40"/>
  <sheetViews>
    <sheetView topLeftCell="A6" workbookViewId="0">
      <selection activeCell="D15" sqref="D15"/>
    </sheetView>
  </sheetViews>
  <sheetFormatPr defaultColWidth="9.1796875" defaultRowHeight="14" x14ac:dyDescent="0.3"/>
  <cols>
    <col min="1" max="2" width="1.81640625" style="17" customWidth="1"/>
    <col min="3" max="3" width="11.453125" style="243" customWidth="1"/>
    <col min="4" max="4" width="116" style="242" customWidth="1"/>
    <col min="5" max="6" width="1.81640625" style="17" customWidth="1"/>
    <col min="7" max="16384" width="9.1796875" style="17"/>
  </cols>
  <sheetData>
    <row r="1" spans="2:6" ht="10.5" customHeight="1" thickBot="1" x14ac:dyDescent="0.35"/>
    <row r="2" spans="2:6" ht="14.5" thickBot="1" x14ac:dyDescent="0.35">
      <c r="B2" s="244"/>
      <c r="C2" s="245"/>
      <c r="D2" s="246"/>
      <c r="E2" s="247"/>
    </row>
    <row r="3" spans="2:6" ht="20.5" thickBot="1" x14ac:dyDescent="0.45">
      <c r="B3" s="248"/>
      <c r="C3" s="1558" t="s">
        <v>743</v>
      </c>
      <c r="D3" s="1560"/>
      <c r="E3" s="249"/>
    </row>
    <row r="4" spans="2:6" ht="20" x14ac:dyDescent="0.4">
      <c r="B4" s="248"/>
      <c r="C4" s="250"/>
      <c r="D4" s="250"/>
      <c r="E4" s="249"/>
    </row>
    <row r="5" spans="2:6" ht="20" x14ac:dyDescent="0.4">
      <c r="B5" s="248"/>
      <c r="C5" s="252" t="s">
        <v>768</v>
      </c>
      <c r="D5" s="250"/>
      <c r="E5" s="249"/>
    </row>
    <row r="6" spans="2:6" ht="14.5" thickBot="1" x14ac:dyDescent="0.35">
      <c r="B6" s="248"/>
      <c r="C6" s="318"/>
      <c r="D6" s="251"/>
      <c r="E6" s="249"/>
    </row>
    <row r="7" spans="2:6" ht="30" customHeight="1" x14ac:dyDescent="0.3">
      <c r="B7" s="248"/>
      <c r="C7" s="336" t="s">
        <v>700</v>
      </c>
      <c r="D7" s="337" t="s">
        <v>701</v>
      </c>
      <c r="E7" s="249"/>
    </row>
    <row r="8" spans="2:6" ht="42" x14ac:dyDescent="0.3">
      <c r="B8" s="248"/>
      <c r="C8" s="315">
        <v>1</v>
      </c>
      <c r="D8" s="316" t="s">
        <v>706</v>
      </c>
      <c r="E8" s="249"/>
    </row>
    <row r="9" spans="2:6" ht="42" x14ac:dyDescent="0.3">
      <c r="B9" s="248"/>
      <c r="C9" s="313">
        <v>2</v>
      </c>
      <c r="D9" s="303" t="s">
        <v>760</v>
      </c>
      <c r="E9" s="249"/>
      <c r="F9" s="240"/>
    </row>
    <row r="10" spans="2:6" x14ac:dyDescent="0.3">
      <c r="B10" s="248"/>
      <c r="C10" s="313">
        <v>3</v>
      </c>
      <c r="D10" s="303" t="s">
        <v>705</v>
      </c>
      <c r="E10" s="249"/>
    </row>
    <row r="11" spans="2:6" ht="42" x14ac:dyDescent="0.3">
      <c r="B11" s="248"/>
      <c r="C11" s="313">
        <v>4</v>
      </c>
      <c r="D11" s="303" t="s">
        <v>707</v>
      </c>
      <c r="E11" s="249"/>
    </row>
    <row r="12" spans="2:6" x14ac:dyDescent="0.3">
      <c r="B12" s="248"/>
      <c r="C12" s="313">
        <v>5</v>
      </c>
      <c r="D12" s="303" t="s">
        <v>712</v>
      </c>
      <c r="E12" s="249"/>
    </row>
    <row r="13" spans="2:6" ht="28" x14ac:dyDescent="0.3">
      <c r="B13" s="248"/>
      <c r="C13" s="313">
        <v>6</v>
      </c>
      <c r="D13" s="303" t="s">
        <v>709</v>
      </c>
      <c r="E13" s="249"/>
    </row>
    <row r="14" spans="2:6" x14ac:dyDescent="0.3">
      <c r="B14" s="248"/>
      <c r="C14" s="313">
        <v>7</v>
      </c>
      <c r="D14" s="303" t="s">
        <v>710</v>
      </c>
      <c r="E14" s="249"/>
    </row>
    <row r="15" spans="2:6" ht="28" x14ac:dyDescent="0.3">
      <c r="B15" s="248"/>
      <c r="C15" s="313">
        <v>8</v>
      </c>
      <c r="D15" s="303" t="s">
        <v>716</v>
      </c>
      <c r="E15" s="249"/>
    </row>
    <row r="16" spans="2:6" x14ac:dyDescent="0.3">
      <c r="B16" s="248"/>
      <c r="C16" s="313">
        <v>9</v>
      </c>
      <c r="D16" s="303" t="s">
        <v>718</v>
      </c>
      <c r="E16" s="249"/>
    </row>
    <row r="17" spans="2:5" x14ac:dyDescent="0.3">
      <c r="B17" s="248"/>
      <c r="C17" s="313">
        <v>10</v>
      </c>
      <c r="D17" s="303" t="s">
        <v>717</v>
      </c>
      <c r="E17" s="249"/>
    </row>
    <row r="18" spans="2:5" x14ac:dyDescent="0.3">
      <c r="B18" s="248"/>
      <c r="C18" s="313">
        <v>11</v>
      </c>
      <c r="D18" s="303" t="s">
        <v>723</v>
      </c>
      <c r="E18" s="249"/>
    </row>
    <row r="19" spans="2:5" x14ac:dyDescent="0.3">
      <c r="B19" s="248"/>
      <c r="C19" s="313">
        <v>12</v>
      </c>
      <c r="D19" s="303" t="s">
        <v>722</v>
      </c>
      <c r="E19" s="249"/>
    </row>
    <row r="20" spans="2:5" x14ac:dyDescent="0.3">
      <c r="B20" s="248"/>
      <c r="C20" s="313">
        <v>13</v>
      </c>
      <c r="D20" s="312" t="s">
        <v>729</v>
      </c>
      <c r="E20" s="249"/>
    </row>
    <row r="21" spans="2:5" ht="28.5" thickBot="1" x14ac:dyDescent="0.35">
      <c r="B21" s="248"/>
      <c r="C21" s="314">
        <v>14</v>
      </c>
      <c r="D21" s="307" t="s">
        <v>770</v>
      </c>
      <c r="E21" s="249"/>
    </row>
    <row r="22" spans="2:5" x14ac:dyDescent="0.3">
      <c r="B22" s="248"/>
      <c r="C22" s="253"/>
      <c r="D22" s="254"/>
      <c r="E22" s="249"/>
    </row>
    <row r="23" spans="2:5" x14ac:dyDescent="0.3">
      <c r="B23" s="248"/>
      <c r="C23" s="252" t="s">
        <v>769</v>
      </c>
      <c r="D23" s="254"/>
      <c r="E23" s="249"/>
    </row>
    <row r="24" spans="2:5" ht="14.5" thickBot="1" x14ac:dyDescent="0.35">
      <c r="B24" s="248"/>
      <c r="C24" s="318"/>
      <c r="D24" s="254"/>
      <c r="E24" s="249"/>
    </row>
    <row r="25" spans="2:5" ht="30" customHeight="1" x14ac:dyDescent="0.3">
      <c r="B25" s="248"/>
      <c r="C25" s="336" t="s">
        <v>700</v>
      </c>
      <c r="D25" s="337" t="s">
        <v>701</v>
      </c>
      <c r="E25" s="249"/>
    </row>
    <row r="26" spans="2:5" x14ac:dyDescent="0.3">
      <c r="B26" s="248"/>
      <c r="C26" s="313">
        <v>1</v>
      </c>
      <c r="D26" s="317" t="s">
        <v>731</v>
      </c>
      <c r="E26" s="249"/>
    </row>
    <row r="27" spans="2:5" x14ac:dyDescent="0.3">
      <c r="B27" s="248"/>
      <c r="C27" s="313">
        <v>2</v>
      </c>
      <c r="D27" s="312" t="s">
        <v>737</v>
      </c>
      <c r="E27" s="249"/>
    </row>
    <row r="28" spans="2:5" x14ac:dyDescent="0.3">
      <c r="B28" s="248"/>
      <c r="C28" s="313">
        <v>3</v>
      </c>
      <c r="D28" s="303" t="s">
        <v>734</v>
      </c>
      <c r="E28" s="249"/>
    </row>
    <row r="29" spans="2:5" x14ac:dyDescent="0.3">
      <c r="B29" s="248"/>
      <c r="C29" s="313">
        <v>4</v>
      </c>
      <c r="D29" s="317" t="s">
        <v>732</v>
      </c>
      <c r="E29" s="249"/>
    </row>
    <row r="30" spans="2:5" x14ac:dyDescent="0.3">
      <c r="B30" s="248"/>
      <c r="C30" s="313">
        <v>5</v>
      </c>
      <c r="D30" s="303" t="s">
        <v>738</v>
      </c>
      <c r="E30" s="249"/>
    </row>
    <row r="31" spans="2:5" x14ac:dyDescent="0.3">
      <c r="B31" s="248"/>
      <c r="C31" s="313">
        <v>6</v>
      </c>
      <c r="D31" s="303" t="s">
        <v>742</v>
      </c>
      <c r="E31" s="249"/>
    </row>
    <row r="32" spans="2:5" x14ac:dyDescent="0.3">
      <c r="B32" s="248"/>
      <c r="C32" s="313">
        <v>7</v>
      </c>
      <c r="D32" s="303" t="s">
        <v>755</v>
      </c>
      <c r="E32" s="249"/>
    </row>
    <row r="33" spans="2:5" x14ac:dyDescent="0.3">
      <c r="B33" s="248"/>
      <c r="C33" s="313">
        <v>8</v>
      </c>
      <c r="D33" s="303" t="s">
        <v>731</v>
      </c>
      <c r="E33" s="249"/>
    </row>
    <row r="34" spans="2:5" ht="42.5" thickBot="1" x14ac:dyDescent="0.35">
      <c r="B34" s="248"/>
      <c r="C34" s="314">
        <v>9</v>
      </c>
      <c r="D34" s="307" t="s">
        <v>758</v>
      </c>
      <c r="E34" s="249"/>
    </row>
    <row r="35" spans="2:5" ht="14.5" thickBot="1" x14ac:dyDescent="0.35">
      <c r="B35" s="256"/>
      <c r="C35" s="257"/>
      <c r="D35" s="258"/>
      <c r="E35" s="259"/>
    </row>
    <row r="36" spans="2:5" x14ac:dyDescent="0.3">
      <c r="D36" s="240"/>
    </row>
    <row r="37" spans="2:5" x14ac:dyDescent="0.3">
      <c r="D37" s="240"/>
    </row>
    <row r="38" spans="2:5" x14ac:dyDescent="0.3">
      <c r="D38" s="240"/>
    </row>
    <row r="39" spans="2:5" x14ac:dyDescent="0.3">
      <c r="D39" s="240"/>
    </row>
    <row r="40" spans="2:5" x14ac:dyDescent="0.3">
      <c r="D40" s="240"/>
    </row>
  </sheetData>
  <mergeCells count="1">
    <mergeCell ref="C3:D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AZ119"/>
  <sheetViews>
    <sheetView zoomScale="90" zoomScaleNormal="90" zoomScalePageLayoutView="80" workbookViewId="0">
      <selection activeCell="H17" sqref="H17"/>
    </sheetView>
  </sheetViews>
  <sheetFormatPr defaultColWidth="8.81640625" defaultRowHeight="14.5" x14ac:dyDescent="0.35"/>
  <cols>
    <col min="1" max="1" width="2.1796875" customWidth="1"/>
    <col min="2" max="2" width="2.453125" customWidth="1"/>
    <col min="3" max="3" width="22.453125" style="8" customWidth="1"/>
    <col min="4" max="4" width="15.453125" customWidth="1"/>
    <col min="5" max="5" width="22.1796875" customWidth="1"/>
    <col min="6" max="6" width="18.81640625" customWidth="1"/>
    <col min="7" max="7" width="16.81640625" customWidth="1"/>
    <col min="8" max="8" width="35.7265625" customWidth="1"/>
    <col min="9" max="9" width="13.81640625" customWidth="1"/>
    <col min="10" max="10" width="2.453125" customWidth="1"/>
    <col min="11" max="11" width="2" customWidth="1"/>
    <col min="12" max="12" width="40.453125" customWidth="1"/>
  </cols>
  <sheetData>
    <row r="1" spans="1:52" ht="15" thickBot="1" x14ac:dyDescent="0.4">
      <c r="A1" s="16"/>
      <c r="B1" s="30"/>
      <c r="C1" s="31"/>
      <c r="D1" s="32"/>
      <c r="E1" s="32"/>
      <c r="F1" s="416"/>
      <c r="G1" s="416"/>
      <c r="H1" s="377"/>
      <c r="I1" s="417"/>
      <c r="J1" s="33"/>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row>
    <row r="2" spans="1:52" ht="20.5" thickBot="1" x14ac:dyDescent="0.45">
      <c r="A2" s="16"/>
      <c r="B2" s="74"/>
      <c r="C2" s="1524" t="s">
        <v>251</v>
      </c>
      <c r="D2" s="1525"/>
      <c r="E2" s="1525"/>
      <c r="F2" s="1525"/>
      <c r="G2" s="1525"/>
      <c r="H2" s="1525"/>
      <c r="I2" s="1526"/>
      <c r="J2" s="76"/>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row>
    <row r="3" spans="1:52" x14ac:dyDescent="0.35">
      <c r="A3" s="16"/>
      <c r="B3" s="34"/>
      <c r="C3" s="1726" t="s">
        <v>222</v>
      </c>
      <c r="D3" s="1726"/>
      <c r="E3" s="1726"/>
      <c r="F3" s="1726"/>
      <c r="G3" s="1726"/>
      <c r="H3" s="1726"/>
      <c r="I3" s="1726"/>
      <c r="J3" s="353"/>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row>
    <row r="4" spans="1:52" ht="15" customHeight="1" x14ac:dyDescent="0.35">
      <c r="A4" s="16"/>
      <c r="B4" s="34"/>
      <c r="C4" s="357"/>
      <c r="D4" s="357"/>
      <c r="E4" s="357"/>
      <c r="F4" s="418"/>
      <c r="G4" s="418"/>
      <c r="H4" s="418"/>
      <c r="I4" s="418"/>
      <c r="J4" s="353"/>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row>
    <row r="5" spans="1:52" ht="15" customHeight="1" x14ac:dyDescent="0.35">
      <c r="A5" s="16"/>
      <c r="B5" s="34"/>
      <c r="C5" s="36"/>
      <c r="D5" s="37"/>
      <c r="E5" s="37"/>
      <c r="F5" s="419"/>
      <c r="G5" s="419"/>
      <c r="H5" s="420"/>
      <c r="I5" s="421"/>
      <c r="J5" s="353"/>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row>
    <row r="6" spans="1:52" ht="16.5" customHeight="1" thickBot="1" x14ac:dyDescent="0.4">
      <c r="A6" s="16"/>
      <c r="B6" s="34"/>
      <c r="C6" s="36"/>
      <c r="D6" s="1701" t="s">
        <v>252</v>
      </c>
      <c r="E6" s="1701"/>
      <c r="F6" s="1701" t="s">
        <v>256</v>
      </c>
      <c r="G6" s="1701"/>
      <c r="H6" s="91" t="s">
        <v>257</v>
      </c>
      <c r="I6" s="91" t="s">
        <v>231</v>
      </c>
      <c r="J6" s="353"/>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row>
    <row r="7" spans="1:52" ht="30" customHeight="1" thickBot="1" x14ac:dyDescent="0.4">
      <c r="A7" s="16"/>
      <c r="B7" s="34"/>
      <c r="C7" s="36"/>
      <c r="D7" s="1727" t="s">
        <v>873</v>
      </c>
      <c r="E7" s="1728"/>
      <c r="F7" s="1731" t="s">
        <v>874</v>
      </c>
      <c r="G7" s="1732"/>
      <c r="H7" s="411" t="s">
        <v>875</v>
      </c>
      <c r="I7" s="412" t="s">
        <v>876</v>
      </c>
      <c r="J7" s="353"/>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1"/>
      <c r="AU7" s="81"/>
      <c r="AV7" s="81"/>
      <c r="AW7" s="81"/>
      <c r="AX7" s="81"/>
      <c r="AY7" s="81"/>
      <c r="AZ7" s="81"/>
    </row>
    <row r="8" spans="1:52" s="8" customFormat="1" ht="51" customHeight="1" thickBot="1" x14ac:dyDescent="0.4">
      <c r="A8" s="16"/>
      <c r="B8" s="34"/>
      <c r="C8" s="36"/>
      <c r="D8" s="1727" t="s">
        <v>877</v>
      </c>
      <c r="E8" s="1728"/>
      <c r="F8" s="1731" t="s">
        <v>878</v>
      </c>
      <c r="G8" s="1732"/>
      <c r="H8" s="411" t="s">
        <v>1860</v>
      </c>
      <c r="I8" s="412" t="s">
        <v>26</v>
      </c>
      <c r="J8" s="353"/>
      <c r="K8"/>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c r="AT8" s="81"/>
      <c r="AU8" s="81"/>
      <c r="AV8" s="81"/>
      <c r="AW8" s="81"/>
      <c r="AX8" s="81"/>
      <c r="AY8" s="81"/>
      <c r="AZ8" s="81"/>
    </row>
    <row r="9" spans="1:52" s="8" customFormat="1" ht="40.15" customHeight="1" thickBot="1" x14ac:dyDescent="0.4">
      <c r="A9" s="15"/>
      <c r="B9" s="39"/>
      <c r="C9" s="90" t="s">
        <v>887</v>
      </c>
      <c r="D9" s="1727" t="s">
        <v>879</v>
      </c>
      <c r="E9" s="1728"/>
      <c r="F9" s="1731" t="s">
        <v>880</v>
      </c>
      <c r="G9" s="1732"/>
      <c r="H9" s="411" t="s">
        <v>881</v>
      </c>
      <c r="I9" s="412" t="s">
        <v>876</v>
      </c>
      <c r="J9" s="40"/>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1"/>
      <c r="AU9" s="81"/>
      <c r="AV9" s="81"/>
      <c r="AW9" s="81"/>
      <c r="AX9" s="81"/>
      <c r="AY9" s="81"/>
      <c r="AZ9" s="81"/>
    </row>
    <row r="10" spans="1:52" s="8" customFormat="1" ht="40.15" customHeight="1" thickBot="1" x14ac:dyDescent="0.4">
      <c r="A10" s="15"/>
      <c r="B10" s="39"/>
      <c r="C10" s="90"/>
      <c r="D10" s="1727" t="s">
        <v>882</v>
      </c>
      <c r="E10" s="1728"/>
      <c r="F10" s="1731" t="s">
        <v>883</v>
      </c>
      <c r="G10" s="1732"/>
      <c r="H10" s="411" t="s">
        <v>884</v>
      </c>
      <c r="I10" s="412" t="s">
        <v>876</v>
      </c>
      <c r="J10" s="40"/>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81"/>
      <c r="AV10" s="81"/>
      <c r="AW10" s="81"/>
      <c r="AX10" s="81"/>
      <c r="AY10" s="81"/>
      <c r="AZ10" s="81"/>
    </row>
    <row r="11" spans="1:52" s="8" customFormat="1" ht="40.15" customHeight="1" thickBot="1" x14ac:dyDescent="0.4">
      <c r="A11" s="15"/>
      <c r="B11" s="39"/>
      <c r="C11" s="354"/>
      <c r="D11" s="1729" t="s">
        <v>885</v>
      </c>
      <c r="E11" s="1730"/>
      <c r="F11" s="1687" t="s">
        <v>1007</v>
      </c>
      <c r="G11" s="1688"/>
      <c r="H11" s="413" t="s">
        <v>886</v>
      </c>
      <c r="I11" s="414" t="s">
        <v>20</v>
      </c>
      <c r="J11" s="40"/>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1"/>
      <c r="AW11" s="81"/>
      <c r="AX11" s="81"/>
      <c r="AY11" s="81"/>
      <c r="AZ11" s="81"/>
    </row>
    <row r="12" spans="1:52" s="8" customFormat="1" ht="40.75" customHeight="1" thickBot="1" x14ac:dyDescent="0.4">
      <c r="A12" s="15"/>
      <c r="B12" s="39"/>
      <c r="C12" s="354"/>
      <c r="D12" s="41"/>
      <c r="E12" s="41"/>
      <c r="F12" s="41"/>
      <c r="G12" s="41"/>
      <c r="H12" s="94" t="s">
        <v>253</v>
      </c>
      <c r="I12" s="415" t="s">
        <v>876</v>
      </c>
      <c r="J12" s="40"/>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81"/>
      <c r="AV12" s="81"/>
      <c r="AW12" s="81"/>
      <c r="AX12" s="81"/>
      <c r="AY12" s="81"/>
      <c r="AZ12" s="81"/>
    </row>
    <row r="13" spans="1:52" s="8" customFormat="1" ht="23.25" customHeight="1" thickBot="1" x14ac:dyDescent="0.4">
      <c r="A13" s="15"/>
      <c r="B13" s="39"/>
      <c r="C13" s="354"/>
      <c r="D13" s="1702" t="s">
        <v>1800</v>
      </c>
      <c r="E13" s="1702"/>
      <c r="F13" s="1702"/>
      <c r="G13" s="1702"/>
      <c r="H13" s="1702"/>
      <c r="I13" s="1702"/>
      <c r="J13" s="40"/>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c r="AT13" s="81"/>
      <c r="AU13" s="81"/>
      <c r="AV13" s="81"/>
      <c r="AW13" s="81"/>
      <c r="AX13" s="81"/>
      <c r="AY13" s="81"/>
      <c r="AZ13" s="81"/>
    </row>
    <row r="14" spans="1:52" s="8" customFormat="1" ht="18.75" customHeight="1" thickBot="1" x14ac:dyDescent="0.4">
      <c r="A14" s="15"/>
      <c r="B14" s="39"/>
      <c r="C14" s="354"/>
      <c r="D14" s="69" t="s">
        <v>60</v>
      </c>
      <c r="E14" s="1664" t="s">
        <v>787</v>
      </c>
      <c r="F14" s="1665"/>
      <c r="G14" s="1665"/>
      <c r="H14" s="1666"/>
      <c r="I14" s="422"/>
      <c r="J14" s="40"/>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row>
    <row r="15" spans="1:52" s="8" customFormat="1" ht="15" thickBot="1" x14ac:dyDescent="0.4">
      <c r="A15" s="15"/>
      <c r="B15" s="39"/>
      <c r="C15" s="354"/>
      <c r="D15" s="69" t="s">
        <v>62</v>
      </c>
      <c r="E15" s="1661" t="s">
        <v>788</v>
      </c>
      <c r="F15" s="1662"/>
      <c r="G15" s="1662"/>
      <c r="H15" s="1663"/>
      <c r="I15" s="422"/>
      <c r="J15" s="40"/>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Q15" s="81"/>
      <c r="AR15" s="81"/>
      <c r="AS15" s="81"/>
      <c r="AT15" s="81"/>
      <c r="AU15" s="81"/>
      <c r="AV15" s="81"/>
      <c r="AW15" s="81"/>
      <c r="AX15" s="81"/>
      <c r="AY15" s="81"/>
      <c r="AZ15" s="81"/>
    </row>
    <row r="16" spans="1:52" s="8" customFormat="1" x14ac:dyDescent="0.35">
      <c r="A16" s="15"/>
      <c r="B16" s="39"/>
      <c r="C16" s="354"/>
      <c r="D16" s="41"/>
      <c r="E16" s="41"/>
      <c r="F16" s="41"/>
      <c r="G16" s="41"/>
      <c r="H16" s="41"/>
      <c r="I16" s="422"/>
      <c r="J16" s="40"/>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1"/>
      <c r="AP16" s="81"/>
      <c r="AQ16" s="81"/>
      <c r="AR16" s="81"/>
      <c r="AS16" s="81"/>
      <c r="AT16" s="81"/>
      <c r="AU16" s="81"/>
      <c r="AV16" s="81"/>
      <c r="AW16" s="81"/>
      <c r="AX16" s="81"/>
      <c r="AY16" s="81"/>
      <c r="AZ16" s="81"/>
    </row>
    <row r="17" spans="1:52" s="8" customFormat="1" ht="15" thickBot="1" x14ac:dyDescent="0.4">
      <c r="A17" s="15"/>
      <c r="B17" s="39"/>
      <c r="C17" s="354"/>
      <c r="D17" s="356"/>
      <c r="E17" s="356"/>
      <c r="F17" s="356"/>
      <c r="G17" s="356"/>
      <c r="H17" s="356"/>
      <c r="I17" s="421"/>
      <c r="J17" s="40"/>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81"/>
      <c r="AU17" s="81"/>
      <c r="AV17" s="81"/>
      <c r="AW17" s="81"/>
      <c r="AX17" s="81"/>
      <c r="AY17" s="81"/>
      <c r="AZ17" s="81"/>
    </row>
    <row r="18" spans="1:52" s="8" customFormat="1" ht="126" x14ac:dyDescent="0.35">
      <c r="A18" s="16"/>
      <c r="B18" s="39"/>
      <c r="C18" s="356" t="s">
        <v>223</v>
      </c>
      <c r="D18" s="1703" t="s">
        <v>1861</v>
      </c>
      <c r="E18" s="1704"/>
      <c r="F18" s="1704"/>
      <c r="G18" s="1704"/>
      <c r="H18" s="1704"/>
      <c r="I18" s="1705"/>
      <c r="J18" s="40"/>
      <c r="K18"/>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1"/>
    </row>
    <row r="19" spans="1:52" s="8" customFormat="1" x14ac:dyDescent="0.35">
      <c r="A19" s="16"/>
      <c r="B19" s="39"/>
      <c r="C19" s="356"/>
      <c r="D19" s="1706"/>
      <c r="E19" s="1707"/>
      <c r="F19" s="1707"/>
      <c r="G19" s="1707"/>
      <c r="H19" s="1707"/>
      <c r="I19" s="1708"/>
      <c r="J19" s="40"/>
      <c r="K19"/>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1"/>
    </row>
    <row r="20" spans="1:52" s="8" customFormat="1" x14ac:dyDescent="0.35">
      <c r="A20" s="16"/>
      <c r="B20" s="39"/>
      <c r="C20" s="356"/>
      <c r="D20" s="1706"/>
      <c r="E20" s="1707"/>
      <c r="F20" s="1707"/>
      <c r="G20" s="1707"/>
      <c r="H20" s="1707"/>
      <c r="I20" s="1708"/>
      <c r="J20" s="40"/>
      <c r="K20"/>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1"/>
      <c r="AO20" s="81"/>
      <c r="AP20" s="81"/>
      <c r="AQ20" s="81"/>
      <c r="AR20" s="81"/>
      <c r="AS20" s="81"/>
      <c r="AT20" s="81"/>
      <c r="AU20" s="81"/>
      <c r="AV20" s="81"/>
      <c r="AW20" s="81"/>
      <c r="AX20" s="81"/>
      <c r="AY20" s="81"/>
      <c r="AZ20" s="81"/>
    </row>
    <row r="21" spans="1:52" s="8" customFormat="1" ht="15" thickBot="1" x14ac:dyDescent="0.4">
      <c r="A21" s="16"/>
      <c r="B21" s="39"/>
      <c r="C21" s="356"/>
      <c r="D21" s="1709"/>
      <c r="E21" s="1710"/>
      <c r="F21" s="1710"/>
      <c r="G21" s="1710"/>
      <c r="H21" s="1710"/>
      <c r="I21" s="1711"/>
      <c r="J21" s="40"/>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c r="AP21" s="81"/>
      <c r="AQ21" s="81"/>
      <c r="AR21" s="81"/>
      <c r="AS21" s="81"/>
      <c r="AT21" s="81"/>
      <c r="AU21" s="81"/>
      <c r="AV21" s="81"/>
      <c r="AW21" s="81"/>
      <c r="AX21" s="81"/>
      <c r="AY21" s="81"/>
      <c r="AZ21" s="81"/>
    </row>
    <row r="22" spans="1:52" s="8" customFormat="1" ht="45" customHeight="1" thickBot="1" x14ac:dyDescent="0.4">
      <c r="A22" s="16"/>
      <c r="B22" s="39"/>
      <c r="C22" s="1712" t="s">
        <v>1801</v>
      </c>
      <c r="D22" s="1712"/>
      <c r="E22" s="1712"/>
      <c r="F22" s="1712"/>
      <c r="G22" s="1712"/>
      <c r="H22" s="1712"/>
      <c r="I22" s="1676"/>
      <c r="J22" s="40"/>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c r="AT22" s="81"/>
      <c r="AU22" s="81"/>
      <c r="AV22" s="81"/>
      <c r="AW22" s="81"/>
      <c r="AX22" s="81"/>
      <c r="AY22" s="81"/>
      <c r="AZ22" s="81"/>
    </row>
    <row r="23" spans="1:52" s="8" customFormat="1" ht="45.75" customHeight="1" thickBot="1" x14ac:dyDescent="0.4">
      <c r="A23" s="15"/>
      <c r="B23" s="39"/>
      <c r="C23" s="423" t="s">
        <v>1802</v>
      </c>
      <c r="D23" s="1735" t="s">
        <v>1803</v>
      </c>
      <c r="E23" s="1720"/>
      <c r="F23" s="1720" t="s">
        <v>888</v>
      </c>
      <c r="G23" s="1720"/>
      <c r="H23" s="1720" t="s">
        <v>257</v>
      </c>
      <c r="I23" s="1720" t="s">
        <v>231</v>
      </c>
      <c r="J23" s="40"/>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c r="AS23" s="81"/>
      <c r="AT23" s="81"/>
      <c r="AU23" s="81"/>
      <c r="AV23" s="81"/>
      <c r="AW23" s="81"/>
      <c r="AX23" s="81"/>
      <c r="AY23" s="81"/>
      <c r="AZ23" s="81"/>
    </row>
    <row r="24" spans="1:52" s="8" customFormat="1" ht="15" thickBot="1" x14ac:dyDescent="0.4">
      <c r="A24" s="15"/>
      <c r="B24" s="39"/>
      <c r="C24" s="1676" t="s">
        <v>889</v>
      </c>
      <c r="D24" s="1684" t="s">
        <v>890</v>
      </c>
      <c r="E24" s="1685"/>
      <c r="F24" s="1685"/>
      <c r="G24" s="1685"/>
      <c r="H24" s="1686"/>
      <c r="I24" s="414"/>
      <c r="J24" s="40"/>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c r="AQ24" s="81"/>
      <c r="AR24" s="81"/>
      <c r="AS24" s="81"/>
      <c r="AT24" s="81"/>
      <c r="AU24" s="81"/>
      <c r="AV24" s="81"/>
      <c r="AW24" s="81"/>
      <c r="AX24" s="81"/>
      <c r="AY24" s="81"/>
      <c r="AZ24" s="81"/>
    </row>
    <row r="25" spans="1:52" ht="69.5" thickBot="1" x14ac:dyDescent="0.4">
      <c r="A25" s="15"/>
      <c r="B25" s="39"/>
      <c r="C25" s="1676"/>
      <c r="D25" s="1695" t="s">
        <v>891</v>
      </c>
      <c r="E25" s="1696"/>
      <c r="F25" s="1680" t="s">
        <v>1804</v>
      </c>
      <c r="G25" s="1681"/>
      <c r="H25" s="424" t="s">
        <v>1862</v>
      </c>
      <c r="I25" s="414" t="s">
        <v>13</v>
      </c>
      <c r="J25" s="40"/>
      <c r="K25" s="8"/>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1"/>
      <c r="AQ25" s="81"/>
      <c r="AR25" s="81"/>
      <c r="AS25" s="81"/>
      <c r="AT25" s="81"/>
      <c r="AU25" s="81"/>
      <c r="AV25" s="81"/>
      <c r="AW25" s="81"/>
      <c r="AX25" s="81"/>
      <c r="AY25" s="81"/>
      <c r="AZ25" s="81"/>
    </row>
    <row r="26" spans="1:52" ht="40.15" customHeight="1" thickBot="1" x14ac:dyDescent="0.4">
      <c r="A26" s="15"/>
      <c r="B26" s="39"/>
      <c r="C26" s="1676"/>
      <c r="D26" s="1695" t="s">
        <v>892</v>
      </c>
      <c r="E26" s="1696"/>
      <c r="F26" s="1680" t="s">
        <v>893</v>
      </c>
      <c r="G26" s="1681"/>
      <c r="H26" s="424" t="s">
        <v>1863</v>
      </c>
      <c r="I26" s="414" t="s">
        <v>13</v>
      </c>
      <c r="J26" s="40"/>
      <c r="K26" s="8"/>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1"/>
      <c r="AS26" s="81"/>
      <c r="AT26" s="81"/>
      <c r="AU26" s="81"/>
      <c r="AV26" s="81"/>
      <c r="AW26" s="81"/>
      <c r="AX26" s="81"/>
      <c r="AY26" s="81"/>
      <c r="AZ26" s="81"/>
    </row>
    <row r="27" spans="1:52" ht="67.5" customHeight="1" thickBot="1" x14ac:dyDescent="0.4">
      <c r="A27" s="15"/>
      <c r="B27" s="39"/>
      <c r="C27" s="1676"/>
      <c r="D27" s="1733" t="s">
        <v>1805</v>
      </c>
      <c r="E27" s="1734"/>
      <c r="F27" s="1680" t="s">
        <v>1806</v>
      </c>
      <c r="G27" s="1681"/>
      <c r="H27" s="413" t="s">
        <v>894</v>
      </c>
      <c r="I27" s="414" t="s">
        <v>876</v>
      </c>
      <c r="J27" s="40"/>
      <c r="K27" s="8"/>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1"/>
      <c r="AP27" s="81"/>
      <c r="AQ27" s="81"/>
      <c r="AR27" s="81"/>
      <c r="AS27" s="81"/>
      <c r="AT27" s="81"/>
      <c r="AU27" s="81"/>
      <c r="AV27" s="81"/>
      <c r="AW27" s="81"/>
      <c r="AX27" s="81"/>
      <c r="AY27" s="81"/>
      <c r="AZ27" s="81"/>
    </row>
    <row r="28" spans="1:52" ht="93.75" customHeight="1" thickBot="1" x14ac:dyDescent="0.4">
      <c r="A28" s="15"/>
      <c r="B28" s="39"/>
      <c r="C28" s="1676"/>
      <c r="D28" s="1695" t="s">
        <v>895</v>
      </c>
      <c r="E28" s="1696"/>
      <c r="F28" s="1680" t="s">
        <v>896</v>
      </c>
      <c r="G28" s="1681"/>
      <c r="H28" s="411" t="s">
        <v>897</v>
      </c>
      <c r="I28" s="414" t="s">
        <v>876</v>
      </c>
      <c r="J28" s="40"/>
      <c r="K28" s="8"/>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c r="AT28" s="81"/>
      <c r="AU28" s="81"/>
      <c r="AV28" s="81"/>
      <c r="AW28" s="81"/>
      <c r="AX28" s="81"/>
      <c r="AY28" s="81"/>
      <c r="AZ28" s="81"/>
    </row>
    <row r="29" spans="1:52" ht="36.75" customHeight="1" thickBot="1" x14ac:dyDescent="0.4">
      <c r="A29" s="15"/>
      <c r="B29" s="39"/>
      <c r="C29" s="1676"/>
      <c r="D29" s="1680" t="s">
        <v>898</v>
      </c>
      <c r="E29" s="1681"/>
      <c r="F29" s="1680" t="s">
        <v>899</v>
      </c>
      <c r="G29" s="1681"/>
      <c r="H29" s="425" t="s">
        <v>1807</v>
      </c>
      <c r="I29" s="426" t="s">
        <v>876</v>
      </c>
      <c r="J29" s="40"/>
      <c r="K29" s="8"/>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c r="AP29" s="81"/>
      <c r="AQ29" s="81"/>
      <c r="AR29" s="81"/>
      <c r="AS29" s="81"/>
      <c r="AT29" s="81"/>
      <c r="AU29" s="81"/>
      <c r="AV29" s="81"/>
      <c r="AW29" s="81"/>
      <c r="AX29" s="81"/>
      <c r="AY29" s="81"/>
      <c r="AZ29" s="81"/>
    </row>
    <row r="30" spans="1:52" ht="36" customHeight="1" thickBot="1" x14ac:dyDescent="0.4">
      <c r="A30" s="15"/>
      <c r="B30" s="39"/>
      <c r="C30" s="1676"/>
      <c r="D30" s="1716" t="s">
        <v>900</v>
      </c>
      <c r="E30" s="1717"/>
      <c r="F30" s="1718" t="s">
        <v>901</v>
      </c>
      <c r="G30" s="1719"/>
      <c r="H30" s="454" t="s">
        <v>1008</v>
      </c>
      <c r="I30" s="426" t="s">
        <v>26</v>
      </c>
      <c r="J30" s="40"/>
      <c r="K30" s="8"/>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T30" s="81"/>
      <c r="AU30" s="81"/>
      <c r="AV30" s="81"/>
      <c r="AW30" s="81"/>
      <c r="AX30" s="81"/>
      <c r="AY30" s="81"/>
      <c r="AZ30" s="81"/>
    </row>
    <row r="31" spans="1:52" ht="56.25" customHeight="1" thickBot="1" x14ac:dyDescent="0.4">
      <c r="A31" s="15"/>
      <c r="B31" s="39"/>
      <c r="C31" s="1676" t="s">
        <v>902</v>
      </c>
      <c r="D31" s="1721" t="s">
        <v>1808</v>
      </c>
      <c r="E31" s="1722"/>
      <c r="F31" s="1723" t="s">
        <v>903</v>
      </c>
      <c r="G31" s="1724"/>
      <c r="H31" s="1725" t="s">
        <v>1864</v>
      </c>
      <c r="I31" s="1713" t="s">
        <v>13</v>
      </c>
      <c r="J31" s="40"/>
      <c r="K31" s="8"/>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row>
    <row r="32" spans="1:52" ht="47.25" customHeight="1" thickBot="1" x14ac:dyDescent="0.4">
      <c r="A32" s="15"/>
      <c r="B32" s="39"/>
      <c r="C32" s="1676"/>
      <c r="D32" s="1699" t="s">
        <v>904</v>
      </c>
      <c r="E32" s="1700"/>
      <c r="F32" s="1687" t="s">
        <v>905</v>
      </c>
      <c r="G32" s="1688"/>
      <c r="H32" s="1725"/>
      <c r="I32" s="1714"/>
      <c r="J32" s="40"/>
      <c r="K32" s="8"/>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c r="AT32" s="81"/>
      <c r="AU32" s="81"/>
      <c r="AV32" s="81"/>
      <c r="AW32" s="81"/>
      <c r="AX32" s="81"/>
      <c r="AY32" s="81"/>
      <c r="AZ32" s="81"/>
    </row>
    <row r="33" spans="1:52" ht="45.75" customHeight="1" thickBot="1" x14ac:dyDescent="0.4">
      <c r="A33" s="15"/>
      <c r="B33" s="39"/>
      <c r="C33" s="1676"/>
      <c r="D33" s="1697" t="s">
        <v>906</v>
      </c>
      <c r="E33" s="1698"/>
      <c r="F33" s="1697" t="s">
        <v>907</v>
      </c>
      <c r="G33" s="1698"/>
      <c r="H33" s="1725"/>
      <c r="I33" s="1714"/>
      <c r="J33" s="40"/>
      <c r="K33" s="8"/>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c r="AT33" s="81"/>
      <c r="AU33" s="81"/>
      <c r="AV33" s="81"/>
      <c r="AW33" s="81"/>
      <c r="AX33" s="81"/>
      <c r="AY33" s="81"/>
      <c r="AZ33" s="81"/>
    </row>
    <row r="34" spans="1:52" ht="35.5" customHeight="1" thickBot="1" x14ac:dyDescent="0.4">
      <c r="A34" s="15"/>
      <c r="B34" s="39"/>
      <c r="C34" s="1676"/>
      <c r="D34" s="1699" t="s">
        <v>908</v>
      </c>
      <c r="E34" s="1700"/>
      <c r="F34" s="1687" t="s">
        <v>909</v>
      </c>
      <c r="G34" s="1688"/>
      <c r="H34" s="1725"/>
      <c r="I34" s="1714"/>
      <c r="J34" s="40"/>
      <c r="K34" s="8"/>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c r="AT34" s="81"/>
      <c r="AU34" s="81"/>
      <c r="AV34" s="81"/>
      <c r="AW34" s="81"/>
      <c r="AX34" s="81"/>
      <c r="AY34" s="81"/>
      <c r="AZ34" s="81"/>
    </row>
    <row r="35" spans="1:52" ht="103.75" customHeight="1" thickBot="1" x14ac:dyDescent="0.4">
      <c r="A35" s="16"/>
      <c r="B35" s="39"/>
      <c r="C35" s="1676"/>
      <c r="D35" s="1699" t="s">
        <v>910</v>
      </c>
      <c r="E35" s="1700"/>
      <c r="F35" s="1687" t="s">
        <v>911</v>
      </c>
      <c r="G35" s="1688"/>
      <c r="H35" s="1725"/>
      <c r="I35" s="1715"/>
      <c r="J35" s="40"/>
      <c r="K35" s="6"/>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c r="AS35" s="81"/>
      <c r="AT35" s="81"/>
      <c r="AU35" s="81"/>
      <c r="AV35" s="81"/>
      <c r="AW35" s="81"/>
      <c r="AX35" s="81"/>
      <c r="AY35" s="81"/>
      <c r="AZ35" s="81"/>
    </row>
    <row r="36" spans="1:52" ht="40.15" customHeight="1" thickBot="1" x14ac:dyDescent="0.4">
      <c r="A36" s="16"/>
      <c r="B36" s="39"/>
      <c r="C36" s="1676" t="s">
        <v>912</v>
      </c>
      <c r="D36" s="1684" t="s">
        <v>913</v>
      </c>
      <c r="E36" s="1685"/>
      <c r="F36" s="1685"/>
      <c r="G36" s="1685"/>
      <c r="H36" s="1686"/>
      <c r="I36" s="414" t="s">
        <v>876</v>
      </c>
      <c r="J36" s="40"/>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c r="AQ36" s="81"/>
      <c r="AR36" s="81"/>
      <c r="AS36" s="81"/>
      <c r="AT36" s="81"/>
      <c r="AU36" s="81"/>
      <c r="AV36" s="81"/>
      <c r="AW36" s="81"/>
      <c r="AX36" s="81"/>
      <c r="AY36" s="81"/>
      <c r="AZ36" s="81"/>
    </row>
    <row r="37" spans="1:52" ht="48" customHeight="1" thickBot="1" x14ac:dyDescent="0.4">
      <c r="A37" s="16"/>
      <c r="B37" s="39"/>
      <c r="C37" s="1676"/>
      <c r="D37" s="1695" t="s">
        <v>914</v>
      </c>
      <c r="E37" s="1696"/>
      <c r="F37" s="1680" t="s">
        <v>915</v>
      </c>
      <c r="G37" s="1681"/>
      <c r="H37" s="411" t="s">
        <v>916</v>
      </c>
      <c r="I37" s="414" t="s">
        <v>20</v>
      </c>
      <c r="J37" s="40"/>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c r="AT37" s="81"/>
      <c r="AU37" s="81"/>
      <c r="AV37" s="81"/>
      <c r="AW37" s="81"/>
      <c r="AX37" s="81"/>
      <c r="AY37" s="81"/>
      <c r="AZ37" s="81"/>
    </row>
    <row r="38" spans="1:52" ht="59.25" customHeight="1" thickBot="1" x14ac:dyDescent="0.4">
      <c r="A38" s="16"/>
      <c r="B38" s="39"/>
      <c r="C38" s="1676"/>
      <c r="D38" s="1695" t="s">
        <v>917</v>
      </c>
      <c r="E38" s="1696"/>
      <c r="F38" s="1680" t="s">
        <v>918</v>
      </c>
      <c r="G38" s="1681"/>
      <c r="H38" s="411" t="s">
        <v>919</v>
      </c>
      <c r="I38" s="414" t="s">
        <v>876</v>
      </c>
      <c r="J38" s="40"/>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c r="AT38" s="81"/>
      <c r="AU38" s="81"/>
      <c r="AV38" s="81"/>
      <c r="AW38" s="81"/>
      <c r="AX38" s="81"/>
      <c r="AY38" s="81"/>
      <c r="AZ38" s="81"/>
    </row>
    <row r="39" spans="1:52" ht="66" customHeight="1" thickBot="1" x14ac:dyDescent="0.4">
      <c r="A39" s="16"/>
      <c r="B39" s="39"/>
      <c r="C39" s="1676"/>
      <c r="D39" s="1672" t="s">
        <v>920</v>
      </c>
      <c r="E39" s="1673"/>
      <c r="F39" s="1680" t="s">
        <v>921</v>
      </c>
      <c r="G39" s="1681"/>
      <c r="H39" s="411" t="s">
        <v>1809</v>
      </c>
      <c r="I39" s="414" t="s">
        <v>876</v>
      </c>
      <c r="J39" s="40"/>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c r="AT39" s="81"/>
      <c r="AU39" s="81"/>
      <c r="AV39" s="81"/>
      <c r="AW39" s="81"/>
      <c r="AX39" s="81"/>
      <c r="AY39" s="81"/>
      <c r="AZ39" s="81"/>
    </row>
    <row r="40" spans="1:52" ht="83.25" customHeight="1" thickBot="1" x14ac:dyDescent="0.4">
      <c r="A40" s="16"/>
      <c r="B40" s="39"/>
      <c r="C40" s="423"/>
      <c r="D40" s="1672" t="s">
        <v>922</v>
      </c>
      <c r="E40" s="1673"/>
      <c r="F40" s="1680" t="s">
        <v>923</v>
      </c>
      <c r="G40" s="1681"/>
      <c r="H40" s="424" t="s">
        <v>1810</v>
      </c>
      <c r="I40" s="414" t="s">
        <v>876</v>
      </c>
      <c r="J40" s="40"/>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row>
    <row r="41" spans="1:52" ht="64.5" customHeight="1" thickBot="1" x14ac:dyDescent="0.4">
      <c r="A41" s="16"/>
      <c r="B41" s="39"/>
      <c r="C41" s="423"/>
      <c r="D41" s="1672" t="s">
        <v>1811</v>
      </c>
      <c r="E41" s="1673"/>
      <c r="F41" s="1680" t="s">
        <v>924</v>
      </c>
      <c r="G41" s="1681"/>
      <c r="H41" s="411" t="s">
        <v>925</v>
      </c>
      <c r="I41" s="414"/>
      <c r="J41" s="40"/>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c r="AT41" s="81"/>
      <c r="AU41" s="81"/>
      <c r="AV41" s="81"/>
      <c r="AW41" s="81"/>
      <c r="AX41" s="81"/>
      <c r="AY41" s="81"/>
      <c r="AZ41" s="81"/>
    </row>
    <row r="42" spans="1:52" ht="15" thickBot="1" x14ac:dyDescent="0.4">
      <c r="A42" s="16"/>
      <c r="B42" s="39"/>
      <c r="C42" s="1676" t="s">
        <v>926</v>
      </c>
      <c r="D42" s="1684" t="s">
        <v>927</v>
      </c>
      <c r="E42" s="1685"/>
      <c r="F42" s="1685"/>
      <c r="G42" s="1685"/>
      <c r="H42" s="1686"/>
      <c r="I42" s="414" t="s">
        <v>876</v>
      </c>
      <c r="J42" s="40"/>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c r="AT42" s="81"/>
      <c r="AU42" s="81"/>
      <c r="AV42" s="81"/>
      <c r="AW42" s="81"/>
      <c r="AX42" s="81"/>
      <c r="AY42" s="81"/>
      <c r="AZ42" s="81"/>
    </row>
    <row r="43" spans="1:52" ht="33.75" customHeight="1" thickBot="1" x14ac:dyDescent="0.4">
      <c r="A43" s="16"/>
      <c r="B43" s="39"/>
      <c r="C43" s="1676"/>
      <c r="D43" s="1672" t="s">
        <v>1812</v>
      </c>
      <c r="E43" s="1673"/>
      <c r="F43" s="1680" t="s">
        <v>1813</v>
      </c>
      <c r="G43" s="1681"/>
      <c r="H43" s="411" t="s">
        <v>916</v>
      </c>
      <c r="I43" s="414" t="s">
        <v>20</v>
      </c>
      <c r="J43" s="40"/>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c r="AS43" s="81"/>
      <c r="AT43" s="81"/>
      <c r="AU43" s="81"/>
      <c r="AV43" s="81"/>
      <c r="AW43" s="81"/>
      <c r="AX43" s="81"/>
      <c r="AY43" s="81"/>
      <c r="AZ43" s="81"/>
    </row>
    <row r="44" spans="1:52" s="8" customFormat="1" ht="69.75" customHeight="1" thickBot="1" x14ac:dyDescent="0.4">
      <c r="A44" s="16"/>
      <c r="B44" s="39"/>
      <c r="C44" s="1676"/>
      <c r="D44" s="1672" t="s">
        <v>1814</v>
      </c>
      <c r="E44" s="1673"/>
      <c r="F44" s="1680" t="s">
        <v>1815</v>
      </c>
      <c r="G44" s="1681"/>
      <c r="H44" s="427" t="s">
        <v>1816</v>
      </c>
      <c r="I44" s="414" t="s">
        <v>876</v>
      </c>
      <c r="J44" s="40"/>
      <c r="K44" s="6"/>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c r="AQ44" s="81"/>
      <c r="AR44" s="81"/>
      <c r="AS44" s="81"/>
      <c r="AT44" s="81"/>
      <c r="AU44" s="81"/>
      <c r="AV44" s="81"/>
      <c r="AW44" s="81"/>
      <c r="AX44" s="81"/>
      <c r="AY44" s="81"/>
      <c r="AZ44" s="81"/>
    </row>
    <row r="45" spans="1:52" s="8" customFormat="1" ht="54.75" customHeight="1" thickBot="1" x14ac:dyDescent="0.4">
      <c r="A45" s="16"/>
      <c r="B45" s="39"/>
      <c r="C45" s="423"/>
      <c r="D45" s="1672" t="s">
        <v>928</v>
      </c>
      <c r="E45" s="1673"/>
      <c r="F45" s="1680" t="s">
        <v>929</v>
      </c>
      <c r="G45" s="1681"/>
      <c r="H45" s="427" t="s">
        <v>1817</v>
      </c>
      <c r="I45" s="414" t="s">
        <v>13</v>
      </c>
      <c r="J45" s="40"/>
      <c r="K45" s="6"/>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c r="AP45" s="81"/>
      <c r="AQ45" s="81"/>
      <c r="AR45" s="81"/>
      <c r="AS45" s="81"/>
      <c r="AT45" s="81"/>
      <c r="AU45" s="81"/>
      <c r="AV45" s="81"/>
      <c r="AW45" s="81"/>
      <c r="AX45" s="81"/>
      <c r="AY45" s="81"/>
      <c r="AZ45" s="81"/>
    </row>
    <row r="46" spans="1:52" s="8" customFormat="1" ht="78" customHeight="1" thickBot="1" x14ac:dyDescent="0.4">
      <c r="A46" s="16"/>
      <c r="B46" s="39"/>
      <c r="C46" s="1676" t="s">
        <v>912</v>
      </c>
      <c r="D46" s="1684" t="s">
        <v>930</v>
      </c>
      <c r="E46" s="1685"/>
      <c r="F46" s="1685"/>
      <c r="G46" s="1685"/>
      <c r="H46" s="1686"/>
      <c r="I46" s="414"/>
      <c r="J46" s="40"/>
      <c r="K46" s="6"/>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L46" s="81"/>
      <c r="AM46" s="81"/>
      <c r="AN46" s="81"/>
      <c r="AO46" s="81"/>
      <c r="AP46" s="81"/>
      <c r="AQ46" s="81"/>
      <c r="AR46" s="81"/>
      <c r="AS46" s="81"/>
      <c r="AT46" s="81"/>
      <c r="AU46" s="81"/>
      <c r="AV46" s="81"/>
      <c r="AW46" s="81"/>
      <c r="AX46" s="81"/>
      <c r="AY46" s="81"/>
      <c r="AZ46" s="81"/>
    </row>
    <row r="47" spans="1:52" s="8" customFormat="1" ht="54.75" customHeight="1" thickBot="1" x14ac:dyDescent="0.4">
      <c r="A47" s="16"/>
      <c r="B47" s="39"/>
      <c r="C47" s="1676"/>
      <c r="D47" s="1672" t="s">
        <v>931</v>
      </c>
      <c r="E47" s="1673"/>
      <c r="F47" s="1680" t="s">
        <v>1815</v>
      </c>
      <c r="G47" s="1681"/>
      <c r="H47" s="427" t="s">
        <v>916</v>
      </c>
      <c r="I47" s="414" t="s">
        <v>876</v>
      </c>
      <c r="J47" s="40"/>
      <c r="K47"/>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c r="AK47" s="81"/>
      <c r="AL47" s="81"/>
      <c r="AM47" s="81"/>
      <c r="AN47" s="81"/>
      <c r="AO47" s="81"/>
      <c r="AP47" s="81"/>
      <c r="AQ47" s="81"/>
      <c r="AR47" s="81"/>
      <c r="AS47" s="81"/>
      <c r="AT47" s="81"/>
      <c r="AU47" s="81"/>
      <c r="AV47" s="81"/>
      <c r="AW47" s="81"/>
      <c r="AX47" s="81"/>
      <c r="AY47" s="81"/>
      <c r="AZ47" s="81"/>
    </row>
    <row r="48" spans="1:52" s="8" customFormat="1" ht="58.75" customHeight="1" thickBot="1" x14ac:dyDescent="0.4">
      <c r="A48" s="16"/>
      <c r="B48" s="39"/>
      <c r="C48" s="1676"/>
      <c r="D48" s="1672" t="s">
        <v>932</v>
      </c>
      <c r="E48" s="1673"/>
      <c r="F48" s="1680" t="s">
        <v>933</v>
      </c>
      <c r="G48" s="1681"/>
      <c r="H48" s="427" t="s">
        <v>934</v>
      </c>
      <c r="I48" s="414"/>
      <c r="J48" s="40"/>
      <c r="K48"/>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c r="AN48" s="81"/>
      <c r="AO48" s="81"/>
      <c r="AP48" s="81"/>
      <c r="AQ48" s="81"/>
      <c r="AR48" s="81"/>
      <c r="AS48" s="81"/>
      <c r="AT48" s="81"/>
      <c r="AU48" s="81"/>
      <c r="AV48" s="81"/>
      <c r="AW48" s="81"/>
      <c r="AX48" s="81"/>
      <c r="AY48" s="81"/>
      <c r="AZ48" s="81"/>
    </row>
    <row r="49" spans="1:52" ht="60" customHeight="1" thickBot="1" x14ac:dyDescent="0.4">
      <c r="A49" s="16"/>
      <c r="B49" s="39"/>
      <c r="C49" s="1676"/>
      <c r="D49" s="1684" t="s">
        <v>935</v>
      </c>
      <c r="E49" s="1685"/>
      <c r="F49" s="1685"/>
      <c r="G49" s="1685"/>
      <c r="H49" s="1686"/>
      <c r="I49" s="428"/>
      <c r="J49" s="40"/>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81"/>
      <c r="AP49" s="81"/>
      <c r="AQ49" s="81"/>
      <c r="AR49" s="81"/>
      <c r="AS49" s="81"/>
      <c r="AT49" s="81"/>
      <c r="AU49" s="81"/>
      <c r="AV49" s="81"/>
      <c r="AW49" s="81"/>
      <c r="AX49" s="81"/>
      <c r="AY49" s="81"/>
      <c r="AZ49" s="81"/>
    </row>
    <row r="50" spans="1:52" ht="42.75" customHeight="1" thickBot="1" x14ac:dyDescent="0.4">
      <c r="A50" s="16"/>
      <c r="B50" s="39"/>
      <c r="C50" s="1676"/>
      <c r="D50" s="1672" t="s">
        <v>1818</v>
      </c>
      <c r="E50" s="1673"/>
      <c r="F50" s="1680" t="s">
        <v>1819</v>
      </c>
      <c r="G50" s="1681"/>
      <c r="H50" s="411" t="s">
        <v>916</v>
      </c>
      <c r="I50" s="414" t="s">
        <v>20</v>
      </c>
      <c r="J50" s="40"/>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c r="AT50" s="81"/>
      <c r="AU50" s="81"/>
      <c r="AV50" s="81"/>
      <c r="AW50" s="81"/>
      <c r="AX50" s="81"/>
      <c r="AY50" s="81"/>
      <c r="AZ50" s="81"/>
    </row>
    <row r="51" spans="1:52" ht="36.75" customHeight="1" thickBot="1" x14ac:dyDescent="0.4">
      <c r="A51" s="16"/>
      <c r="B51" s="39"/>
      <c r="C51" s="1676"/>
      <c r="D51" s="1672" t="s">
        <v>1820</v>
      </c>
      <c r="E51" s="1673"/>
      <c r="F51" s="1689" t="s">
        <v>936</v>
      </c>
      <c r="G51" s="1690"/>
      <c r="H51" s="1693" t="s">
        <v>937</v>
      </c>
      <c r="I51" s="414" t="s">
        <v>13</v>
      </c>
      <c r="J51" s="40"/>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S51" s="81"/>
      <c r="AT51" s="81"/>
      <c r="AU51" s="81"/>
      <c r="AV51" s="81"/>
      <c r="AW51" s="81"/>
      <c r="AX51" s="81"/>
      <c r="AY51" s="81"/>
      <c r="AZ51" s="81"/>
    </row>
    <row r="52" spans="1:52" ht="33.75" customHeight="1" thickBot="1" x14ac:dyDescent="0.4">
      <c r="A52" s="16"/>
      <c r="B52" s="39"/>
      <c r="C52" s="1676"/>
      <c r="D52" s="1672" t="s">
        <v>938</v>
      </c>
      <c r="E52" s="1673"/>
      <c r="F52" s="1691"/>
      <c r="G52" s="1692"/>
      <c r="H52" s="1694"/>
      <c r="I52" s="414" t="s">
        <v>13</v>
      </c>
      <c r="J52" s="40"/>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row>
    <row r="53" spans="1:52" ht="50.15" customHeight="1" thickBot="1" x14ac:dyDescent="0.4">
      <c r="A53" s="16"/>
      <c r="B53" s="39"/>
      <c r="C53" s="1676" t="s">
        <v>939</v>
      </c>
      <c r="D53" s="1684" t="s">
        <v>940</v>
      </c>
      <c r="E53" s="1685"/>
      <c r="F53" s="1685"/>
      <c r="G53" s="1685"/>
      <c r="H53" s="1685"/>
      <c r="I53" s="429"/>
      <c r="J53" s="40"/>
      <c r="L53" s="81"/>
      <c r="M53" s="44"/>
      <c r="N53" s="45"/>
      <c r="O53" s="46"/>
      <c r="P53" s="46"/>
      <c r="Q53" s="46"/>
      <c r="R53" s="46"/>
      <c r="S53" s="92"/>
      <c r="T53" s="92"/>
      <c r="U53" s="47"/>
      <c r="V53" s="81"/>
      <c r="W53" s="81"/>
      <c r="X53" s="81"/>
      <c r="Y53" s="81"/>
      <c r="Z53" s="81"/>
      <c r="AA53" s="81"/>
      <c r="AB53" s="81"/>
      <c r="AC53" s="81"/>
      <c r="AD53" s="81"/>
      <c r="AE53" s="81"/>
      <c r="AF53" s="81"/>
      <c r="AG53" s="81"/>
      <c r="AH53" s="81"/>
      <c r="AI53" s="81"/>
      <c r="AJ53" s="81"/>
      <c r="AK53" s="81"/>
      <c r="AL53" s="81"/>
      <c r="AM53" s="81"/>
      <c r="AN53" s="81"/>
      <c r="AO53" s="81"/>
      <c r="AP53" s="81"/>
      <c r="AQ53" s="81"/>
      <c r="AR53" s="81"/>
    </row>
    <row r="54" spans="1:52" ht="37.5" customHeight="1" thickBot="1" x14ac:dyDescent="0.4">
      <c r="A54" s="16"/>
      <c r="B54" s="39"/>
      <c r="C54" s="1676"/>
      <c r="D54" s="1672" t="s">
        <v>941</v>
      </c>
      <c r="E54" s="1673"/>
      <c r="F54" s="1680" t="s">
        <v>1821</v>
      </c>
      <c r="G54" s="1681"/>
      <c r="H54" s="427" t="s">
        <v>1822</v>
      </c>
      <c r="I54" s="414" t="s">
        <v>876</v>
      </c>
      <c r="J54" s="40"/>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row>
    <row r="55" spans="1:52" ht="34.5" customHeight="1" thickBot="1" x14ac:dyDescent="0.4">
      <c r="A55" s="16"/>
      <c r="B55" s="39"/>
      <c r="C55" s="1676"/>
      <c r="D55" s="1672" t="s">
        <v>942</v>
      </c>
      <c r="E55" s="1673"/>
      <c r="F55" s="1687" t="s">
        <v>943</v>
      </c>
      <c r="G55" s="1688"/>
      <c r="H55" s="430" t="s">
        <v>1823</v>
      </c>
      <c r="I55" s="414" t="s">
        <v>20</v>
      </c>
      <c r="J55" s="40"/>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row>
    <row r="56" spans="1:52" ht="27.75" customHeight="1" thickBot="1" x14ac:dyDescent="0.4">
      <c r="A56" s="16"/>
      <c r="B56" s="39"/>
      <c r="C56" s="1676"/>
      <c r="D56" s="1672" t="s">
        <v>944</v>
      </c>
      <c r="E56" s="1673"/>
      <c r="F56" s="1687" t="s">
        <v>945</v>
      </c>
      <c r="G56" s="1688"/>
      <c r="H56" s="430" t="s">
        <v>946</v>
      </c>
      <c r="I56" s="414" t="s">
        <v>13</v>
      </c>
      <c r="J56" s="40"/>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row>
    <row r="57" spans="1:52" ht="31.75" customHeight="1" thickBot="1" x14ac:dyDescent="0.4">
      <c r="A57" s="16"/>
      <c r="B57" s="39"/>
      <c r="C57" s="1676"/>
      <c r="D57" s="1672" t="s">
        <v>947</v>
      </c>
      <c r="E57" s="1673"/>
      <c r="F57" s="1680" t="s">
        <v>948</v>
      </c>
      <c r="G57" s="1681"/>
      <c r="H57" s="430" t="s">
        <v>946</v>
      </c>
      <c r="I57" s="414" t="s">
        <v>13</v>
      </c>
      <c r="J57" s="40"/>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row>
    <row r="58" spans="1:52" ht="28.5" customHeight="1" thickBot="1" x14ac:dyDescent="0.4">
      <c r="A58" s="16"/>
      <c r="B58" s="39"/>
      <c r="C58" s="1676"/>
      <c r="D58" s="1672" t="s">
        <v>949</v>
      </c>
      <c r="E58" s="1673"/>
      <c r="F58" s="1680" t="s">
        <v>1053</v>
      </c>
      <c r="G58" s="1681"/>
      <c r="H58" s="430" t="s">
        <v>946</v>
      </c>
      <c r="I58" s="414" t="s">
        <v>876</v>
      </c>
      <c r="J58" s="40"/>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row>
    <row r="59" spans="1:52" ht="15" thickBot="1" x14ac:dyDescent="0.4">
      <c r="A59" s="16"/>
      <c r="B59" s="39"/>
      <c r="C59" s="1676" t="s">
        <v>789</v>
      </c>
      <c r="D59" s="1684" t="s">
        <v>950</v>
      </c>
      <c r="E59" s="1685"/>
      <c r="F59" s="1685"/>
      <c r="G59" s="1685"/>
      <c r="H59" s="1686"/>
      <c r="I59" s="414"/>
      <c r="J59" s="40"/>
      <c r="L59" s="81"/>
      <c r="M59" s="81"/>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c r="AN59" s="81"/>
      <c r="AO59" s="81"/>
      <c r="AP59" s="81"/>
      <c r="AQ59" s="81"/>
      <c r="AR59" s="81"/>
    </row>
    <row r="60" spans="1:52" ht="15" thickBot="1" x14ac:dyDescent="0.4">
      <c r="A60" s="16" t="s">
        <v>995</v>
      </c>
      <c r="B60" s="39"/>
      <c r="C60" s="1676"/>
      <c r="D60" s="1672" t="s">
        <v>951</v>
      </c>
      <c r="E60" s="1673"/>
      <c r="F60" s="1680" t="s">
        <v>952</v>
      </c>
      <c r="G60" s="1681"/>
      <c r="H60" s="431" t="s">
        <v>916</v>
      </c>
      <c r="I60" s="414" t="s">
        <v>20</v>
      </c>
      <c r="J60" s="40"/>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c r="AQ60" s="81"/>
      <c r="AR60" s="81"/>
    </row>
    <row r="61" spans="1:52" ht="26.5" thickBot="1" x14ac:dyDescent="0.4">
      <c r="A61" s="16" t="s">
        <v>994</v>
      </c>
      <c r="B61" s="39"/>
      <c r="C61" s="1676"/>
      <c r="D61" s="1672" t="s">
        <v>953</v>
      </c>
      <c r="E61" s="1673"/>
      <c r="F61" s="1680" t="s">
        <v>1824</v>
      </c>
      <c r="G61" s="1681"/>
      <c r="H61" s="432" t="s">
        <v>1825</v>
      </c>
      <c r="I61" s="414" t="s">
        <v>20</v>
      </c>
      <c r="J61" s="40"/>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row>
    <row r="62" spans="1:52" ht="51" customHeight="1" thickBot="1" x14ac:dyDescent="0.4">
      <c r="A62" s="16"/>
      <c r="B62" s="39"/>
      <c r="C62" s="1676"/>
      <c r="D62" s="1672" t="s">
        <v>954</v>
      </c>
      <c r="E62" s="1673"/>
      <c r="F62" s="1680" t="s">
        <v>955</v>
      </c>
      <c r="G62" s="1681"/>
      <c r="H62" s="411" t="s">
        <v>916</v>
      </c>
      <c r="I62" s="414" t="s">
        <v>20</v>
      </c>
      <c r="J62" s="40"/>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c r="AT62" s="81"/>
      <c r="AU62" s="81"/>
      <c r="AV62" s="81"/>
      <c r="AW62" s="81"/>
      <c r="AX62" s="81"/>
      <c r="AY62" s="81"/>
      <c r="AZ62" s="81"/>
    </row>
    <row r="63" spans="1:52" ht="15" thickBot="1" x14ac:dyDescent="0.4">
      <c r="A63" s="16" t="s">
        <v>995</v>
      </c>
      <c r="B63" s="39"/>
      <c r="C63" s="1676"/>
      <c r="D63" s="1672" t="s">
        <v>985</v>
      </c>
      <c r="E63" s="1673"/>
      <c r="F63" s="1680" t="s">
        <v>987</v>
      </c>
      <c r="G63" s="1681"/>
      <c r="H63" s="411" t="s">
        <v>916</v>
      </c>
      <c r="I63" s="414" t="s">
        <v>1057</v>
      </c>
      <c r="J63" s="40"/>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c r="AP63" s="81"/>
      <c r="AQ63" s="81"/>
      <c r="AR63" s="81"/>
      <c r="AS63" s="81"/>
      <c r="AT63" s="81"/>
      <c r="AU63" s="81"/>
      <c r="AV63" s="81"/>
      <c r="AW63" s="81"/>
      <c r="AX63" s="81"/>
      <c r="AY63" s="81"/>
      <c r="AZ63" s="81"/>
    </row>
    <row r="64" spans="1:52" ht="36.75" customHeight="1" thickBot="1" x14ac:dyDescent="0.4">
      <c r="A64" s="16"/>
      <c r="B64" s="39"/>
      <c r="C64" s="1676"/>
      <c r="D64" s="1672" t="s">
        <v>986</v>
      </c>
      <c r="E64" s="1673"/>
      <c r="F64" s="1680" t="s">
        <v>988</v>
      </c>
      <c r="G64" s="1681"/>
      <c r="H64" s="411" t="s">
        <v>916</v>
      </c>
      <c r="I64" s="414" t="s">
        <v>1057</v>
      </c>
      <c r="J64" s="40"/>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c r="AT64" s="81"/>
      <c r="AU64" s="81"/>
      <c r="AV64" s="81"/>
      <c r="AW64" s="81"/>
      <c r="AX64" s="81"/>
      <c r="AY64" s="81"/>
      <c r="AZ64" s="81"/>
    </row>
    <row r="65" spans="1:52" ht="54" customHeight="1" thickBot="1" x14ac:dyDescent="0.4">
      <c r="A65" s="16"/>
      <c r="B65" s="39"/>
      <c r="C65" s="1676"/>
      <c r="D65" s="1672" t="s">
        <v>989</v>
      </c>
      <c r="E65" s="1673"/>
      <c r="F65" s="1680" t="s">
        <v>1826</v>
      </c>
      <c r="G65" s="1681"/>
      <c r="H65" s="411" t="s">
        <v>916</v>
      </c>
      <c r="I65" s="414" t="s">
        <v>1057</v>
      </c>
      <c r="J65" s="40"/>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row>
    <row r="66" spans="1:52" ht="15" thickBot="1" x14ac:dyDescent="0.4">
      <c r="A66" s="16"/>
      <c r="B66" s="39"/>
      <c r="C66" s="1676"/>
      <c r="D66" s="1684" t="s">
        <v>956</v>
      </c>
      <c r="E66" s="1685"/>
      <c r="F66" s="1685"/>
      <c r="G66" s="1685"/>
      <c r="H66" s="1686"/>
      <c r="I66" s="414"/>
      <c r="J66" s="40"/>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c r="AT66" s="81"/>
      <c r="AU66" s="81"/>
      <c r="AV66" s="81"/>
      <c r="AW66" s="81"/>
      <c r="AX66" s="81"/>
      <c r="AY66" s="81"/>
      <c r="AZ66" s="81"/>
    </row>
    <row r="67" spans="1:52" ht="15" thickBot="1" x14ac:dyDescent="0.4">
      <c r="A67" s="16"/>
      <c r="B67" s="39"/>
      <c r="C67" s="1676"/>
      <c r="D67" s="1672" t="s">
        <v>951</v>
      </c>
      <c r="E67" s="1673"/>
      <c r="F67" s="1680" t="s">
        <v>952</v>
      </c>
      <c r="G67" s="1681"/>
      <c r="H67" s="431" t="s">
        <v>916</v>
      </c>
      <c r="I67" s="414" t="s">
        <v>20</v>
      </c>
      <c r="J67" s="40"/>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c r="AU67" s="81"/>
      <c r="AV67" s="81"/>
      <c r="AW67" s="81"/>
      <c r="AX67" s="81"/>
      <c r="AY67" s="81"/>
      <c r="AZ67" s="81"/>
    </row>
    <row r="68" spans="1:52" ht="26.5" thickBot="1" x14ac:dyDescent="0.4">
      <c r="A68" s="16"/>
      <c r="B68" s="39"/>
      <c r="C68" s="1676"/>
      <c r="D68" s="1672" t="s">
        <v>953</v>
      </c>
      <c r="E68" s="1673"/>
      <c r="F68" s="1680" t="s">
        <v>1824</v>
      </c>
      <c r="G68" s="1681"/>
      <c r="H68" s="432" t="s">
        <v>1827</v>
      </c>
      <c r="I68" s="414" t="s">
        <v>20</v>
      </c>
      <c r="J68" s="40"/>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c r="AU68" s="81"/>
      <c r="AV68" s="81"/>
      <c r="AW68" s="81"/>
      <c r="AX68" s="81"/>
      <c r="AY68" s="81"/>
      <c r="AZ68" s="81"/>
    </row>
    <row r="69" spans="1:52" ht="52.5" customHeight="1" thickBot="1" x14ac:dyDescent="0.4">
      <c r="A69" s="16"/>
      <c r="B69" s="39"/>
      <c r="C69" s="423"/>
      <c r="D69" s="1672" t="s">
        <v>1828</v>
      </c>
      <c r="E69" s="1673"/>
      <c r="F69" s="1680" t="s">
        <v>990</v>
      </c>
      <c r="G69" s="1681"/>
      <c r="H69" s="432" t="s">
        <v>916</v>
      </c>
      <c r="I69" s="414" t="s">
        <v>1057</v>
      </c>
      <c r="J69" s="40"/>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c r="AT69" s="81"/>
      <c r="AU69" s="81"/>
      <c r="AV69" s="81"/>
      <c r="AW69" s="81"/>
      <c r="AX69" s="81"/>
      <c r="AY69" s="81"/>
      <c r="AZ69" s="81"/>
    </row>
    <row r="70" spans="1:52" ht="36.75" customHeight="1" thickBot="1" x14ac:dyDescent="0.4">
      <c r="A70" s="16"/>
      <c r="B70" s="39"/>
      <c r="C70" s="423"/>
      <c r="D70" s="1672" t="s">
        <v>991</v>
      </c>
      <c r="E70" s="1673"/>
      <c r="F70" s="1672" t="s">
        <v>993</v>
      </c>
      <c r="G70" s="1673"/>
      <c r="H70" s="432" t="s">
        <v>992</v>
      </c>
      <c r="I70" s="414" t="s">
        <v>1057</v>
      </c>
      <c r="J70" s="40"/>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c r="AT70" s="81"/>
      <c r="AU70" s="81"/>
      <c r="AV70" s="81"/>
      <c r="AW70" s="81"/>
      <c r="AX70" s="81"/>
      <c r="AY70" s="81"/>
      <c r="AZ70" s="81"/>
    </row>
    <row r="71" spans="1:52" ht="15" thickBot="1" x14ac:dyDescent="0.4">
      <c r="A71" s="16"/>
      <c r="B71" s="39"/>
      <c r="C71" s="1676" t="s">
        <v>939</v>
      </c>
      <c r="D71" s="1677" t="s">
        <v>957</v>
      </c>
      <c r="E71" s="1678"/>
      <c r="F71" s="1678"/>
      <c r="G71" s="1678"/>
      <c r="H71" s="1679"/>
      <c r="I71" s="414"/>
      <c r="J71" s="40"/>
      <c r="L71" s="81"/>
    </row>
    <row r="72" spans="1:52" ht="35.5" customHeight="1" thickBot="1" x14ac:dyDescent="0.4">
      <c r="A72" s="16"/>
      <c r="B72" s="39"/>
      <c r="C72" s="1676"/>
      <c r="D72" s="1672" t="s">
        <v>958</v>
      </c>
      <c r="E72" s="1673"/>
      <c r="F72" s="1680" t="s">
        <v>1829</v>
      </c>
      <c r="G72" s="1681"/>
      <c r="H72" s="431" t="s">
        <v>916</v>
      </c>
      <c r="I72" s="414" t="s">
        <v>20</v>
      </c>
      <c r="J72" s="40"/>
      <c r="L72" s="81"/>
    </row>
    <row r="73" spans="1:52" ht="35.5" customHeight="1" thickBot="1" x14ac:dyDescent="0.4">
      <c r="A73" s="16"/>
      <c r="B73" s="39"/>
      <c r="C73" s="1676"/>
      <c r="D73" s="1672" t="s">
        <v>959</v>
      </c>
      <c r="E73" s="1673"/>
      <c r="F73" s="1680" t="s">
        <v>960</v>
      </c>
      <c r="G73" s="1681"/>
      <c r="H73" s="431" t="s">
        <v>916</v>
      </c>
      <c r="I73" s="414" t="s">
        <v>20</v>
      </c>
      <c r="J73" s="40"/>
      <c r="L73" s="81"/>
    </row>
    <row r="74" spans="1:52" ht="41.25" customHeight="1" thickBot="1" x14ac:dyDescent="0.4">
      <c r="A74" s="16"/>
      <c r="B74" s="39"/>
      <c r="C74" s="1676"/>
      <c r="D74" s="1672" t="s">
        <v>1830</v>
      </c>
      <c r="E74" s="1673"/>
      <c r="F74" s="1680" t="s">
        <v>1052</v>
      </c>
      <c r="G74" s="1681"/>
      <c r="H74" s="432" t="s">
        <v>1051</v>
      </c>
      <c r="I74" s="414" t="s">
        <v>876</v>
      </c>
      <c r="J74" s="40"/>
      <c r="L74" s="81"/>
    </row>
    <row r="75" spans="1:52" ht="30.75" customHeight="1" thickBot="1" x14ac:dyDescent="0.4">
      <c r="A75" s="16"/>
      <c r="B75" s="39"/>
      <c r="C75" s="1676"/>
      <c r="D75" s="1672" t="s">
        <v>1737</v>
      </c>
      <c r="E75" s="1673"/>
      <c r="F75" s="1680" t="s">
        <v>1009</v>
      </c>
      <c r="G75" s="1681"/>
      <c r="H75" s="431" t="s">
        <v>916</v>
      </c>
      <c r="I75" s="414" t="s">
        <v>20</v>
      </c>
      <c r="J75" s="40"/>
      <c r="L75" s="81"/>
    </row>
    <row r="76" spans="1:52" ht="27.75" customHeight="1" thickBot="1" x14ac:dyDescent="0.4">
      <c r="A76" s="16"/>
      <c r="B76" s="39"/>
      <c r="C76" s="90"/>
      <c r="D76" s="1672" t="s">
        <v>1054</v>
      </c>
      <c r="E76" s="1673"/>
      <c r="F76" s="1674" t="s">
        <v>1055</v>
      </c>
      <c r="G76" s="1675"/>
      <c r="H76" s="431" t="s">
        <v>1056</v>
      </c>
      <c r="I76" s="414" t="s">
        <v>876</v>
      </c>
      <c r="J76" s="40"/>
      <c r="L76" s="81"/>
    </row>
    <row r="77" spans="1:52" ht="43.5" customHeight="1" thickBot="1" x14ac:dyDescent="0.4">
      <c r="A77" s="16"/>
      <c r="B77" s="39"/>
      <c r="C77" s="465"/>
      <c r="D77" s="1672" t="s">
        <v>1738</v>
      </c>
      <c r="E77" s="1673"/>
      <c r="F77" s="1682" t="s">
        <v>1831</v>
      </c>
      <c r="G77" s="1683"/>
      <c r="H77" s="431" t="s">
        <v>1058</v>
      </c>
      <c r="I77" s="414" t="s">
        <v>876</v>
      </c>
      <c r="J77" s="40"/>
      <c r="L77" s="81"/>
    </row>
    <row r="78" spans="1:52" ht="43.5" customHeight="1" thickBot="1" x14ac:dyDescent="0.4">
      <c r="A78" s="16"/>
      <c r="B78" s="39"/>
      <c r="C78" s="354"/>
      <c r="D78" s="36"/>
      <c r="E78" s="354"/>
      <c r="F78" s="36"/>
      <c r="G78" s="36"/>
      <c r="H78" s="94" t="s">
        <v>253</v>
      </c>
      <c r="I78" s="415" t="s">
        <v>876</v>
      </c>
      <c r="J78" s="40"/>
      <c r="L78" s="81"/>
    </row>
    <row r="79" spans="1:52" x14ac:dyDescent="0.35">
      <c r="A79" s="16"/>
      <c r="B79" s="39"/>
      <c r="C79" s="354" t="s">
        <v>961</v>
      </c>
      <c r="D79" s="36"/>
      <c r="E79" s="354"/>
      <c r="F79" s="36"/>
      <c r="G79" s="36"/>
      <c r="H79" s="94"/>
      <c r="I79" s="433"/>
      <c r="J79" s="40"/>
      <c r="L79" s="81"/>
    </row>
    <row r="80" spans="1:52" ht="15" thickBot="1" x14ac:dyDescent="0.4">
      <c r="A80" s="16"/>
      <c r="B80" s="39" t="s">
        <v>996</v>
      </c>
      <c r="C80" s="356"/>
      <c r="D80" s="130" t="s">
        <v>1800</v>
      </c>
      <c r="E80" s="134"/>
      <c r="F80" s="36"/>
      <c r="G80" s="36"/>
      <c r="H80" s="95"/>
      <c r="I80" s="434"/>
      <c r="J80" s="40"/>
      <c r="K80" s="81"/>
      <c r="L80" s="81"/>
    </row>
    <row r="81" spans="1:12" ht="15" thickBot="1" x14ac:dyDescent="0.4">
      <c r="A81" s="16"/>
      <c r="B81" s="39"/>
      <c r="C81" s="42"/>
      <c r="D81" s="69" t="s">
        <v>60</v>
      </c>
      <c r="E81" s="1664" t="s">
        <v>962</v>
      </c>
      <c r="F81" s="1665"/>
      <c r="G81" s="1665"/>
      <c r="H81" s="1666"/>
      <c r="I81" s="434"/>
      <c r="J81" s="40"/>
      <c r="K81" s="81"/>
      <c r="L81" s="81"/>
    </row>
    <row r="82" spans="1:12" ht="15" thickBot="1" x14ac:dyDescent="0.4">
      <c r="A82" s="16"/>
      <c r="B82" s="39"/>
      <c r="C82" s="354"/>
      <c r="D82" s="69" t="s">
        <v>62</v>
      </c>
      <c r="E82" s="1661" t="s">
        <v>963</v>
      </c>
      <c r="F82" s="1662"/>
      <c r="G82" s="1662"/>
      <c r="H82" s="1663"/>
      <c r="I82" s="434"/>
      <c r="J82" s="40"/>
      <c r="K82" s="81"/>
      <c r="L82" s="81"/>
    </row>
    <row r="83" spans="1:12" ht="15" thickBot="1" x14ac:dyDescent="0.4">
      <c r="A83" s="16"/>
      <c r="B83" s="39"/>
      <c r="C83" s="36"/>
      <c r="D83" s="36"/>
      <c r="E83" s="36"/>
      <c r="F83" s="36"/>
      <c r="G83" s="36"/>
      <c r="H83" s="95"/>
      <c r="I83" s="434"/>
      <c r="J83" s="40"/>
      <c r="K83" s="81"/>
      <c r="L83" s="81"/>
    </row>
    <row r="84" spans="1:12" ht="15" thickBot="1" x14ac:dyDescent="0.4">
      <c r="A84" s="81"/>
      <c r="B84" s="39"/>
      <c r="C84" s="435" t="s">
        <v>964</v>
      </c>
      <c r="D84" s="36"/>
      <c r="E84" s="36"/>
      <c r="F84" s="36"/>
      <c r="G84" s="36"/>
      <c r="H84" s="94" t="s">
        <v>253</v>
      </c>
      <c r="I84" s="415" t="s">
        <v>876</v>
      </c>
      <c r="J84" s="40"/>
      <c r="K84" s="81"/>
    </row>
    <row r="85" spans="1:12" x14ac:dyDescent="0.35">
      <c r="A85" s="81"/>
      <c r="B85" s="39"/>
      <c r="C85" s="435"/>
      <c r="D85" s="130" t="s">
        <v>1800</v>
      </c>
      <c r="E85" s="134"/>
      <c r="F85" s="36"/>
      <c r="G85" s="36"/>
      <c r="H85" s="95"/>
      <c r="I85" s="434"/>
      <c r="J85" s="40"/>
      <c r="K85" s="81"/>
    </row>
    <row r="86" spans="1:12" ht="15" thickBot="1" x14ac:dyDescent="0.4">
      <c r="A86" s="81"/>
      <c r="B86" s="39"/>
      <c r="C86" s="435"/>
      <c r="D86" s="436"/>
      <c r="E86" s="437" t="s">
        <v>789</v>
      </c>
      <c r="F86" s="435"/>
      <c r="G86" s="435"/>
      <c r="H86" s="63"/>
      <c r="I86" s="438"/>
      <c r="J86" s="40"/>
      <c r="K86" s="81"/>
    </row>
    <row r="87" spans="1:12" ht="15" thickBot="1" x14ac:dyDescent="0.4">
      <c r="A87" s="81"/>
      <c r="B87" s="39"/>
      <c r="C87" s="435"/>
      <c r="D87" s="69" t="s">
        <v>60</v>
      </c>
      <c r="E87" s="1664" t="s">
        <v>983</v>
      </c>
      <c r="F87" s="1665"/>
      <c r="G87" s="1665"/>
      <c r="H87" s="1666"/>
      <c r="I87" s="434"/>
      <c r="J87" s="40"/>
      <c r="K87" s="81"/>
    </row>
    <row r="88" spans="1:12" ht="15" thickBot="1" x14ac:dyDescent="0.4">
      <c r="A88" s="81"/>
      <c r="B88" s="39"/>
      <c r="C88" s="36"/>
      <c r="D88" s="69" t="s">
        <v>62</v>
      </c>
      <c r="E88" s="1661" t="s">
        <v>984</v>
      </c>
      <c r="F88" s="1662"/>
      <c r="G88" s="1662"/>
      <c r="H88" s="1663"/>
      <c r="I88" s="434"/>
      <c r="J88" s="40"/>
      <c r="K88" s="81"/>
    </row>
    <row r="89" spans="1:12" ht="15" thickBot="1" x14ac:dyDescent="0.4">
      <c r="A89" s="81"/>
      <c r="B89" s="39"/>
      <c r="C89" s="36"/>
      <c r="D89" s="436"/>
      <c r="E89" s="437" t="s">
        <v>889</v>
      </c>
      <c r="F89" s="435"/>
      <c r="G89" s="435"/>
      <c r="H89" s="63"/>
      <c r="I89" s="438"/>
      <c r="J89" s="40"/>
      <c r="K89" s="81"/>
    </row>
    <row r="90" spans="1:12" ht="15" thickBot="1" x14ac:dyDescent="0.4">
      <c r="A90" s="81"/>
      <c r="B90" s="439"/>
      <c r="C90" s="435"/>
      <c r="D90" s="69" t="s">
        <v>60</v>
      </c>
      <c r="E90" s="1664" t="s">
        <v>965</v>
      </c>
      <c r="F90" s="1665"/>
      <c r="G90" s="1665"/>
      <c r="H90" s="1666"/>
      <c r="I90" s="434"/>
      <c r="J90" s="440"/>
      <c r="K90" s="81"/>
    </row>
    <row r="91" spans="1:12" ht="15" thickBot="1" x14ac:dyDescent="0.4">
      <c r="A91" s="81"/>
      <c r="B91" s="39"/>
      <c r="C91" s="36"/>
      <c r="D91" s="69" t="s">
        <v>62</v>
      </c>
      <c r="E91" s="1661" t="s">
        <v>966</v>
      </c>
      <c r="F91" s="1662"/>
      <c r="G91" s="1662"/>
      <c r="H91" s="1663"/>
      <c r="I91" s="434"/>
      <c r="J91" s="40"/>
      <c r="K91" s="81"/>
    </row>
    <row r="92" spans="1:12" ht="15" thickBot="1" x14ac:dyDescent="0.4">
      <c r="A92" s="81"/>
      <c r="B92" s="39"/>
      <c r="C92" s="36"/>
      <c r="D92" s="436"/>
      <c r="E92" s="437" t="s">
        <v>902</v>
      </c>
      <c r="F92" s="435"/>
      <c r="G92" s="435"/>
      <c r="H92" s="63"/>
      <c r="I92" s="438"/>
      <c r="J92" s="40"/>
      <c r="K92" s="81"/>
    </row>
    <row r="93" spans="1:12" ht="15" thickBot="1" x14ac:dyDescent="0.4">
      <c r="A93" s="81"/>
      <c r="B93" s="439"/>
      <c r="C93" s="435"/>
      <c r="D93" s="69" t="s">
        <v>60</v>
      </c>
      <c r="E93" s="1664" t="s">
        <v>967</v>
      </c>
      <c r="F93" s="1665"/>
      <c r="G93" s="1665"/>
      <c r="H93" s="1666"/>
      <c r="I93" s="434"/>
      <c r="J93" s="440"/>
      <c r="K93" s="81"/>
    </row>
    <row r="94" spans="1:12" ht="15" thickBot="1" x14ac:dyDescent="0.4">
      <c r="A94" s="81"/>
      <c r="B94" s="39"/>
      <c r="C94" s="36"/>
      <c r="D94" s="69" t="s">
        <v>62</v>
      </c>
      <c r="E94" s="1661" t="s">
        <v>968</v>
      </c>
      <c r="F94" s="1662"/>
      <c r="G94" s="1662"/>
      <c r="H94" s="1663"/>
      <c r="I94" s="434"/>
      <c r="J94" s="40"/>
      <c r="K94" s="81"/>
    </row>
    <row r="95" spans="1:12" ht="15" thickBot="1" x14ac:dyDescent="0.4">
      <c r="A95" s="81"/>
      <c r="B95" s="39"/>
      <c r="C95" s="36"/>
      <c r="D95" s="436"/>
      <c r="E95" s="437" t="s">
        <v>969</v>
      </c>
      <c r="F95" s="435"/>
      <c r="G95" s="435"/>
      <c r="H95" s="63"/>
      <c r="I95" s="438"/>
      <c r="J95" s="40"/>
      <c r="K95" s="81"/>
    </row>
    <row r="96" spans="1:12" ht="15" thickBot="1" x14ac:dyDescent="0.4">
      <c r="A96" s="81"/>
      <c r="B96" s="439"/>
      <c r="C96" s="435"/>
      <c r="D96" s="69" t="s">
        <v>60</v>
      </c>
      <c r="E96" s="1664" t="s">
        <v>970</v>
      </c>
      <c r="F96" s="1665"/>
      <c r="G96" s="1665"/>
      <c r="H96" s="1666"/>
      <c r="I96" s="434"/>
      <c r="J96" s="440"/>
      <c r="K96" s="81"/>
    </row>
    <row r="97" spans="1:11" ht="15" thickBot="1" x14ac:dyDescent="0.4">
      <c r="A97" s="81"/>
      <c r="B97" s="39"/>
      <c r="C97" s="36"/>
      <c r="D97" s="69" t="s">
        <v>62</v>
      </c>
      <c r="E97" s="1661" t="s">
        <v>971</v>
      </c>
      <c r="F97" s="1662"/>
      <c r="G97" s="1662"/>
      <c r="H97" s="1663"/>
      <c r="I97" s="434"/>
      <c r="J97" s="40"/>
      <c r="K97" s="81"/>
    </row>
    <row r="98" spans="1:11" ht="15" thickBot="1" x14ac:dyDescent="0.4">
      <c r="A98" s="81"/>
      <c r="B98" s="39"/>
      <c r="C98" s="36"/>
      <c r="D98" s="436"/>
      <c r="E98" s="437" t="s">
        <v>804</v>
      </c>
      <c r="F98" s="435"/>
      <c r="G98" s="435"/>
      <c r="H98" s="63"/>
      <c r="I98" s="438"/>
      <c r="J98" s="40"/>
      <c r="K98" s="81"/>
    </row>
    <row r="99" spans="1:11" ht="15" thickBot="1" x14ac:dyDescent="0.4">
      <c r="A99" s="81"/>
      <c r="B99" s="439"/>
      <c r="C99" s="435"/>
      <c r="D99" s="69" t="s">
        <v>60</v>
      </c>
      <c r="E99" s="1664" t="s">
        <v>972</v>
      </c>
      <c r="F99" s="1665"/>
      <c r="G99" s="1665"/>
      <c r="H99" s="1666"/>
      <c r="I99" s="434"/>
      <c r="J99" s="440"/>
      <c r="K99" s="81"/>
    </row>
    <row r="100" spans="1:11" ht="15" thickBot="1" x14ac:dyDescent="0.4">
      <c r="A100" s="81"/>
      <c r="B100" s="39"/>
      <c r="C100" s="36"/>
      <c r="D100" s="69" t="s">
        <v>62</v>
      </c>
      <c r="E100" s="1661" t="s">
        <v>973</v>
      </c>
      <c r="F100" s="1662"/>
      <c r="G100" s="1662"/>
      <c r="H100" s="1663"/>
      <c r="I100" s="434"/>
      <c r="J100" s="40"/>
      <c r="K100" s="81"/>
    </row>
    <row r="101" spans="1:11" ht="15" thickBot="1" x14ac:dyDescent="0.4">
      <c r="A101" s="81"/>
      <c r="B101" s="39"/>
      <c r="C101" s="36"/>
      <c r="D101" s="436"/>
      <c r="E101" s="437" t="s">
        <v>974</v>
      </c>
      <c r="F101" s="435"/>
      <c r="G101" s="435"/>
      <c r="H101" s="63"/>
      <c r="I101" s="438"/>
      <c r="J101" s="40"/>
      <c r="K101" s="81"/>
    </row>
    <row r="102" spans="1:11" ht="15" thickBot="1" x14ac:dyDescent="0.4">
      <c r="A102" s="81"/>
      <c r="B102" s="439"/>
      <c r="C102" s="435"/>
      <c r="D102" s="69" t="s">
        <v>60</v>
      </c>
      <c r="E102" s="1664" t="s">
        <v>975</v>
      </c>
      <c r="F102" s="1665"/>
      <c r="G102" s="1665"/>
      <c r="H102" s="1666"/>
      <c r="I102" s="434"/>
      <c r="J102" s="440"/>
      <c r="K102" s="81"/>
    </row>
    <row r="103" spans="1:11" ht="15" thickBot="1" x14ac:dyDescent="0.4">
      <c r="A103" s="81"/>
      <c r="B103" s="39"/>
      <c r="C103" s="36"/>
      <c r="D103" s="69" t="s">
        <v>62</v>
      </c>
      <c r="E103" s="1661" t="s">
        <v>976</v>
      </c>
      <c r="F103" s="1662"/>
      <c r="G103" s="1662"/>
      <c r="H103" s="1663"/>
      <c r="I103" s="434"/>
      <c r="J103" s="40"/>
      <c r="K103" s="81"/>
    </row>
    <row r="104" spans="1:11" x14ac:dyDescent="0.35">
      <c r="A104" s="81"/>
      <c r="B104" s="39"/>
      <c r="C104" s="36"/>
      <c r="D104" s="69"/>
      <c r="E104" s="36"/>
      <c r="F104" s="36"/>
      <c r="G104" s="36"/>
      <c r="H104" s="36"/>
      <c r="I104" s="434"/>
      <c r="J104" s="40"/>
      <c r="K104" s="81"/>
    </row>
    <row r="105" spans="1:11" ht="15" thickBot="1" x14ac:dyDescent="0.4">
      <c r="A105" s="81"/>
      <c r="B105" s="39"/>
      <c r="C105" s="36"/>
      <c r="D105" s="436"/>
      <c r="E105" s="437" t="s">
        <v>974</v>
      </c>
      <c r="F105" s="435"/>
      <c r="G105" s="435"/>
      <c r="H105" s="63"/>
      <c r="I105" s="434"/>
      <c r="J105" s="40"/>
      <c r="K105" s="81"/>
    </row>
    <row r="106" spans="1:11" ht="15" thickBot="1" x14ac:dyDescent="0.4">
      <c r="A106" s="81"/>
      <c r="B106" s="39"/>
      <c r="C106" s="36"/>
      <c r="D106" s="69" t="s">
        <v>60</v>
      </c>
      <c r="E106" s="1664" t="s">
        <v>977</v>
      </c>
      <c r="F106" s="1665"/>
      <c r="G106" s="1665"/>
      <c r="H106" s="1666"/>
      <c r="I106" s="434"/>
      <c r="J106" s="40"/>
      <c r="K106" s="81"/>
    </row>
    <row r="107" spans="1:11" ht="15" thickBot="1" x14ac:dyDescent="0.4">
      <c r="A107" s="81"/>
      <c r="B107" s="39"/>
      <c r="C107" s="36"/>
      <c r="D107" s="69" t="s">
        <v>62</v>
      </c>
      <c r="E107" s="1661" t="s">
        <v>978</v>
      </c>
      <c r="F107" s="1662"/>
      <c r="G107" s="1662"/>
      <c r="H107" s="1663"/>
      <c r="I107" s="434"/>
      <c r="J107" s="40"/>
      <c r="K107" s="81"/>
    </row>
    <row r="108" spans="1:11" x14ac:dyDescent="0.35">
      <c r="A108" s="81"/>
      <c r="B108" s="39"/>
      <c r="C108" s="36"/>
      <c r="D108" s="69"/>
      <c r="E108" s="36"/>
      <c r="F108" s="36"/>
      <c r="G108" s="36"/>
      <c r="H108" s="36"/>
      <c r="I108" s="434"/>
      <c r="J108" s="40"/>
      <c r="K108" s="81"/>
    </row>
    <row r="109" spans="1:11" ht="183.75" customHeight="1" x14ac:dyDescent="0.35">
      <c r="A109" s="81"/>
      <c r="B109" s="439"/>
      <c r="C109" s="1667" t="s">
        <v>258</v>
      </c>
      <c r="D109" s="1668"/>
      <c r="E109" s="1669" t="s">
        <v>1865</v>
      </c>
      <c r="F109" s="1670"/>
      <c r="G109" s="1670"/>
      <c r="H109" s="1670"/>
      <c r="I109" s="1671"/>
      <c r="J109" s="440"/>
      <c r="K109" s="81"/>
    </row>
    <row r="110" spans="1:11" x14ac:dyDescent="0.35">
      <c r="A110" s="81"/>
      <c r="B110" s="39"/>
      <c r="C110" s="36"/>
      <c r="D110" s="43"/>
      <c r="E110" s="43"/>
      <c r="F110" s="441"/>
      <c r="G110" s="441"/>
      <c r="H110" s="420"/>
      <c r="I110" s="421"/>
      <c r="J110" s="40"/>
      <c r="K110" s="81"/>
    </row>
    <row r="111" spans="1:11" ht="15" thickBot="1" x14ac:dyDescent="0.4">
      <c r="A111" s="81"/>
      <c r="B111" s="39"/>
      <c r="C111" s="36"/>
      <c r="D111" s="37"/>
      <c r="E111" s="37"/>
      <c r="F111" s="419"/>
      <c r="G111" s="442" t="s">
        <v>224</v>
      </c>
      <c r="H111" s="420"/>
      <c r="I111" s="421"/>
      <c r="J111" s="40"/>
      <c r="K111" s="81"/>
    </row>
    <row r="112" spans="1:11" ht="28" x14ac:dyDescent="0.35">
      <c r="A112" s="81"/>
      <c r="B112" s="39"/>
      <c r="C112" s="93"/>
      <c r="D112" s="37"/>
      <c r="E112" s="37"/>
      <c r="F112" s="443" t="s">
        <v>225</v>
      </c>
      <c r="G112" s="1656" t="s">
        <v>1832</v>
      </c>
      <c r="H112" s="1657"/>
      <c r="I112" s="1658"/>
      <c r="J112" s="440"/>
      <c r="K112" s="81"/>
    </row>
    <row r="113" spans="1:11" ht="57.75" customHeight="1" x14ac:dyDescent="0.35">
      <c r="A113" s="81"/>
      <c r="B113" s="39"/>
      <c r="C113" s="43"/>
      <c r="D113" s="37"/>
      <c r="E113" s="37"/>
      <c r="F113" s="444" t="s">
        <v>226</v>
      </c>
      <c r="G113" s="1659" t="s">
        <v>288</v>
      </c>
      <c r="H113" s="1543"/>
      <c r="I113" s="1660"/>
      <c r="J113" s="40"/>
      <c r="K113" s="81"/>
    </row>
    <row r="114" spans="1:11" ht="71.5" customHeight="1" x14ac:dyDescent="0.35">
      <c r="A114" s="81"/>
      <c r="B114" s="39"/>
      <c r="C114" s="36"/>
      <c r="D114" s="37"/>
      <c r="E114" s="37"/>
      <c r="F114" s="444" t="s">
        <v>227</v>
      </c>
      <c r="G114" s="1659" t="s">
        <v>289</v>
      </c>
      <c r="H114" s="1543"/>
      <c r="I114" s="1660"/>
      <c r="J114" s="40"/>
      <c r="K114" s="81"/>
    </row>
    <row r="115" spans="1:11" ht="28" x14ac:dyDescent="0.35">
      <c r="A115" s="81"/>
      <c r="B115" s="39"/>
      <c r="C115" s="36"/>
      <c r="D115" s="37"/>
      <c r="E115" s="37"/>
      <c r="F115" s="444" t="s">
        <v>228</v>
      </c>
      <c r="G115" s="1659" t="s">
        <v>290</v>
      </c>
      <c r="H115" s="1543"/>
      <c r="I115" s="1660"/>
      <c r="J115" s="440"/>
      <c r="K115" s="81"/>
    </row>
    <row r="116" spans="1:11" x14ac:dyDescent="0.35">
      <c r="A116" s="81"/>
      <c r="B116" s="39"/>
      <c r="C116" s="36"/>
      <c r="D116" s="37"/>
      <c r="E116" s="37"/>
      <c r="F116" s="444" t="s">
        <v>229</v>
      </c>
      <c r="G116" s="1659" t="s">
        <v>291</v>
      </c>
      <c r="H116" s="1543"/>
      <c r="I116" s="1660"/>
      <c r="J116" s="40"/>
      <c r="K116" s="81"/>
    </row>
    <row r="117" spans="1:11" ht="28.5" thickBot="1" x14ac:dyDescent="0.4">
      <c r="A117" s="81"/>
      <c r="B117" s="39"/>
      <c r="C117" s="36"/>
      <c r="D117" s="37"/>
      <c r="E117" s="37"/>
      <c r="F117" s="445" t="s">
        <v>230</v>
      </c>
      <c r="G117" s="1653" t="s">
        <v>292</v>
      </c>
      <c r="H117" s="1654"/>
      <c r="I117" s="1655"/>
      <c r="J117" s="40"/>
      <c r="K117" s="81"/>
    </row>
    <row r="118" spans="1:11" ht="15" thickBot="1" x14ac:dyDescent="0.4">
      <c r="A118" s="81"/>
      <c r="B118" s="39"/>
      <c r="C118" s="46"/>
      <c r="D118" s="46"/>
      <c r="E118" s="46"/>
      <c r="F118" s="446"/>
      <c r="G118" s="446"/>
      <c r="H118" s="447"/>
      <c r="I118" s="448"/>
      <c r="J118" s="448"/>
      <c r="K118" s="81"/>
    </row>
    <row r="119" spans="1:11" x14ac:dyDescent="0.35">
      <c r="A119" s="81"/>
      <c r="B119" s="376"/>
      <c r="C119" s="376"/>
    </row>
  </sheetData>
  <customSheetViews>
    <customSheetView guid="{8F0D285A-0224-4C31-92C2-6C61BAA6C63C}" scale="80">
      <selection activeCell="D8" sqref="D8:E8"/>
      <pageMargins left="0.2" right="0.21" top="0.17" bottom="0.17" header="0.17" footer="0.17"/>
      <pageSetup orientation="landscape"/>
    </customSheetView>
  </customSheetViews>
  <mergeCells count="155">
    <mergeCell ref="D69:E69"/>
    <mergeCell ref="F69:G69"/>
    <mergeCell ref="D70:E70"/>
    <mergeCell ref="F70:G70"/>
    <mergeCell ref="D41:E41"/>
    <mergeCell ref="C3:I3"/>
    <mergeCell ref="D8:E8"/>
    <mergeCell ref="D9:E9"/>
    <mergeCell ref="D11:E11"/>
    <mergeCell ref="D7:E7"/>
    <mergeCell ref="F7:G7"/>
    <mergeCell ref="F11:G11"/>
    <mergeCell ref="F9:G9"/>
    <mergeCell ref="F8:G8"/>
    <mergeCell ref="D10:E10"/>
    <mergeCell ref="F10:G10"/>
    <mergeCell ref="D26:E26"/>
    <mergeCell ref="D27:E27"/>
    <mergeCell ref="D28:E28"/>
    <mergeCell ref="F26:G26"/>
    <mergeCell ref="F27:G27"/>
    <mergeCell ref="F28:G28"/>
    <mergeCell ref="D23:E23"/>
    <mergeCell ref="F23:G23"/>
    <mergeCell ref="C2:I2"/>
    <mergeCell ref="D6:E6"/>
    <mergeCell ref="F6:G6"/>
    <mergeCell ref="D34:E34"/>
    <mergeCell ref="D13:I13"/>
    <mergeCell ref="E14:H14"/>
    <mergeCell ref="E15:H15"/>
    <mergeCell ref="D18:I21"/>
    <mergeCell ref="C22:I22"/>
    <mergeCell ref="I31:I35"/>
    <mergeCell ref="C24:C30"/>
    <mergeCell ref="D24:H24"/>
    <mergeCell ref="D29:E29"/>
    <mergeCell ref="F29:G29"/>
    <mergeCell ref="D30:E30"/>
    <mergeCell ref="F30:G30"/>
    <mergeCell ref="D25:E25"/>
    <mergeCell ref="F25:G25"/>
    <mergeCell ref="H23:I23"/>
    <mergeCell ref="C31:C35"/>
    <mergeCell ref="D31:E31"/>
    <mergeCell ref="F31:G31"/>
    <mergeCell ref="H31:H35"/>
    <mergeCell ref="D32:E32"/>
    <mergeCell ref="F32:G32"/>
    <mergeCell ref="D33:E33"/>
    <mergeCell ref="F33:G33"/>
    <mergeCell ref="D43:E43"/>
    <mergeCell ref="D40:E40"/>
    <mergeCell ref="F40:G40"/>
    <mergeCell ref="D37:E37"/>
    <mergeCell ref="F34:G34"/>
    <mergeCell ref="D35:E35"/>
    <mergeCell ref="F35:G35"/>
    <mergeCell ref="F37:G37"/>
    <mergeCell ref="F41:G41"/>
    <mergeCell ref="C42:C44"/>
    <mergeCell ref="D42:H42"/>
    <mergeCell ref="F43:G43"/>
    <mergeCell ref="D44:E44"/>
    <mergeCell ref="F44:G44"/>
    <mergeCell ref="C36:C39"/>
    <mergeCell ref="D36:H36"/>
    <mergeCell ref="D38:E38"/>
    <mergeCell ref="F38:G38"/>
    <mergeCell ref="D39:E39"/>
    <mergeCell ref="F39:G39"/>
    <mergeCell ref="D45:E45"/>
    <mergeCell ref="F45:G45"/>
    <mergeCell ref="C46:C52"/>
    <mergeCell ref="D46:H46"/>
    <mergeCell ref="D47:E47"/>
    <mergeCell ref="F47:G47"/>
    <mergeCell ref="D48:E48"/>
    <mergeCell ref="F48:G48"/>
    <mergeCell ref="D49:H49"/>
    <mergeCell ref="D50:E50"/>
    <mergeCell ref="F50:G50"/>
    <mergeCell ref="D51:E51"/>
    <mergeCell ref="F51:G52"/>
    <mergeCell ref="H51:H52"/>
    <mergeCell ref="D52:E52"/>
    <mergeCell ref="C53:C58"/>
    <mergeCell ref="D53:H53"/>
    <mergeCell ref="D54:E54"/>
    <mergeCell ref="F54:G54"/>
    <mergeCell ref="D55:E55"/>
    <mergeCell ref="F55:G55"/>
    <mergeCell ref="D56:E56"/>
    <mergeCell ref="F56:G56"/>
    <mergeCell ref="D57:E57"/>
    <mergeCell ref="F57:G57"/>
    <mergeCell ref="D58:E58"/>
    <mergeCell ref="F58:G58"/>
    <mergeCell ref="C59:C68"/>
    <mergeCell ref="D59:H59"/>
    <mergeCell ref="D60:E60"/>
    <mergeCell ref="F60:G60"/>
    <mergeCell ref="D61:E61"/>
    <mergeCell ref="F61:G61"/>
    <mergeCell ref="D62:E62"/>
    <mergeCell ref="F62:G62"/>
    <mergeCell ref="D66:H66"/>
    <mergeCell ref="D67:E67"/>
    <mergeCell ref="F67:G67"/>
    <mergeCell ref="D68:E68"/>
    <mergeCell ref="F68:G68"/>
    <mergeCell ref="D63:E63"/>
    <mergeCell ref="F63:G63"/>
    <mergeCell ref="D64:E64"/>
    <mergeCell ref="F64:G64"/>
    <mergeCell ref="D65:E65"/>
    <mergeCell ref="F65:G65"/>
    <mergeCell ref="D76:E76"/>
    <mergeCell ref="F76:G76"/>
    <mergeCell ref="E81:H81"/>
    <mergeCell ref="E82:H82"/>
    <mergeCell ref="E87:H87"/>
    <mergeCell ref="C71:C75"/>
    <mergeCell ref="D71:H71"/>
    <mergeCell ref="D72:E72"/>
    <mergeCell ref="F72:G72"/>
    <mergeCell ref="D74:E74"/>
    <mergeCell ref="F74:G74"/>
    <mergeCell ref="F77:G77"/>
    <mergeCell ref="D75:E75"/>
    <mergeCell ref="F75:G75"/>
    <mergeCell ref="D73:E73"/>
    <mergeCell ref="F73:G73"/>
    <mergeCell ref="D77:E77"/>
    <mergeCell ref="C109:D109"/>
    <mergeCell ref="E109:I109"/>
    <mergeCell ref="E96:H96"/>
    <mergeCell ref="E97:H97"/>
    <mergeCell ref="E99:H99"/>
    <mergeCell ref="E100:H100"/>
    <mergeCell ref="E102:H102"/>
    <mergeCell ref="E88:H88"/>
    <mergeCell ref="E90:H90"/>
    <mergeCell ref="E91:H91"/>
    <mergeCell ref="E93:H93"/>
    <mergeCell ref="E94:H94"/>
    <mergeCell ref="G117:I117"/>
    <mergeCell ref="G112:I112"/>
    <mergeCell ref="G113:I113"/>
    <mergeCell ref="G114:I114"/>
    <mergeCell ref="G115:I115"/>
    <mergeCell ref="G116:I116"/>
    <mergeCell ref="E103:H103"/>
    <mergeCell ref="E106:H106"/>
    <mergeCell ref="E107:H107"/>
  </mergeCells>
  <hyperlinks>
    <hyperlink ref="E91" r:id="rId1" xr:uid="{00000000-0004-0000-0700-000000000000}"/>
    <hyperlink ref="E82" r:id="rId2" xr:uid="{00000000-0004-0000-0700-000001000000}"/>
    <hyperlink ref="E107" r:id="rId3" xr:uid="{00000000-0004-0000-0700-000002000000}"/>
    <hyperlink ref="E103" r:id="rId4" xr:uid="{00000000-0004-0000-0700-000003000000}"/>
    <hyperlink ref="E100" r:id="rId5" xr:uid="{00000000-0004-0000-0700-000004000000}"/>
    <hyperlink ref="E97" r:id="rId6" xr:uid="{00000000-0004-0000-0700-000005000000}"/>
    <hyperlink ref="E94" r:id="rId7" xr:uid="{00000000-0004-0000-0700-000006000000}"/>
    <hyperlink ref="E88" r:id="rId8" xr:uid="{00000000-0004-0000-0700-000007000000}"/>
  </hyperlinks>
  <pageMargins left="0.2" right="0.21" top="0.17" bottom="0.17" header="0.17" footer="0.17"/>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B1:M72"/>
  <sheetViews>
    <sheetView topLeftCell="A25" zoomScale="89" zoomScaleNormal="89" workbookViewId="0">
      <selection activeCell="H27" sqref="H27"/>
    </sheetView>
  </sheetViews>
  <sheetFormatPr defaultColWidth="8.81640625" defaultRowHeight="14.5" x14ac:dyDescent="0.35"/>
  <cols>
    <col min="1" max="1" width="1.453125" customWidth="1"/>
    <col min="2" max="2" width="1.81640625" customWidth="1"/>
    <col min="3" max="3" width="44.453125" customWidth="1"/>
    <col min="4" max="4" width="11.453125" customWidth="1"/>
    <col min="5" max="5" width="27.26953125" customWidth="1"/>
    <col min="6" max="6" width="41.81640625" customWidth="1"/>
    <col min="7" max="7" width="35.453125" customWidth="1"/>
    <col min="8" max="8" width="34.7265625" customWidth="1"/>
    <col min="9" max="10" width="1.453125" customWidth="1"/>
  </cols>
  <sheetData>
    <row r="1" spans="2:9" ht="15" thickBot="1" x14ac:dyDescent="0.4"/>
    <row r="2" spans="2:9" ht="15" thickBot="1" x14ac:dyDescent="0.4">
      <c r="B2" s="30"/>
      <c r="C2" s="31"/>
      <c r="D2" s="32"/>
      <c r="E2" s="32"/>
      <c r="F2" s="32"/>
      <c r="G2" s="32"/>
      <c r="H2" s="32"/>
      <c r="I2" s="33"/>
    </row>
    <row r="3" spans="2:9" ht="20.5" thickBot="1" x14ac:dyDescent="0.45">
      <c r="B3" s="74"/>
      <c r="C3" s="1524" t="s">
        <v>247</v>
      </c>
      <c r="D3" s="1736"/>
      <c r="E3" s="1736"/>
      <c r="F3" s="1736"/>
      <c r="G3" s="1736"/>
      <c r="H3" s="1737"/>
      <c r="I3" s="76"/>
    </row>
    <row r="4" spans="2:9" x14ac:dyDescent="0.35">
      <c r="B4" s="34"/>
      <c r="C4" s="1738" t="s">
        <v>248</v>
      </c>
      <c r="D4" s="1738"/>
      <c r="E4" s="1738"/>
      <c r="F4" s="1738"/>
      <c r="G4" s="1738"/>
      <c r="H4" s="1738"/>
      <c r="I4" s="35"/>
    </row>
    <row r="5" spans="2:9" x14ac:dyDescent="0.35">
      <c r="B5" s="34"/>
      <c r="C5" s="1739"/>
      <c r="D5" s="1739"/>
      <c r="E5" s="1739"/>
      <c r="F5" s="1739"/>
      <c r="G5" s="1739"/>
      <c r="H5" s="1739"/>
      <c r="I5" s="35"/>
    </row>
    <row r="6" spans="2:9" ht="30.75" customHeight="1" thickBot="1" x14ac:dyDescent="0.4">
      <c r="B6" s="34"/>
      <c r="C6" s="1744" t="s">
        <v>1833</v>
      </c>
      <c r="D6" s="1744"/>
      <c r="E6" s="37"/>
      <c r="F6" s="37"/>
      <c r="G6" s="37"/>
      <c r="H6" s="37"/>
      <c r="I6" s="35"/>
    </row>
    <row r="7" spans="2:9" ht="30" customHeight="1" thickBot="1" x14ac:dyDescent="0.4">
      <c r="B7" s="34"/>
      <c r="C7" s="464" t="s">
        <v>246</v>
      </c>
      <c r="D7" s="1740" t="s">
        <v>245</v>
      </c>
      <c r="E7" s="1741"/>
      <c r="F7" s="85" t="s">
        <v>243</v>
      </c>
      <c r="G7" s="86" t="s">
        <v>274</v>
      </c>
      <c r="H7" s="85" t="s">
        <v>281</v>
      </c>
      <c r="I7" s="35"/>
    </row>
    <row r="8" spans="2:9" ht="67.75" customHeight="1" x14ac:dyDescent="0.35">
      <c r="B8" s="39"/>
      <c r="C8" s="469" t="s">
        <v>1739</v>
      </c>
      <c r="D8" s="1742" t="s">
        <v>1023</v>
      </c>
      <c r="E8" s="1743"/>
      <c r="F8" s="84" t="s">
        <v>1022</v>
      </c>
      <c r="G8" s="1745" t="s">
        <v>1032</v>
      </c>
      <c r="H8" s="459">
        <v>22193200</v>
      </c>
      <c r="I8" s="40"/>
    </row>
    <row r="9" spans="2:9" ht="152.5" customHeight="1" x14ac:dyDescent="0.35">
      <c r="B9" s="39"/>
      <c r="C9" s="1754" t="s">
        <v>1740</v>
      </c>
      <c r="D9" s="1750" t="s">
        <v>1751</v>
      </c>
      <c r="E9" s="1749"/>
      <c r="F9" s="82" t="s">
        <v>1027</v>
      </c>
      <c r="G9" s="1746"/>
      <c r="H9" s="462" t="s">
        <v>1026</v>
      </c>
      <c r="I9" s="40"/>
    </row>
    <row r="10" spans="2:9" ht="85.75" customHeight="1" x14ac:dyDescent="0.35">
      <c r="B10" s="39"/>
      <c r="C10" s="1755"/>
      <c r="D10" s="1748" t="s">
        <v>1033</v>
      </c>
      <c r="E10" s="1749"/>
      <c r="F10" s="82" t="s">
        <v>1034</v>
      </c>
      <c r="G10" s="1746"/>
      <c r="H10" s="82" t="s">
        <v>1752</v>
      </c>
      <c r="I10" s="40"/>
    </row>
    <row r="11" spans="2:9" ht="45.75" customHeight="1" x14ac:dyDescent="0.35">
      <c r="B11" s="39"/>
      <c r="C11" s="1755"/>
      <c r="D11" s="1750" t="s">
        <v>1751</v>
      </c>
      <c r="E11" s="1749"/>
      <c r="F11" s="82" t="s">
        <v>1035</v>
      </c>
      <c r="G11" s="1746"/>
      <c r="H11" s="82" t="s">
        <v>1838</v>
      </c>
      <c r="I11" s="40"/>
    </row>
    <row r="12" spans="2:9" ht="59.25" customHeight="1" x14ac:dyDescent="0.35">
      <c r="B12" s="39"/>
      <c r="C12" s="1756"/>
      <c r="D12" s="1747" t="s">
        <v>1033</v>
      </c>
      <c r="E12" s="1748"/>
      <c r="F12" s="82" t="s">
        <v>1036</v>
      </c>
      <c r="G12" s="1746"/>
      <c r="H12" s="82" t="s">
        <v>1839</v>
      </c>
      <c r="I12" s="40"/>
    </row>
    <row r="13" spans="2:9" ht="42" x14ac:dyDescent="0.35">
      <c r="B13" s="39"/>
      <c r="C13" s="469" t="s">
        <v>1741</v>
      </c>
      <c r="D13" s="1747" t="s">
        <v>1753</v>
      </c>
      <c r="E13" s="1748"/>
      <c r="F13" s="82">
        <v>2</v>
      </c>
      <c r="G13" s="1746"/>
      <c r="H13" s="82">
        <v>48</v>
      </c>
      <c r="I13" s="40"/>
    </row>
    <row r="14" spans="2:9" ht="57" customHeight="1" x14ac:dyDescent="0.35">
      <c r="B14" s="39"/>
      <c r="C14" s="469" t="s">
        <v>1742</v>
      </c>
      <c r="D14" s="1747" t="s">
        <v>1037</v>
      </c>
      <c r="E14" s="1748"/>
      <c r="F14" s="82" t="s">
        <v>1038</v>
      </c>
      <c r="G14" s="1746"/>
      <c r="H14" s="82" t="s">
        <v>1754</v>
      </c>
      <c r="I14" s="40"/>
    </row>
    <row r="15" spans="2:9" ht="48" customHeight="1" x14ac:dyDescent="0.35">
      <c r="B15" s="39"/>
      <c r="C15" s="1751" t="s">
        <v>1743</v>
      </c>
      <c r="D15" s="1747" t="s">
        <v>1039</v>
      </c>
      <c r="E15" s="1748"/>
      <c r="F15" s="82">
        <v>1</v>
      </c>
      <c r="G15" s="1746"/>
      <c r="H15" s="82">
        <v>3</v>
      </c>
      <c r="I15" s="40"/>
    </row>
    <row r="16" spans="2:9" ht="63.75" customHeight="1" x14ac:dyDescent="0.35">
      <c r="B16" s="39"/>
      <c r="C16" s="1752"/>
      <c r="D16" s="1748" t="s">
        <v>1040</v>
      </c>
      <c r="E16" s="1749"/>
      <c r="F16" s="84">
        <v>0</v>
      </c>
      <c r="G16" s="1746"/>
      <c r="H16" s="84">
        <v>300</v>
      </c>
      <c r="I16" s="40"/>
    </row>
    <row r="17" spans="2:13" ht="63" customHeight="1" x14ac:dyDescent="0.35">
      <c r="B17" s="39"/>
      <c r="C17" s="1753"/>
      <c r="D17" s="1750" t="s">
        <v>1755</v>
      </c>
      <c r="E17" s="1749"/>
      <c r="F17" s="84">
        <v>9000</v>
      </c>
      <c r="G17" s="1746"/>
      <c r="H17" s="84">
        <v>19800</v>
      </c>
      <c r="I17" s="40"/>
    </row>
    <row r="18" spans="2:13" ht="114" customHeight="1" x14ac:dyDescent="0.35">
      <c r="B18" s="39"/>
      <c r="C18" s="470" t="s">
        <v>1744</v>
      </c>
      <c r="D18" s="1747" t="s">
        <v>1023</v>
      </c>
      <c r="E18" s="1748"/>
      <c r="F18" s="460" t="s">
        <v>1024</v>
      </c>
      <c r="G18" s="462" t="s">
        <v>1024</v>
      </c>
      <c r="H18" s="460" t="s">
        <v>1025</v>
      </c>
      <c r="I18" s="40"/>
    </row>
    <row r="19" spans="2:13" ht="54.75" customHeight="1" x14ac:dyDescent="0.35">
      <c r="B19" s="39"/>
      <c r="C19" s="470" t="s">
        <v>1745</v>
      </c>
      <c r="D19" s="1747" t="s">
        <v>1029</v>
      </c>
      <c r="E19" s="1748" t="s">
        <v>1028</v>
      </c>
      <c r="F19" s="461" t="s">
        <v>1030</v>
      </c>
      <c r="G19" s="82" t="s">
        <v>1041</v>
      </c>
      <c r="H19" s="82" t="s">
        <v>1031</v>
      </c>
      <c r="I19" s="40"/>
    </row>
    <row r="20" spans="2:13" ht="53.5" customHeight="1" x14ac:dyDescent="0.35">
      <c r="B20" s="39"/>
      <c r="C20" s="1759" t="s">
        <v>1757</v>
      </c>
      <c r="D20" s="1747" t="s">
        <v>1071</v>
      </c>
      <c r="E20" s="1748"/>
      <c r="F20" s="84">
        <v>0</v>
      </c>
      <c r="G20" s="82">
        <v>6</v>
      </c>
      <c r="H20" s="82">
        <v>7</v>
      </c>
      <c r="I20" s="40"/>
      <c r="M20" t="s">
        <v>1073</v>
      </c>
    </row>
    <row r="21" spans="2:13" ht="53.5" customHeight="1" x14ac:dyDescent="0.35">
      <c r="B21" s="39"/>
      <c r="C21" s="1760"/>
      <c r="D21" s="1748" t="s">
        <v>1756</v>
      </c>
      <c r="E21" s="1749"/>
      <c r="F21" s="84">
        <v>0</v>
      </c>
      <c r="G21" s="82" t="s">
        <v>1072</v>
      </c>
      <c r="H21" s="82" t="s">
        <v>1078</v>
      </c>
      <c r="I21" s="40"/>
    </row>
    <row r="22" spans="2:13" ht="38.25" customHeight="1" x14ac:dyDescent="0.35">
      <c r="B22" s="39"/>
      <c r="C22" s="470" t="s">
        <v>1746</v>
      </c>
      <c r="D22" s="1748" t="s">
        <v>1045</v>
      </c>
      <c r="E22" s="1749"/>
      <c r="F22" s="84">
        <v>0</v>
      </c>
      <c r="G22" s="82" t="s">
        <v>1050</v>
      </c>
      <c r="H22" s="82" t="s">
        <v>1049</v>
      </c>
      <c r="I22" s="40"/>
    </row>
    <row r="23" spans="2:13" ht="49.75" customHeight="1" x14ac:dyDescent="0.35">
      <c r="B23" s="39"/>
      <c r="C23" s="470" t="s">
        <v>1834</v>
      </c>
      <c r="D23" s="1747" t="s">
        <v>1043</v>
      </c>
      <c r="E23" s="1748"/>
      <c r="F23" s="82">
        <v>0</v>
      </c>
      <c r="G23" s="82">
        <v>0</v>
      </c>
      <c r="H23" s="82">
        <v>200</v>
      </c>
      <c r="I23" s="40"/>
    </row>
    <row r="24" spans="2:13" ht="28" x14ac:dyDescent="0.35">
      <c r="B24" s="39"/>
      <c r="C24" s="470" t="s">
        <v>1747</v>
      </c>
      <c r="D24" s="1747" t="s">
        <v>1048</v>
      </c>
      <c r="E24" s="1748"/>
      <c r="F24" s="82">
        <v>0</v>
      </c>
      <c r="G24" s="82">
        <f>12+1+1+15</f>
        <v>29</v>
      </c>
      <c r="H24" s="82" t="s">
        <v>1070</v>
      </c>
      <c r="I24" s="40"/>
    </row>
    <row r="25" spans="2:13" ht="39.75" customHeight="1" x14ac:dyDescent="0.35">
      <c r="B25" s="39"/>
      <c r="C25" s="1757" t="s">
        <v>1748</v>
      </c>
      <c r="D25" s="1747" t="s">
        <v>1042</v>
      </c>
      <c r="E25" s="1748"/>
      <c r="F25" s="82">
        <v>2</v>
      </c>
      <c r="G25" s="82">
        <v>2</v>
      </c>
      <c r="H25" s="82">
        <v>10</v>
      </c>
      <c r="I25" s="40"/>
    </row>
    <row r="26" spans="2:13" ht="39.75" customHeight="1" x14ac:dyDescent="0.35">
      <c r="B26" s="39"/>
      <c r="C26" s="1758"/>
      <c r="D26" s="1747" t="s">
        <v>1835</v>
      </c>
      <c r="E26" s="1748"/>
      <c r="F26" s="82">
        <v>0</v>
      </c>
      <c r="G26" s="82">
        <v>32</v>
      </c>
      <c r="H26" s="82">
        <v>30</v>
      </c>
      <c r="I26" s="40"/>
    </row>
    <row r="27" spans="2:13" ht="36" customHeight="1" x14ac:dyDescent="0.35">
      <c r="B27" s="39"/>
      <c r="C27" s="470" t="s">
        <v>1749</v>
      </c>
      <c r="D27" s="1747" t="s">
        <v>1758</v>
      </c>
      <c r="E27" s="1748"/>
      <c r="F27" s="82">
        <v>0</v>
      </c>
      <c r="G27" s="82">
        <v>60</v>
      </c>
      <c r="H27" s="82"/>
      <c r="I27" s="40"/>
    </row>
    <row r="28" spans="2:13" ht="51" customHeight="1" x14ac:dyDescent="0.35">
      <c r="B28" s="39"/>
      <c r="C28" s="470" t="s">
        <v>1750</v>
      </c>
      <c r="D28" s="1748" t="s">
        <v>1836</v>
      </c>
      <c r="E28" s="1749"/>
      <c r="F28" s="82">
        <v>0</v>
      </c>
      <c r="G28" s="82">
        <v>142</v>
      </c>
      <c r="H28" s="82" t="s">
        <v>1088</v>
      </c>
      <c r="I28" s="40"/>
    </row>
    <row r="29" spans="2:13" ht="28" x14ac:dyDescent="0.35">
      <c r="B29" s="39"/>
      <c r="C29" s="470" t="s">
        <v>1837</v>
      </c>
      <c r="D29" s="1747" t="s">
        <v>1044</v>
      </c>
      <c r="E29" s="1748"/>
      <c r="F29" s="82">
        <v>0</v>
      </c>
      <c r="G29" s="82">
        <v>0</v>
      </c>
      <c r="H29" s="82">
        <v>3</v>
      </c>
      <c r="I29" s="40"/>
    </row>
    <row r="30" spans="2:13" ht="15" thickBot="1" x14ac:dyDescent="0.4">
      <c r="B30" s="39"/>
      <c r="C30" s="463"/>
      <c r="D30" s="1761"/>
      <c r="E30" s="1762"/>
      <c r="F30" s="83"/>
      <c r="G30" s="83"/>
      <c r="H30" s="83"/>
      <c r="I30" s="40"/>
    </row>
    <row r="31" spans="2:13" ht="15" thickBot="1" x14ac:dyDescent="0.4">
      <c r="B31" s="87"/>
      <c r="C31" s="88"/>
      <c r="D31" s="88"/>
      <c r="E31" s="88"/>
      <c r="F31" s="88"/>
      <c r="G31" s="88"/>
      <c r="H31" s="88"/>
      <c r="I31" s="89"/>
    </row>
    <row r="34" spans="7:7" x14ac:dyDescent="0.35">
      <c r="G34" s="7"/>
    </row>
    <row r="35" spans="7:7" x14ac:dyDescent="0.35">
      <c r="G35" s="7"/>
    </row>
    <row r="36" spans="7:7" ht="18.5" x14ac:dyDescent="0.35">
      <c r="G36" s="466"/>
    </row>
    <row r="37" spans="7:7" ht="18.5" x14ac:dyDescent="0.35">
      <c r="G37" s="466"/>
    </row>
    <row r="38" spans="7:7" ht="18.5" x14ac:dyDescent="0.35">
      <c r="G38" s="466"/>
    </row>
    <row r="39" spans="7:7" ht="18.5" x14ac:dyDescent="0.35">
      <c r="G39" s="466"/>
    </row>
    <row r="40" spans="7:7" ht="18.5" x14ac:dyDescent="0.35">
      <c r="G40" s="466"/>
    </row>
    <row r="41" spans="7:7" ht="18.5" x14ac:dyDescent="0.35">
      <c r="G41" s="466"/>
    </row>
    <row r="42" spans="7:7" ht="18.5" x14ac:dyDescent="0.35">
      <c r="G42" s="466"/>
    </row>
    <row r="43" spans="7:7" ht="18.5" x14ac:dyDescent="0.35">
      <c r="G43" s="466"/>
    </row>
    <row r="44" spans="7:7" ht="18.5" x14ac:dyDescent="0.35">
      <c r="G44" s="466"/>
    </row>
    <row r="45" spans="7:7" ht="17.5" x14ac:dyDescent="0.35">
      <c r="G45" s="467"/>
    </row>
    <row r="46" spans="7:7" ht="18.5" x14ac:dyDescent="0.35">
      <c r="G46" s="466"/>
    </row>
    <row r="47" spans="7:7" ht="18.5" x14ac:dyDescent="0.35">
      <c r="G47" s="466"/>
    </row>
    <row r="48" spans="7:7" ht="18.5" x14ac:dyDescent="0.35">
      <c r="G48" s="466"/>
    </row>
    <row r="49" spans="7:7" ht="18.5" x14ac:dyDescent="0.35">
      <c r="G49" s="466"/>
    </row>
    <row r="50" spans="7:7" ht="18.5" x14ac:dyDescent="0.35">
      <c r="G50" s="466"/>
    </row>
    <row r="51" spans="7:7" x14ac:dyDescent="0.35">
      <c r="G51" s="468"/>
    </row>
    <row r="52" spans="7:7" ht="18.5" x14ac:dyDescent="0.35">
      <c r="G52" s="466"/>
    </row>
    <row r="53" spans="7:7" x14ac:dyDescent="0.35">
      <c r="G53" s="468"/>
    </row>
    <row r="54" spans="7:7" x14ac:dyDescent="0.35">
      <c r="G54" s="468"/>
    </row>
    <row r="55" spans="7:7" ht="18.5" x14ac:dyDescent="0.35">
      <c r="G55" s="466"/>
    </row>
    <row r="56" spans="7:7" ht="18.5" x14ac:dyDescent="0.35">
      <c r="G56" s="466"/>
    </row>
    <row r="57" spans="7:7" ht="18.5" x14ac:dyDescent="0.35">
      <c r="G57" s="466"/>
    </row>
    <row r="58" spans="7:7" ht="18.5" x14ac:dyDescent="0.35">
      <c r="G58" s="466"/>
    </row>
    <row r="59" spans="7:7" ht="18.5" x14ac:dyDescent="0.35">
      <c r="G59" s="466"/>
    </row>
    <row r="60" spans="7:7" ht="18.5" x14ac:dyDescent="0.35">
      <c r="G60" s="466"/>
    </row>
    <row r="61" spans="7:7" ht="18.5" x14ac:dyDescent="0.35">
      <c r="G61" s="466"/>
    </row>
    <row r="62" spans="7:7" ht="18.5" x14ac:dyDescent="0.35">
      <c r="G62" s="466"/>
    </row>
    <row r="63" spans="7:7" x14ac:dyDescent="0.35">
      <c r="G63" s="7"/>
    </row>
    <row r="64" spans="7:7" x14ac:dyDescent="0.35">
      <c r="G64" s="7"/>
    </row>
    <row r="65" spans="7:7" x14ac:dyDescent="0.35">
      <c r="G65" s="7"/>
    </row>
    <row r="66" spans="7:7" x14ac:dyDescent="0.35">
      <c r="G66" s="7"/>
    </row>
    <row r="67" spans="7:7" x14ac:dyDescent="0.35">
      <c r="G67" s="7"/>
    </row>
    <row r="68" spans="7:7" x14ac:dyDescent="0.35">
      <c r="G68" s="7"/>
    </row>
    <row r="69" spans="7:7" x14ac:dyDescent="0.35">
      <c r="G69" s="7"/>
    </row>
    <row r="70" spans="7:7" x14ac:dyDescent="0.35">
      <c r="G70" s="7"/>
    </row>
    <row r="71" spans="7:7" x14ac:dyDescent="0.35">
      <c r="G71" s="7"/>
    </row>
    <row r="72" spans="7:7" x14ac:dyDescent="0.35">
      <c r="G72" s="7"/>
    </row>
  </sheetData>
  <customSheetViews>
    <customSheetView guid="{8F0D285A-0224-4C31-92C2-6C61BAA6C63C}">
      <selection activeCell="F12" sqref="F12"/>
      <pageMargins left="0.25" right="0.25" top="0.17" bottom="0.17" header="0.17" footer="0.17"/>
      <pageSetup orientation="portrait"/>
    </customSheetView>
  </customSheetViews>
  <mergeCells count="33">
    <mergeCell ref="D15:E15"/>
    <mergeCell ref="D30:E30"/>
    <mergeCell ref="D17:E17"/>
    <mergeCell ref="D29:E29"/>
    <mergeCell ref="D24:E24"/>
    <mergeCell ref="D20:E20"/>
    <mergeCell ref="D27:E27"/>
    <mergeCell ref="D28:E28"/>
    <mergeCell ref="D25:E25"/>
    <mergeCell ref="D19:E19"/>
    <mergeCell ref="D21:E21"/>
    <mergeCell ref="C25:C26"/>
    <mergeCell ref="D23:E23"/>
    <mergeCell ref="D26:E26"/>
    <mergeCell ref="D18:E18"/>
    <mergeCell ref="C20:C21"/>
    <mergeCell ref="D22:E22"/>
    <mergeCell ref="C3:H3"/>
    <mergeCell ref="C4:H4"/>
    <mergeCell ref="C5:H5"/>
    <mergeCell ref="D7:E7"/>
    <mergeCell ref="D8:E8"/>
    <mergeCell ref="C6:D6"/>
    <mergeCell ref="G8:G17"/>
    <mergeCell ref="D14:E14"/>
    <mergeCell ref="D10:E10"/>
    <mergeCell ref="D11:E11"/>
    <mergeCell ref="D12:E12"/>
    <mergeCell ref="C15:C17"/>
    <mergeCell ref="D16:E16"/>
    <mergeCell ref="C9:C12"/>
    <mergeCell ref="D9:E9"/>
    <mergeCell ref="D13:E13"/>
  </mergeCells>
  <pageMargins left="0.25" right="0.25" top="0.17" bottom="0.17" header="0.17" footer="0.17"/>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B1:J33"/>
  <sheetViews>
    <sheetView zoomScale="90" zoomScaleNormal="90" workbookViewId="0">
      <selection activeCell="D10" sqref="D10"/>
    </sheetView>
  </sheetViews>
  <sheetFormatPr defaultColWidth="8.81640625" defaultRowHeight="14.5" x14ac:dyDescent="0.35"/>
  <cols>
    <col min="1" max="1" width="1.453125" customWidth="1"/>
    <col min="2" max="2" width="2" customWidth="1"/>
    <col min="3" max="3" width="45.453125" customWidth="1"/>
    <col min="4" max="4" width="88.453125" customWidth="1"/>
    <col min="5" max="5" width="2.453125" customWidth="1"/>
    <col min="6" max="6" width="1.453125" customWidth="1"/>
    <col min="9" max="9" width="30.453125" customWidth="1"/>
    <col min="10" max="10" width="8.81640625" customWidth="1"/>
  </cols>
  <sheetData>
    <row r="1" spans="2:10" ht="15" thickBot="1" x14ac:dyDescent="0.4"/>
    <row r="2" spans="2:10" ht="15" thickBot="1" x14ac:dyDescent="0.4">
      <c r="B2" s="96"/>
      <c r="C2" s="50"/>
      <c r="D2" s="50"/>
      <c r="E2" s="51"/>
    </row>
    <row r="3" spans="2:10" ht="18" thickBot="1" x14ac:dyDescent="0.4">
      <c r="B3" s="97"/>
      <c r="C3" s="1764" t="s">
        <v>259</v>
      </c>
      <c r="D3" s="1765"/>
      <c r="E3" s="98"/>
    </row>
    <row r="4" spans="2:10" x14ac:dyDescent="0.35">
      <c r="B4" s="97"/>
      <c r="C4" s="99"/>
      <c r="D4" s="99"/>
      <c r="E4" s="98"/>
    </row>
    <row r="5" spans="2:10" ht="15" thickBot="1" x14ac:dyDescent="0.4">
      <c r="B5" s="97"/>
      <c r="C5" s="100" t="s">
        <v>295</v>
      </c>
      <c r="D5" s="99"/>
      <c r="E5" s="98"/>
    </row>
    <row r="6" spans="2:10" ht="15" thickBot="1" x14ac:dyDescent="0.4">
      <c r="B6" s="97"/>
      <c r="C6" s="109" t="s">
        <v>260</v>
      </c>
      <c r="D6" s="110" t="s">
        <v>261</v>
      </c>
      <c r="E6" s="98"/>
    </row>
    <row r="7" spans="2:10" ht="64.5" customHeight="1" thickBot="1" x14ac:dyDescent="0.4">
      <c r="B7" s="97"/>
      <c r="C7" s="101" t="s">
        <v>299</v>
      </c>
      <c r="D7" s="102" t="s">
        <v>999</v>
      </c>
      <c r="E7" s="98"/>
    </row>
    <row r="8" spans="2:10" ht="210.5" thickBot="1" x14ac:dyDescent="0.4">
      <c r="B8" s="97"/>
      <c r="C8" s="103" t="s">
        <v>300</v>
      </c>
      <c r="D8" s="104" t="s">
        <v>1846</v>
      </c>
      <c r="E8" s="98"/>
      <c r="I8" s="6"/>
    </row>
    <row r="9" spans="2:10" ht="409.6" thickBot="1" x14ac:dyDescent="0.4">
      <c r="B9" s="97"/>
      <c r="C9" s="105" t="s">
        <v>262</v>
      </c>
      <c r="D9" s="106" t="s">
        <v>1847</v>
      </c>
      <c r="E9" s="98"/>
      <c r="I9" s="6"/>
    </row>
    <row r="10" spans="2:10" ht="42.5" thickBot="1" x14ac:dyDescent="0.4">
      <c r="B10" s="97"/>
      <c r="C10" s="101" t="s">
        <v>744</v>
      </c>
      <c r="D10" s="102" t="s">
        <v>1000</v>
      </c>
      <c r="E10" s="98"/>
      <c r="I10" s="6"/>
    </row>
    <row r="11" spans="2:10" ht="210.5" thickBot="1" x14ac:dyDescent="0.4">
      <c r="B11" s="97"/>
      <c r="C11" s="101" t="s">
        <v>745</v>
      </c>
      <c r="D11" s="102" t="s">
        <v>1848</v>
      </c>
      <c r="E11" s="98"/>
      <c r="I11" s="6"/>
    </row>
    <row r="12" spans="2:10" x14ac:dyDescent="0.35">
      <c r="B12" s="97"/>
      <c r="C12" s="99"/>
      <c r="D12" s="99"/>
      <c r="E12" s="98"/>
      <c r="I12" s="6"/>
    </row>
    <row r="13" spans="2:10" ht="15" thickBot="1" x14ac:dyDescent="0.4">
      <c r="B13" s="97"/>
      <c r="C13" s="1766" t="s">
        <v>296</v>
      </c>
      <c r="D13" s="1766"/>
      <c r="E13" s="98"/>
      <c r="I13" s="6"/>
    </row>
    <row r="14" spans="2:10" ht="15" thickBot="1" x14ac:dyDescent="0.4">
      <c r="B14" s="97"/>
      <c r="C14" s="111" t="s">
        <v>263</v>
      </c>
      <c r="D14" s="111" t="s">
        <v>261</v>
      </c>
      <c r="E14" s="98"/>
      <c r="I14" s="6"/>
    </row>
    <row r="15" spans="2:10" ht="15" thickBot="1" x14ac:dyDescent="0.4">
      <c r="B15" s="97"/>
      <c r="C15" s="1763" t="s">
        <v>297</v>
      </c>
      <c r="D15" s="1763"/>
      <c r="E15" s="98"/>
      <c r="I15" s="6"/>
    </row>
    <row r="16" spans="2:10" ht="70.5" thickBot="1" x14ac:dyDescent="0.4">
      <c r="B16" s="97"/>
      <c r="C16" s="105" t="s">
        <v>301</v>
      </c>
      <c r="D16" s="450" t="s">
        <v>1001</v>
      </c>
      <c r="E16" s="98"/>
      <c r="I16" s="232"/>
      <c r="J16" s="231"/>
    </row>
    <row r="17" spans="2:9" ht="81" customHeight="1" thickBot="1" x14ac:dyDescent="0.4">
      <c r="B17" s="97"/>
      <c r="C17" s="105" t="s">
        <v>302</v>
      </c>
      <c r="D17" s="453" t="s">
        <v>1840</v>
      </c>
      <c r="E17" s="98"/>
      <c r="I17" s="232"/>
    </row>
    <row r="18" spans="2:9" ht="15" thickBot="1" x14ac:dyDescent="0.4">
      <c r="B18" s="97"/>
      <c r="C18" s="1767" t="s">
        <v>670</v>
      </c>
      <c r="D18" s="1767"/>
      <c r="E18" s="98"/>
    </row>
    <row r="19" spans="2:9" s="6" customFormat="1" ht="75.75" customHeight="1" thickBot="1" x14ac:dyDescent="0.4">
      <c r="B19" s="1480"/>
      <c r="C19" s="229" t="s">
        <v>669</v>
      </c>
      <c r="D19" s="1481"/>
      <c r="E19" s="1482"/>
    </row>
    <row r="20" spans="2:9" s="6" customFormat="1" ht="120.75" customHeight="1" thickBot="1" x14ac:dyDescent="0.4">
      <c r="B20" s="1480"/>
      <c r="C20" s="229" t="s">
        <v>1841</v>
      </c>
      <c r="D20" s="1481"/>
      <c r="E20" s="1482"/>
    </row>
    <row r="21" spans="2:9" ht="15" thickBot="1" x14ac:dyDescent="0.4">
      <c r="B21" s="97"/>
      <c r="C21" s="1763" t="s">
        <v>298</v>
      </c>
      <c r="D21" s="1763"/>
      <c r="E21" s="98"/>
    </row>
    <row r="22" spans="2:9" ht="99" thickBot="1" x14ac:dyDescent="0.4">
      <c r="B22" s="97"/>
      <c r="C22" s="105" t="s">
        <v>303</v>
      </c>
      <c r="D22" s="452" t="s">
        <v>1842</v>
      </c>
      <c r="E22" s="98"/>
    </row>
    <row r="23" spans="2:9" ht="57" thickBot="1" x14ac:dyDescent="0.4">
      <c r="B23" s="97"/>
      <c r="C23" s="105" t="s">
        <v>294</v>
      </c>
      <c r="D23" s="452" t="s">
        <v>1843</v>
      </c>
      <c r="E23" s="98"/>
    </row>
    <row r="24" spans="2:9" ht="15" thickBot="1" x14ac:dyDescent="0.4">
      <c r="B24" s="97"/>
      <c r="C24" s="1763" t="s">
        <v>264</v>
      </c>
      <c r="D24" s="1763"/>
      <c r="E24" s="98"/>
    </row>
    <row r="25" spans="2:9" ht="28.5" thickBot="1" x14ac:dyDescent="0.4">
      <c r="B25" s="97"/>
      <c r="C25" s="107" t="s">
        <v>265</v>
      </c>
      <c r="D25" s="107" t="s">
        <v>1002</v>
      </c>
      <c r="E25" s="98"/>
    </row>
    <row r="26" spans="2:9" ht="64.5" customHeight="1" thickBot="1" x14ac:dyDescent="0.4">
      <c r="B26" s="97"/>
      <c r="C26" s="107" t="s">
        <v>266</v>
      </c>
      <c r="D26" s="107" t="s">
        <v>1004</v>
      </c>
      <c r="E26" s="98"/>
    </row>
    <row r="27" spans="2:9" ht="42.5" thickBot="1" x14ac:dyDescent="0.4">
      <c r="B27" s="97"/>
      <c r="C27" s="107" t="s">
        <v>267</v>
      </c>
      <c r="D27" s="107" t="s">
        <v>1003</v>
      </c>
      <c r="E27" s="98"/>
    </row>
    <row r="28" spans="2:9" ht="15" thickBot="1" x14ac:dyDescent="0.4">
      <c r="B28" s="97"/>
      <c r="C28" s="1763" t="s">
        <v>268</v>
      </c>
      <c r="D28" s="1763"/>
      <c r="E28" s="98"/>
    </row>
    <row r="29" spans="2:9" ht="111" customHeight="1" thickBot="1" x14ac:dyDescent="0.4">
      <c r="B29" s="97"/>
      <c r="C29" s="105" t="s">
        <v>304</v>
      </c>
      <c r="D29" s="450" t="s">
        <v>1844</v>
      </c>
      <c r="E29" s="98"/>
    </row>
    <row r="30" spans="2:9" ht="189.75" customHeight="1" thickBot="1" x14ac:dyDescent="0.4">
      <c r="B30" s="97"/>
      <c r="C30" s="105" t="s">
        <v>305</v>
      </c>
      <c r="D30" s="450" t="s">
        <v>998</v>
      </c>
      <c r="E30" s="98"/>
    </row>
    <row r="31" spans="2:9" ht="75" customHeight="1" thickBot="1" x14ac:dyDescent="0.4">
      <c r="B31" s="97"/>
      <c r="C31" s="105" t="s">
        <v>269</v>
      </c>
      <c r="D31" s="451" t="s">
        <v>997</v>
      </c>
      <c r="E31" s="98"/>
    </row>
    <row r="32" spans="2:9" ht="165" customHeight="1" thickBot="1" x14ac:dyDescent="0.4">
      <c r="B32" s="97"/>
      <c r="C32" s="105" t="s">
        <v>306</v>
      </c>
      <c r="D32" s="450" t="s">
        <v>1845</v>
      </c>
      <c r="E32" s="98"/>
    </row>
    <row r="33" spans="2:5" ht="15" thickBot="1" x14ac:dyDescent="0.4">
      <c r="B33" s="135"/>
      <c r="C33" s="108"/>
      <c r="D33" s="108"/>
      <c r="E33" s="136"/>
    </row>
  </sheetData>
  <customSheetViews>
    <customSheetView guid="{8F0D285A-0224-4C31-92C2-6C61BAA6C63C}" topLeftCell="A13">
      <selection activeCell="C12" sqref="C12:D12"/>
      <pageMargins left="0.25" right="0.25" top="0.18" bottom="0.17" header="0.17" footer="0.17"/>
      <pageSetup orientation="portrait"/>
    </customSheetView>
  </customSheetViews>
  <mergeCells count="7">
    <mergeCell ref="C28:D28"/>
    <mergeCell ref="C3:D3"/>
    <mergeCell ref="C13:D13"/>
    <mergeCell ref="C15:D15"/>
    <mergeCell ref="C21:D21"/>
    <mergeCell ref="C24:D24"/>
    <mergeCell ref="C18:D18"/>
  </mergeCells>
  <pageMargins left="0.25" right="0.25" top="0.18" bottom="0.17" header="0.17" footer="0.17"/>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36</ProjectId>
    <ReportingPeriod xmlns="dc9b7735-1e97-4a24-b7a2-47bf824ab39e" xsi:nil="true"/>
    <WBDocsDocURL xmlns="dc9b7735-1e97-4a24-b7a2-47bf824ab39e">http://wbdocsservices.worldbank.org/services?I4_SERVICE=VC&amp;I4_KEY=TF069013&amp;I4_DOCID=090224b087f5149c</WBDocsDocURL>
    <WBDocsDocURLPublicOnly xmlns="dc9b7735-1e97-4a24-b7a2-47bf824ab39e">http://pubdocs.worldbank.org/en/942681604331359154/36-Jordan-MoPIC-Adaptation-Fund-PPR3-for-web.xlsx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83</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51D12CCE-D589-4C77-BA34-345A05D2A2B9}"/>
</file>

<file path=customXml/itemProps2.xml><?xml version="1.0" encoding="utf-8"?>
<ds:datastoreItem xmlns:ds="http://schemas.openxmlformats.org/officeDocument/2006/customXml" ds:itemID="{AEF5D92B-382F-469F-BD28-9130920BCD45}">
  <ds:schemaRefs>
    <ds:schemaRef ds:uri="http://schemas.microsoft.com/sharepoint/v3/contenttype/forms"/>
  </ds:schemaRefs>
</ds:datastoreItem>
</file>

<file path=customXml/itemProps3.xml><?xml version="1.0" encoding="utf-8"?>
<ds:datastoreItem xmlns:ds="http://schemas.openxmlformats.org/officeDocument/2006/customXml" ds:itemID="{4DB05BC1-1F8F-438B-B0DA-9F4777C78758}">
  <ds:schemaRefs>
    <ds:schemaRef ds:uri="8c4c1cb2-8c80-4fec-aa77-9bf499a43475"/>
    <ds:schemaRef ds:uri="http://purl.org/dc/terms/"/>
    <ds:schemaRef ds:uri="5e24ef1b-8499-4d3c-8ef7-1a868b5a254e"/>
    <ds:schemaRef ds:uri="http://www.w3.org/XML/1998/namespace"/>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10</vt:i4>
      </vt:variant>
    </vt:vector>
  </HeadingPairs>
  <TitlesOfParts>
    <vt:vector size="31" baseType="lpstr">
      <vt:lpstr>Overview</vt:lpstr>
      <vt:lpstr>FinancialData</vt:lpstr>
      <vt:lpstr>Risk Assesment</vt:lpstr>
      <vt:lpstr>ESP Compliance</vt:lpstr>
      <vt:lpstr>GP Compliance</vt:lpstr>
      <vt:lpstr>ESP and GP Guidance notes</vt:lpstr>
      <vt:lpstr>Rating</vt:lpstr>
      <vt:lpstr>Project Indicators</vt:lpstr>
      <vt:lpstr>Lessons Learned</vt:lpstr>
      <vt:lpstr>Results Tracker</vt:lpstr>
      <vt:lpstr>Units for Indicators</vt:lpstr>
      <vt:lpstr>1.1 PDTRA 2019 actionplan</vt:lpstr>
      <vt:lpstr>1.1 HF 2019 actionplan</vt:lpstr>
      <vt:lpstr>1.2 JVA 2019 actionplan</vt:lpstr>
      <vt:lpstr>1.3 WA 2019 Actionplan</vt:lpstr>
      <vt:lpstr>1.4 JVA 2019 actionplan</vt:lpstr>
      <vt:lpstr>1.5 JVA 2019 actionplan</vt:lpstr>
      <vt:lpstr>1.6  NARC 2019 actionplan</vt:lpstr>
      <vt:lpstr>2.1 MoEnv, RSS 2year actionplan</vt:lpstr>
      <vt:lpstr>2.2 MoEnv, RSS 2year actionplan</vt:lpstr>
      <vt:lpstr>2.3 NARC 2019 Actionplan</vt:lpstr>
      <vt:lpstr>'Results Tracker'!incomelevel</vt:lpstr>
      <vt:lpstr>'Results Tracker'!info</vt:lpstr>
      <vt:lpstr>'Results Tracker'!overalleffect</vt:lpstr>
      <vt:lpstr>'Results Tracker'!physicalassets</vt:lpstr>
      <vt:lpstr>'Results Tracker'!quality</vt:lpstr>
      <vt:lpstr>'Results Tracker'!question</vt:lpstr>
      <vt:lpstr>'Results Tracker'!responses</vt:lpstr>
      <vt:lpstr>'Results Tracker'!state</vt:lpstr>
      <vt:lpstr>'Results Tracker'!type1</vt:lpstr>
      <vt:lpstr>'Results Tracker'!yesno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Mahamat Abakar Assouyouti</cp:lastModifiedBy>
  <cp:lastPrinted>2020-09-09T07:31:52Z</cp:lastPrinted>
  <dcterms:created xsi:type="dcterms:W3CDTF">2010-11-30T14:15:01Z</dcterms:created>
  <dcterms:modified xsi:type="dcterms:W3CDTF">2020-11-02T15:03:48Z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424e385a-8fc3-4f2e-a46d-28bd41f4b743,3;424e385a-8fc3-4f2e-a46d-28bd41f4b743,3;424e385a-8fc3-4f2e-a46d-28bd41f4b743,3;424e385a-8fc3-4f2e-a46d-28bd41f4b743,3;424e385a-8fc3-4f2e-a46d-28bd41f4b743,3;424e385a-8fc3-4f2e-a46d-28bd41f4b743,3;424e385a-8fc3-4f2e-a46d-28bd41f4b743,3;424e385a-8fc3-4f2e-a46d-28bd41f4b743,3;424e385a-8fc3-4f2e-a46d-28bd41f4b743,3;407caa77-5430-4363-972c-6ff83a5f7a83,5;</vt:lpwstr>
  </property>
</Properties>
</file>