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1328"/>
  <workbookPr filterPrivacy="1" defaultThemeVersion="124226"/>
  <xr:revisionPtr revIDLastSave="0" documentId="8_{53B15408-1CBF-46F1-AAC9-5AD2C12CEE4F}" xr6:coauthVersionLast="41" xr6:coauthVersionMax="41" xr10:uidLastSave="{00000000-0000-0000-0000-000000000000}"/>
  <bookViews>
    <workbookView xWindow="-110" yWindow="-110" windowWidth="19420" windowHeight="10420" activeTab="2" xr2:uid="{00000000-000D-0000-FFFF-FFFF00000000}"/>
  </bookViews>
  <sheets>
    <sheet name="Overview" sheetId="7" r:id="rId1"/>
    <sheet name="Financial data" sheetId="8" r:id="rId2"/>
    <sheet name="Risk Assesment" sheetId="1" r:id="rId3"/>
    <sheet name="Rating" sheetId="2" r:id="rId4"/>
    <sheet name="Project Indicators" sheetId="3" r:id="rId5"/>
    <sheet name="Lessons Learned" sheetId="4" r:id="rId6"/>
    <sheet name="Result Tracker (New )" sheetId="5" r:id="rId7"/>
    <sheet name="Outcome Indicators" sheetId="6" r:id="rId8"/>
  </sheets>
  <externalReferences>
    <externalReference r:id="rId9"/>
  </externalReferences>
  <definedNames>
    <definedName name="type1">'[1]Result Tracker (New Format)'!$G$146:$G$149</definedName>
  </definedNames>
  <calcPr calcId="191029" concurrentCalc="0"/>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I84" i="8" l="1"/>
  <c r="I82" i="8"/>
  <c r="I75" i="8"/>
  <c r="I73" i="8"/>
  <c r="I71" i="8"/>
  <c r="I69" i="8"/>
  <c r="I85" i="8"/>
  <c r="N74" i="8"/>
  <c r="N75" i="8"/>
  <c r="O75" i="8"/>
  <c r="J75" i="8"/>
  <c r="K75" i="8"/>
  <c r="L75" i="8"/>
  <c r="M75" i="8"/>
  <c r="N72" i="8"/>
  <c r="O72" i="8"/>
  <c r="J73" i="8"/>
  <c r="K73" i="8"/>
  <c r="L73" i="8"/>
  <c r="M73" i="8"/>
  <c r="N70" i="8"/>
  <c r="O70" i="8"/>
  <c r="J71" i="8"/>
  <c r="K71" i="8"/>
  <c r="L71" i="8"/>
  <c r="M71" i="8"/>
  <c r="N71" i="8"/>
  <c r="O71" i="8"/>
  <c r="J69" i="8"/>
  <c r="K69" i="8"/>
  <c r="L69" i="8"/>
  <c r="M69" i="8"/>
  <c r="N68" i="8"/>
  <c r="N69" i="8"/>
  <c r="O69" i="8"/>
  <c r="M84" i="8"/>
  <c r="M82" i="8"/>
  <c r="M85" i="8"/>
  <c r="L84" i="8"/>
  <c r="L82" i="8"/>
  <c r="L85" i="8"/>
  <c r="K84" i="8"/>
  <c r="J84" i="8"/>
  <c r="J82" i="8"/>
  <c r="J85" i="8"/>
  <c r="N83" i="8"/>
  <c r="N84" i="8"/>
  <c r="O84" i="8"/>
  <c r="K82" i="8"/>
  <c r="N82" i="8"/>
  <c r="O82" i="8"/>
  <c r="N81" i="8"/>
  <c r="O81" i="8"/>
  <c r="N80" i="8"/>
  <c r="O80" i="8"/>
  <c r="N79" i="8"/>
  <c r="O79" i="8"/>
  <c r="N78" i="8"/>
  <c r="O78" i="8"/>
  <c r="N77" i="8"/>
  <c r="O77" i="8"/>
  <c r="N76" i="8"/>
  <c r="O76" i="8"/>
  <c r="N73" i="8"/>
  <c r="O73" i="8"/>
  <c r="I154" i="8"/>
  <c r="O74" i="8"/>
  <c r="N85" i="8"/>
  <c r="K85" i="8"/>
  <c r="O83" i="8"/>
  <c r="O68" i="8"/>
  <c r="O85" i="8"/>
  <c r="M64" i="8"/>
  <c r="M58" i="8"/>
  <c r="M52" i="8"/>
  <c r="M65" i="8"/>
  <c r="N60" i="8"/>
  <c r="N61" i="8"/>
  <c r="O61" i="8"/>
  <c r="N62" i="8"/>
  <c r="O62" i="8"/>
  <c r="N63" i="8"/>
  <c r="O63" i="8"/>
  <c r="N59" i="8"/>
  <c r="O59" i="8"/>
  <c r="O60" i="8"/>
  <c r="J64" i="8"/>
  <c r="J58" i="8"/>
  <c r="J52" i="8"/>
  <c r="J65" i="8"/>
  <c r="K64" i="8"/>
  <c r="K58" i="8"/>
  <c r="K52" i="8"/>
  <c r="K65" i="8"/>
  <c r="L64" i="8"/>
  <c r="L58" i="8"/>
  <c r="L52" i="8"/>
  <c r="L65" i="8"/>
  <c r="I64" i="8"/>
  <c r="I58" i="8"/>
  <c r="I52" i="8"/>
  <c r="I65" i="8"/>
  <c r="N54" i="8"/>
  <c r="O54" i="8"/>
  <c r="N55" i="8"/>
  <c r="O55" i="8"/>
  <c r="N56" i="8"/>
  <c r="O56" i="8"/>
  <c r="N57" i="8"/>
  <c r="O57" i="8"/>
  <c r="N53" i="8"/>
  <c r="O53" i="8"/>
  <c r="N51" i="8"/>
  <c r="O51" i="8"/>
  <c r="N50" i="8"/>
  <c r="N52" i="8"/>
  <c r="O52" i="8"/>
  <c r="K48" i="8"/>
  <c r="K43" i="8"/>
  <c r="K39" i="8"/>
  <c r="K30" i="8"/>
  <c r="K49" i="8"/>
  <c r="J48" i="8"/>
  <c r="J43" i="8"/>
  <c r="J39" i="8"/>
  <c r="J30" i="8"/>
  <c r="J49" i="8"/>
  <c r="L48" i="8"/>
  <c r="L43" i="8"/>
  <c r="L39" i="8"/>
  <c r="L30" i="8"/>
  <c r="L49" i="8"/>
  <c r="M48" i="8"/>
  <c r="M43" i="8"/>
  <c r="M39" i="8"/>
  <c r="M30" i="8"/>
  <c r="M49" i="8"/>
  <c r="I48" i="8"/>
  <c r="I43" i="8"/>
  <c r="I39" i="8"/>
  <c r="I30" i="8"/>
  <c r="I49" i="8"/>
  <c r="N47" i="8"/>
  <c r="O47" i="8"/>
  <c r="N46" i="8"/>
  <c r="O46" i="8"/>
  <c r="N45" i="8"/>
  <c r="O45" i="8"/>
  <c r="N44" i="8"/>
  <c r="O44" i="8"/>
  <c r="N42" i="8"/>
  <c r="O42" i="8"/>
  <c r="N41" i="8"/>
  <c r="O41" i="8"/>
  <c r="N40" i="8"/>
  <c r="N38" i="8"/>
  <c r="N35" i="8"/>
  <c r="O35" i="8"/>
  <c r="N36" i="8"/>
  <c r="O36" i="8"/>
  <c r="N37" i="8"/>
  <c r="O37" i="8"/>
  <c r="N32" i="8"/>
  <c r="N33" i="8"/>
  <c r="O33" i="8"/>
  <c r="N34" i="8"/>
  <c r="O34" i="8"/>
  <c r="N31" i="8"/>
  <c r="O38" i="8"/>
  <c r="O32" i="8"/>
  <c r="N27" i="8"/>
  <c r="O27" i="8"/>
  <c r="N28" i="8"/>
  <c r="O28" i="8"/>
  <c r="N29" i="8"/>
  <c r="O29" i="8"/>
  <c r="N26" i="8"/>
  <c r="N22" i="8"/>
  <c r="O22" i="8"/>
  <c r="N23" i="8"/>
  <c r="O23" i="8"/>
  <c r="N24" i="8"/>
  <c r="O24" i="8"/>
  <c r="N21" i="8"/>
  <c r="K25" i="8"/>
  <c r="L25" i="8"/>
  <c r="M25" i="8"/>
  <c r="J25" i="8"/>
  <c r="I25" i="8"/>
  <c r="J20" i="8"/>
  <c r="J86" i="8"/>
  <c r="N58" i="8"/>
  <c r="O58" i="8"/>
  <c r="N64" i="8"/>
  <c r="N25" i="8"/>
  <c r="O25" i="8"/>
  <c r="N48" i="8"/>
  <c r="N30" i="8"/>
  <c r="O30" i="8"/>
  <c r="N43" i="8"/>
  <c r="O43" i="8"/>
  <c r="O40" i="8"/>
  <c r="N39" i="8"/>
  <c r="O39" i="8"/>
  <c r="O31" i="8"/>
  <c r="K20" i="8"/>
  <c r="K86" i="8"/>
  <c r="L20" i="8"/>
  <c r="L86" i="8"/>
  <c r="M20" i="8"/>
  <c r="M86" i="8"/>
  <c r="I20" i="8"/>
  <c r="I86" i="8"/>
  <c r="O64" i="8"/>
  <c r="N65" i="8"/>
  <c r="O48" i="8"/>
  <c r="N49" i="8"/>
  <c r="O49" i="8"/>
  <c r="N19" i="8"/>
  <c r="O19" i="8"/>
  <c r="P91" i="8"/>
  <c r="O65" i="8"/>
  <c r="P90" i="8"/>
  <c r="O152" i="8"/>
  <c r="M21" i="5"/>
  <c r="N153" i="8"/>
  <c r="N154" i="8"/>
  <c r="N151" i="8"/>
  <c r="N150" i="8"/>
  <c r="N149" i="8"/>
  <c r="N148" i="8"/>
  <c r="N147" i="8"/>
  <c r="N146" i="8"/>
  <c r="N144" i="8"/>
  <c r="N142" i="8"/>
  <c r="N140" i="8"/>
  <c r="N141" i="8"/>
  <c r="N138" i="8"/>
  <c r="N139" i="8"/>
  <c r="N135" i="8"/>
  <c r="N134" i="8"/>
  <c r="N133" i="8"/>
  <c r="N132" i="8"/>
  <c r="N131" i="8"/>
  <c r="N129" i="8"/>
  <c r="N128" i="8"/>
  <c r="N127" i="8"/>
  <c r="N126" i="8"/>
  <c r="N125" i="8"/>
  <c r="N123" i="8"/>
  <c r="N122" i="8"/>
  <c r="N119" i="8"/>
  <c r="N118" i="8"/>
  <c r="N117" i="8"/>
  <c r="N116" i="8"/>
  <c r="N114" i="8"/>
  <c r="N113" i="8"/>
  <c r="N112" i="8"/>
  <c r="N110" i="8"/>
  <c r="N109" i="8"/>
  <c r="N108" i="8"/>
  <c r="N107" i="8"/>
  <c r="N106" i="8"/>
  <c r="N105" i="8"/>
  <c r="N104" i="8"/>
  <c r="N103" i="8"/>
  <c r="N101" i="8"/>
  <c r="N100" i="8"/>
  <c r="N99" i="8"/>
  <c r="N98" i="8"/>
  <c r="N95" i="8"/>
  <c r="N96" i="8"/>
  <c r="N94" i="8"/>
  <c r="N93" i="8"/>
  <c r="N90" i="8"/>
  <c r="N145" i="8"/>
  <c r="N143" i="8"/>
  <c r="O50" i="8"/>
  <c r="O26" i="8"/>
  <c r="O21" i="8"/>
  <c r="N18" i="8"/>
  <c r="L154" i="8"/>
  <c r="L152" i="8"/>
  <c r="L145" i="8"/>
  <c r="L143" i="8"/>
  <c r="L141" i="8"/>
  <c r="L139" i="8"/>
  <c r="L136" i="8"/>
  <c r="L130" i="8"/>
  <c r="L124" i="8"/>
  <c r="L120" i="8"/>
  <c r="L115" i="8"/>
  <c r="L111" i="8"/>
  <c r="L102" i="8"/>
  <c r="L97" i="8"/>
  <c r="L92" i="8"/>
  <c r="N102" i="8"/>
  <c r="N111" i="8"/>
  <c r="N115" i="8"/>
  <c r="N120" i="8"/>
  <c r="N121" i="8"/>
  <c r="O18" i="8"/>
  <c r="N20" i="8"/>
  <c r="L155" i="8"/>
  <c r="N92" i="8"/>
  <c r="N130" i="8"/>
  <c r="N136" i="8"/>
  <c r="N97" i="8"/>
  <c r="L137" i="8"/>
  <c r="L121" i="8"/>
  <c r="O20" i="8"/>
  <c r="N86" i="8"/>
  <c r="O86" i="8"/>
  <c r="L156" i="8"/>
  <c r="P153" i="8"/>
  <c r="P151" i="8"/>
  <c r="P150" i="8"/>
  <c r="P149" i="8"/>
  <c r="P148" i="8"/>
  <c r="P147" i="8"/>
  <c r="P146" i="8"/>
  <c r="P144" i="8"/>
  <c r="P142" i="8"/>
  <c r="P140" i="8"/>
  <c r="P138" i="8"/>
  <c r="P135" i="8"/>
  <c r="P134" i="8"/>
  <c r="P133" i="8"/>
  <c r="P131" i="8"/>
  <c r="P129" i="8"/>
  <c r="P128" i="8"/>
  <c r="P127" i="8"/>
  <c r="P126" i="8"/>
  <c r="P125" i="8"/>
  <c r="P123" i="8"/>
  <c r="P122" i="8"/>
  <c r="P119" i="8"/>
  <c r="P118" i="8"/>
  <c r="P117" i="8"/>
  <c r="P116" i="8"/>
  <c r="P114" i="8"/>
  <c r="P113" i="8"/>
  <c r="P112" i="8"/>
  <c r="P110" i="8"/>
  <c r="P109" i="8"/>
  <c r="P108" i="8"/>
  <c r="P107" i="8"/>
  <c r="P106" i="8"/>
  <c r="P105" i="8"/>
  <c r="P104" i="8"/>
  <c r="P103" i="8"/>
  <c r="P101" i="8"/>
  <c r="P100" i="8"/>
  <c r="P99" i="8"/>
  <c r="P98" i="8"/>
  <c r="P95" i="8"/>
  <c r="P96" i="8"/>
  <c r="P94" i="8"/>
  <c r="P93" i="8"/>
  <c r="O154" i="8"/>
  <c r="P152" i="8"/>
  <c r="O145" i="8"/>
  <c r="O143" i="8"/>
  <c r="O141" i="8"/>
  <c r="O139" i="8"/>
  <c r="O136" i="8"/>
  <c r="O130" i="8"/>
  <c r="O124" i="8"/>
  <c r="O120" i="8"/>
  <c r="O115" i="8"/>
  <c r="O111" i="8"/>
  <c r="O102" i="8"/>
  <c r="O97" i="8"/>
  <c r="O92" i="8"/>
  <c r="S101" i="8"/>
  <c r="O155" i="8"/>
  <c r="O137" i="8"/>
  <c r="P132" i="8"/>
  <c r="O121" i="8"/>
  <c r="O156" i="8"/>
  <c r="P154" i="8"/>
  <c r="P97" i="8"/>
  <c r="J154" i="8"/>
  <c r="K154" i="8"/>
  <c r="J145" i="8"/>
  <c r="K145" i="8"/>
  <c r="J143" i="8"/>
  <c r="K143" i="8"/>
  <c r="J141" i="8"/>
  <c r="K141" i="8"/>
  <c r="J139" i="8"/>
  <c r="K139" i="8"/>
  <c r="M139" i="8"/>
  <c r="P139" i="8"/>
  <c r="J136" i="8"/>
  <c r="K136" i="8"/>
  <c r="J130" i="8"/>
  <c r="J124" i="8"/>
  <c r="K124" i="8"/>
  <c r="M124" i="8"/>
  <c r="J115" i="8"/>
  <c r="K115" i="8"/>
  <c r="J111" i="8"/>
  <c r="K111" i="8"/>
  <c r="J102" i="8"/>
  <c r="J97" i="8"/>
  <c r="K97" i="8"/>
  <c r="J92" i="8"/>
  <c r="K92" i="8"/>
  <c r="P92" i="8"/>
  <c r="N124" i="8"/>
  <c r="N137" i="8"/>
  <c r="J137" i="8"/>
  <c r="P145" i="8"/>
  <c r="P143" i="8"/>
  <c r="P141" i="8"/>
  <c r="P136" i="8"/>
  <c r="P130" i="8"/>
  <c r="P124" i="8"/>
  <c r="P120" i="8"/>
  <c r="P102" i="8"/>
  <c r="M154" i="8"/>
  <c r="J152" i="8"/>
  <c r="J155" i="8"/>
  <c r="I152" i="8"/>
  <c r="M152" i="8"/>
  <c r="K152" i="8"/>
  <c r="I145" i="8"/>
  <c r="M145" i="8"/>
  <c r="I143" i="8"/>
  <c r="M143" i="8"/>
  <c r="I141" i="8"/>
  <c r="M141" i="8"/>
  <c r="I139" i="8"/>
  <c r="I136" i="8"/>
  <c r="M136" i="8"/>
  <c r="I130" i="8"/>
  <c r="K130" i="8"/>
  <c r="K137" i="8"/>
  <c r="I124" i="8"/>
  <c r="K120" i="8"/>
  <c r="J120" i="8"/>
  <c r="J121" i="8"/>
  <c r="I120" i="8"/>
  <c r="M120" i="8"/>
  <c r="I115" i="8"/>
  <c r="M115" i="8"/>
  <c r="I111" i="8"/>
  <c r="I102" i="8"/>
  <c r="K102" i="8"/>
  <c r="I97" i="8"/>
  <c r="I92" i="8"/>
  <c r="I155" i="8"/>
  <c r="K121" i="8"/>
  <c r="P155" i="8"/>
  <c r="K155" i="8"/>
  <c r="N152" i="8"/>
  <c r="N155" i="8"/>
  <c r="N156" i="8"/>
  <c r="I121" i="8"/>
  <c r="I137" i="8"/>
  <c r="K156" i="8"/>
  <c r="M97" i="8"/>
  <c r="M130" i="8"/>
  <c r="M137" i="8"/>
  <c r="M155" i="8"/>
  <c r="M92" i="8"/>
  <c r="M102" i="8"/>
  <c r="M111" i="8"/>
  <c r="P111" i="8"/>
  <c r="P115" i="8"/>
  <c r="P137" i="8"/>
  <c r="J156" i="8"/>
  <c r="I156" i="8"/>
  <c r="K157" i="8"/>
  <c r="L157" i="8"/>
  <c r="P121" i="8"/>
  <c r="P156" i="8"/>
  <c r="M121" i="8"/>
  <c r="M156" i="8"/>
  <c r="I21" i="5"/>
  <c r="E21" i="5"/>
</calcChain>
</file>

<file path=xl/sharedStrings.xml><?xml version="1.0" encoding="utf-8"?>
<sst xmlns="http://schemas.openxmlformats.org/spreadsheetml/2006/main" count="2032" uniqueCount="1001">
  <si>
    <t>RISK ASSESMENT</t>
  </si>
  <si>
    <t>IDENTIFIED RISKS</t>
  </si>
  <si>
    <t>List all Risks identified in project preparation phase and what  steps are being taken to mitigate them</t>
  </si>
  <si>
    <t>Identified Risk</t>
  </si>
  <si>
    <t>Current Status</t>
  </si>
  <si>
    <t>Steps Taken to Mitigate Risk</t>
  </si>
  <si>
    <t>Local Government fail to prioritize, sustain and upscale support for climate adaptive interventions in their strategies and plans</t>
  </si>
  <si>
    <t>Government officials and Panchayat representatives may change</t>
  </si>
  <si>
    <t>Demand for labour near or outside the project area leads to outmigration.</t>
  </si>
  <si>
    <t>Major price fluctuation of the recommended commodities</t>
  </si>
  <si>
    <t xml:space="preserve">Macro Planning remains in place but participatory planning at local level for adaptive measures is not taken </t>
  </si>
  <si>
    <t>Policy makers and politicians prioritize economic benefits over sustainable and resilient ecosystems</t>
  </si>
  <si>
    <t>Additional development (financial and marketing) support for alternate food and livelihoods are unavailable in the target Gram Panchayats at the required time</t>
  </si>
  <si>
    <t>Lack of awareness among participating communities and local officials on CC and potential impacts</t>
  </si>
  <si>
    <t>Critical Risks Affecting Progress (Not identified at project design)</t>
  </si>
  <si>
    <t>Identify Risks with a 50% or &gt; likelihood of affecting progress of project</t>
  </si>
  <si>
    <t>Risk Measures: Were there any risk mitigation measures employed during the current reporting period?  If so, were risks reduced?  If not, why were these risks not reduced?</t>
  </si>
  <si>
    <t>Add any comments relevant to risk mitigation (word limit = 500)</t>
  </si>
  <si>
    <t xml:space="preserve">Various awareness and sensitization meetings are being carried out with both  beneficiaries as well as Govt. officials. </t>
  </si>
  <si>
    <t xml:space="preserve">Groups have been formed due to difference in economic and social status which could in return reduce their efficiency </t>
  </si>
  <si>
    <t xml:space="preserve">RATING ON IMPLEMENTATION PROGRESS </t>
  </si>
  <si>
    <t>For rating definitions please see bottom of page.</t>
  </si>
  <si>
    <t>Progress on Key Milestones</t>
  </si>
  <si>
    <t>Expected Progress</t>
  </si>
  <si>
    <t>Progress to Date</t>
  </si>
  <si>
    <t>Rating</t>
  </si>
  <si>
    <t xml:space="preserve">Project Manager/Coordinator: </t>
  </si>
  <si>
    <t>Inception phase of the project completed</t>
  </si>
  <si>
    <t>Inception Phase completed in May 2015.                                                Within this phase, a Standard Operating Procedure (SOP) document has been signed.  
The project manager is to be recruited.                                                           The Inception workshop was held, Inception report was produced,                        Local stakeholder consultations held and annual work plan was  developed after having consultations.</t>
  </si>
  <si>
    <t>S</t>
  </si>
  <si>
    <t xml:space="preserve">Component 1: Communities adopt land and water use master plans with the help of Panchayats through better understanding of climate change related impacts  </t>
  </si>
  <si>
    <t>5 Gram Panchayat -wise Land and  Water use Master Plans are prepared</t>
  </si>
  <si>
    <t xml:space="preserve">* Completion of the Agreement with the expert Agency for conducting GIS mapping                                                                                                                      *  Engagement of the Expert Agency for conducting GIS mapping                          * Initiation of the assessment of various  issues related to GIS mapping process to develop land and water use master plan                                                                    * Orientation of the community people  regarding the project initiatives and  its desired goal                                                                                                              * Mobilization of the community to develop their ownership in the programme  </t>
  </si>
  <si>
    <t>Component 2: Reducing climate risks through timely and appropriate weather specific crop/agro-advisory services in local language (Bengali)</t>
  </si>
  <si>
    <t>Automated Weather Stations (AWS) at 6 locations (covering 10 sq.km each), 12 manual data collection centres (MDC) for collection of weather information</t>
  </si>
  <si>
    <t xml:space="preserve">* Establishment of 6 AWS at 6 locations covering 10 sq.km each                            * Establishment of 12 manual data collection centres ( MDC) for collection of weather information   </t>
  </si>
  <si>
    <t>The expert group comprising of weather expert and agri experts for analysing the data collected through AWS and MDC and preparing the 5-days crop-weather advisories</t>
  </si>
  <si>
    <t xml:space="preserve">*  Weather Data  collection and analysing for generating weather and crop advisory at 5 days interval  </t>
  </si>
  <si>
    <t>A Climate Resource Centre located at the centre of the project area and 40 weather kiosks managed by climate volunteers for collection and dissemination of crop-weather advisories</t>
  </si>
  <si>
    <t xml:space="preserve"> *Establishment of one climate Resource Center                                                      * Establishment of 40 weather kiosks.                                                                                </t>
  </si>
  <si>
    <t xml:space="preserve"> Component 3: Climate resilient technology transfer for enhancing the adaptive capacity of the community</t>
  </si>
  <si>
    <t>Sustainable soil and water conservation measures (e.g. semi-circular bunds, check dams, gully plugs, infiltration ditches and agro forestry plantations) for various ecosystems introduced for improvement of agricultural productivity and environmental sustainability</t>
  </si>
  <si>
    <t xml:space="preserve">* Soil and water structures such as semi circular bunds, check dams, gully plugs  are constructed                                                                                                                 * Construction of infiltration  ditches                                                                        * Agro forestry plantation  </t>
  </si>
  <si>
    <t>MS</t>
  </si>
  <si>
    <t>Multi level crop arrangements &amp; integrated farming practices are introduced which improve the total yield, reduce the need for external inputs &amp; seeds as well as improve labour efficiency mainly through popularizing a combination of drought &amp; heat tolerant field crops, fast growing &amp; multipurpose perennials and small livestock</t>
  </si>
  <si>
    <t>Disaster-coping mechanisms e.g. community grain banks, local crop &amp; trees seed banks, fodder banks developed in targeted villages</t>
  </si>
  <si>
    <t xml:space="preserve">*Introduction of community grain bank                                                                    * Developing 1 fodder bank                               </t>
  </si>
  <si>
    <t>s</t>
  </si>
  <si>
    <t>Climate resilient appropriate technologies e.g. energy efficient cook stoves, bio-gas, low cost water filters, community based drinking water facility are promoted.</t>
  </si>
  <si>
    <t xml:space="preserve">*Introduction of smoke less oven                                                                               * Introduction of biogas                                                                                            * Introduction of low cost water filter                                                               *Introduction of community based drinking water facility   </t>
  </si>
  <si>
    <t>Component 4: Learning and Knowledge Management</t>
  </si>
  <si>
    <t>Improved access to learning from the project activities to be ensured through short films, dedicated website and other printed materials</t>
  </si>
  <si>
    <t xml:space="preserve">Number of audio visual publications, awareness materials (e.g. folders, brochures, pamphlets, posters, newsletters, journals, IEC materials) published
Dedicated website created and updated regularly
Number of mass awareness generation measures (e.g. participation in village fairs, rallies, campaigns) adopted
</t>
  </si>
  <si>
    <t>Overall Rating</t>
  </si>
  <si>
    <t>Please Provide the Name and Contact information of person(s) responsible for completing the Rating section</t>
  </si>
  <si>
    <t xml:space="preserve">Name: </t>
  </si>
  <si>
    <t>Sujit Kumar Mitra    Programme Manager</t>
  </si>
  <si>
    <t xml:space="preserve">Email: </t>
  </si>
  <si>
    <t>Please justify your rating.  Outline the positive and negative progress made by the project since it started.  Provide specific recommendations for next steps. . (word limit=500)</t>
  </si>
  <si>
    <t xml:space="preserve">Implementing Agency  </t>
  </si>
  <si>
    <t xml:space="preserve">Inception Phase completed in May 2015.                                                Within this phase, a Standards of Operations (SOP) Document signed.  The project manager is to be recruited,                                                           The Inception workshop held, Inception report produced,                        local stakeholder consultations held and annual work plan consultatively developed. </t>
  </si>
  <si>
    <t xml:space="preserve">* Completion of the Agreement with the expert Agency for conducting GIS mapping                                                                                                                      *  Engagement of the Expert Agency for conducting GIS mapping                          * Initiation of the assessment of various  issues related to GIS mapping process to develop land and water use master plan                                                                    * Orientation of the community people  regarding the project initiatives and  its desired goal                                                                                                              * Mobilization of the community to developed their ownership in the programme  </t>
  </si>
  <si>
    <t>Automated Weather stations (AWS) at 6 locations (covering 10 sq.km each), 12 manual data collection centres (MDC) for collection of weather information</t>
  </si>
  <si>
    <t>A Climate Resource Centre (CRC) located at the centre of the project area and 40 weather kiosks managed by climate volunteers for collection and dissemination of crop-weather advisories</t>
  </si>
  <si>
    <t xml:space="preserve"> *Establishment of one Climate Resource Centre                                                      * Establishment of 40 weather kiosks                                                                               </t>
  </si>
  <si>
    <t xml:space="preserve">* Soil and water structures such as semi circular bunds, check dams, gully plugs  are constructed                                                                                                                 *  Construction of infiltration  ditches                                                                        * Agro forestry plantation  </t>
  </si>
  <si>
    <t>* Introduction of Integrated Farming system                                                               * Introduction of Multi level crop arrangement                                                                           * Introduction of small livestock's</t>
  </si>
  <si>
    <t>Please justify your rating and address the following points:
1. Indicate trends, both positive and negative, in achievement of outcomes as per the project indicators.  
2.  Detail critical risks that have affected progress.  
3.  Outline response to MTR undertaken this reporting period.  
4.  Outline action plan to address projects with a rating of HU, U or MU. Please keep your input to 1200 words</t>
  </si>
  <si>
    <t>kuldeep Singh, Sachin V Kamble, Sushil Kumar</t>
  </si>
  <si>
    <t xml:space="preserve">climate.change@nabard.org </t>
  </si>
  <si>
    <t>Other</t>
  </si>
  <si>
    <t>NA</t>
  </si>
  <si>
    <t xml:space="preserve">Political Stability and Peace 
Normality of Weather Conditions </t>
  </si>
  <si>
    <t>Rating Definitions</t>
  </si>
  <si>
    <r>
      <t>Project actions/activities planned for current reporting period are progressing on track or exceeding expectations to achieve A</t>
    </r>
    <r>
      <rPr>
        <b/>
        <sz val="12"/>
        <rFont val="Georgia"/>
        <family val="1"/>
      </rPr>
      <t>ll</t>
    </r>
    <r>
      <rPr>
        <sz val="12"/>
        <rFont val="Georgia"/>
        <family val="1"/>
      </rPr>
      <t xml:space="preserve">  major outcomes/outputs for given reporting period, without major shortcomings. The project can be presented as “good practice”.</t>
    </r>
  </si>
  <si>
    <t>Highly Satisfactory (HS)</t>
  </si>
  <si>
    <r>
      <t xml:space="preserve">Project actions/activities planned for current reporting period  are progressing on track to achieve </t>
    </r>
    <r>
      <rPr>
        <b/>
        <sz val="12"/>
        <rFont val="Georgia"/>
        <family val="1"/>
      </rPr>
      <t>most</t>
    </r>
    <r>
      <rPr>
        <sz val="12"/>
        <rFont val="Georgia"/>
        <family val="1"/>
      </rPr>
      <t xml:space="preserve"> of its major outcomes/outputs with only minor shortcomings.</t>
    </r>
  </si>
  <si>
    <t>Satisfactory (S)</t>
  </si>
  <si>
    <r>
      <t xml:space="preserve">Project actions/activities planned for current reporting period  are progressing on track to achieve </t>
    </r>
    <r>
      <rPr>
        <b/>
        <sz val="12"/>
        <rFont val="Georgia"/>
        <family val="1"/>
      </rPr>
      <t>most</t>
    </r>
    <r>
      <rPr>
        <sz val="12"/>
        <rFont val="Georgia"/>
        <family val="1"/>
      </rPr>
      <t xml:space="preserve">   major relevant outcomes/outputs, </t>
    </r>
    <r>
      <rPr>
        <b/>
        <sz val="12"/>
        <rFont val="Georgia"/>
        <family val="1"/>
      </rPr>
      <t>but</t>
    </r>
    <r>
      <rPr>
        <sz val="12"/>
        <rFont val="Georgia"/>
        <family val="1"/>
      </rPr>
      <t xml:space="preserve"> with either significant shortcomings or modest overall relevance. </t>
    </r>
  </si>
  <si>
    <t>Marginally Satisfactory (MS)</t>
  </si>
  <si>
    <r>
      <t xml:space="preserve">Project actions/activities planned for current reporting period  are </t>
    </r>
    <r>
      <rPr>
        <b/>
        <sz val="12"/>
        <rFont val="Georgia"/>
        <family val="1"/>
      </rPr>
      <t>not</t>
    </r>
    <r>
      <rPr>
        <sz val="12"/>
        <rFont val="Georgia"/>
        <family val="1"/>
      </rPr>
      <t xml:space="preserve"> progressing on track to achieve  major outcomes/outputs with </t>
    </r>
    <r>
      <rPr>
        <b/>
        <sz val="12"/>
        <rFont val="Georgia"/>
        <family val="1"/>
      </rPr>
      <t>major shortcomings</t>
    </r>
    <r>
      <rPr>
        <sz val="12"/>
        <rFont val="Georgia"/>
        <family val="1"/>
      </rPr>
      <t xml:space="preserve"> or is expected to achieve only some of its major outcomes/outputs.</t>
    </r>
  </si>
  <si>
    <t>Marginally Unsatisfactory (MU)</t>
  </si>
  <si>
    <r>
      <t xml:space="preserve">Project actions/activities planned for current reporting period  are </t>
    </r>
    <r>
      <rPr>
        <b/>
        <sz val="12"/>
        <rFont val="Georgia"/>
        <family val="1"/>
      </rPr>
      <t>not</t>
    </r>
    <r>
      <rPr>
        <sz val="12"/>
        <rFont val="Georgia"/>
        <family val="1"/>
      </rPr>
      <t xml:space="preserve"> progressing on track to achieve most of its major outcomes/outputs.</t>
    </r>
  </si>
  <si>
    <t>Unsatisfactory (U)</t>
  </si>
  <si>
    <r>
      <t xml:space="preserve">Project actions/activities planned for current reporting period  are </t>
    </r>
    <r>
      <rPr>
        <b/>
        <sz val="12"/>
        <rFont val="Georgia"/>
        <family val="1"/>
      </rPr>
      <t>not</t>
    </r>
    <r>
      <rPr>
        <sz val="12"/>
        <rFont val="Georgia"/>
        <family val="1"/>
      </rPr>
      <t xml:space="preserve"> on track and shows that it is </t>
    </r>
    <r>
      <rPr>
        <b/>
        <sz val="12"/>
        <rFont val="Georgia"/>
        <family val="1"/>
      </rPr>
      <t>failing</t>
    </r>
    <r>
      <rPr>
        <sz val="12"/>
        <rFont val="Georgia"/>
        <family val="1"/>
      </rPr>
      <t xml:space="preserve"> to achieve, and is not expected to achieve, any of its outcomes/outputs.</t>
    </r>
  </si>
  <si>
    <t>Highly Unsatisfactory (U)</t>
  </si>
  <si>
    <t>PROJECT Indicators</t>
  </si>
  <si>
    <t>Please provide all indicators being tracked for the project as outlined in the project document</t>
  </si>
  <si>
    <t>Type of Indicator (indicators towards Objectives, Outcomes, etc.…)</t>
  </si>
  <si>
    <t>Objective:</t>
  </si>
  <si>
    <t>Outcome and Output</t>
  </si>
  <si>
    <t>Indicator</t>
  </si>
  <si>
    <t>Baseline</t>
  </si>
  <si>
    <t>Target</t>
  </si>
  <si>
    <t>To enhance adaptive capacity of climate vulnerable families in red lateritic zone of Purulia and Bankura districts of West Bengal</t>
  </si>
  <si>
    <t xml:space="preserve">Percentage of targeted population adopting risk reduction measures for livelihood and energy consumption  </t>
  </si>
  <si>
    <t>Less then 5 % of targeted  5000 households ( 250 HH) Practice climate risk reduction measures.</t>
  </si>
  <si>
    <t xml:space="preserve">80% of target 5,000 households (4,000 HHs) continue to practice at least one climate risk reduction measure introduced through
project interventions
</t>
  </si>
  <si>
    <t>Component(s)</t>
  </si>
  <si>
    <t>Progress since inception</t>
  </si>
  <si>
    <t>Target for Project End</t>
  </si>
  <si>
    <t>Component 1: Land and Water use Master Plan</t>
  </si>
  <si>
    <t>Outcome 1: Communities
adopt land and water use
master plans with the help
of Panchayats through
better understanding of
climate change related
impacts</t>
  </si>
  <si>
    <t xml:space="preserve">Number of households able to take informed decisions about  climate adaptive interventions
 Percentage of planned interventions included in Village Development Plans by Panchayat                        </t>
  </si>
  <si>
    <t>Farm families highly exposed to climate change related livelihood insecurity having no definite clue about the reasons or the solutions     
 No scientific information and participatory processes are involved in planning Land and Water use</t>
  </si>
  <si>
    <t>At least 80% of target  5000  has ( 19096 persons)- 9427 female and 9669 male beneficiaries continues to practice at least one climate risk reductions  measure introduced through project interventions
 At least in  90% cases, the interventions planned are included in Village Development Plans</t>
  </si>
  <si>
    <t>Output 1.1: Five Gram Panchayat -wise Land and Water use Master Plans are prepared</t>
  </si>
  <si>
    <t xml:space="preserve"> LUP &amp; WUMP  for the targeted  GPs are in place</t>
  </si>
  <si>
    <t xml:space="preserve">LUP &amp;WUMP for the area is not available with the Panchayat or any other Govt. Dept. </t>
  </si>
  <si>
    <t>In all the  GPs , communities and Panchayats consider land and water use master plans at the time of making village development plans</t>
  </si>
  <si>
    <t>Component 2: Reducing Climate Risk through timely and appropriate weather specific crop/Agro advisory services in local languages ( Bengali)</t>
  </si>
  <si>
    <t>Outcome 2
Farmers are better prepared
for climate resilient
agriculture and wastelands
development</t>
  </si>
  <si>
    <t xml:space="preserve">Percentage of farms having ready access to and making use of crop weather advisory in local languages </t>
  </si>
  <si>
    <t xml:space="preserve">Crop weather advisory  services are not available to the farmers in the project locations </t>
  </si>
  <si>
    <t>Output 2.1
Automated Weather
stations (AWS) at 6
locations (covering 10 sq.km
each), 12 manual data
collection centres (MDC) for
collection of weather
information</t>
  </si>
  <si>
    <t>Number of  AWS and MDC are in place and operating effectively</t>
  </si>
  <si>
    <t>No AWS installed for collecting village level weather data</t>
  </si>
  <si>
    <t>AWS at 6 locations , 12 MDCC installed for collection of weather information</t>
  </si>
  <si>
    <t>Output 2.2
The expert group
comprising of weather
expert and agri experts
analyzes the data collected
through AWS and MDC and
prepares the 5-days crop weather
advisories</t>
  </si>
  <si>
    <t>A committee comprising of 2-3 experts from agri universities and climate experts is formed
Number of crop - weather advisories prepared per month</t>
  </si>
  <si>
    <t>Weather reports are available at state and District level but no location specific crop weather advisory services are available</t>
  </si>
  <si>
    <t>Five to six crop - weather advisories are generated per month</t>
  </si>
  <si>
    <t>Output 2.3
A Climate Resource Centre
located at the centre of the
project area and 40 weather
kiosks managed by climate
volunteers for collection
and dissemination of crop-</t>
  </si>
  <si>
    <t>Climate Resource Centres and Weather Kiosks are in place . 
Number of crop advisory services disseminated. 
A feedback mechanism for verifying efficacy of the advisory is in place</t>
  </si>
  <si>
    <t>No system for regular dissemination of crop weather advisories</t>
  </si>
  <si>
    <t>1 Climate Resource Centre at Central Locations and 40 weather kiosks are in place. 5-6 crop - weather advisories per month are disseminated to the entire community</t>
  </si>
  <si>
    <t>Component 3: Climate resilient technology transfer for enhancing the adaptive capacity of the community</t>
  </si>
  <si>
    <t>Outcome 3
Livelihoods have become
less vulnerable to climate
change and achieve higher
levels of productivity</t>
  </si>
  <si>
    <t xml:space="preserve">Number of beneficiaries , particularly women , with diversified livelihood                                                                            Number of farmers achieving higher level of sustainable productivity.                                                                           Status of community with improved food- fodder - fuel reserve as a drought proofing measures </t>
  </si>
  <si>
    <t>Most farm families under rain-fed -conditions highly exposed to climate change induced livelihood insecurity
Beneficiary farmers depend only on rain fed farming. 
Common properties resources are degrading fast                                  
Families face food -fodder - fuel crisis at least for 4 months in a year</t>
  </si>
  <si>
    <t>All 5000 ( target households of population 22810 ( male 11548 &amp; female 11262) have developed climate resilient livelihood strategy to diversify their source of income.
 Whole farm productivity is increased by 30% for at least 60% beneficiary families i.e. 3000 has                       
Food - Fodder- Fuel reserve is ensured  for 100% targeted families         ( which include women population of 11262).</t>
  </si>
  <si>
    <t>Output 3.1
Sustainable soil and water
conservation measures (e.g.
semi-circular bunds, check
dams, gully plugs,
infiltration ditches and agro
forestry plantations) for
various ecosystems
introduced for improvement
of agricultural productivity
and environmental
sustainability</t>
  </si>
  <si>
    <t>Area brought  under soil water conservation structures  
Area under vegetative cover</t>
  </si>
  <si>
    <t>Low water retention capacity of the soil, fertile top soil erosion  
Large area lying fallow( seasonally or perennially)</t>
  </si>
  <si>
    <t>300 hectares of fallow land brought under soil- water conservation structures. 
More than 250 hectares of area brought under vegetative cover and protected ,  by live  fences, hedgerows, aerodynamic windows, boundary plantation and other agro forestry systems</t>
  </si>
  <si>
    <t>Output 3.2
Multilevel cropping systems
&amp; integrated farming
practices are introduced
mainly through popularizing
a combination of drought
tolerant field crops, fast
growing &amp; multipurpose
perennials and small
livestock</t>
  </si>
  <si>
    <t xml:space="preserve">  Hectares of land brought under cultivation 
Increased in cropping diversity &amp; intensity increase in cropping month and food availability 
 Increase in self supply of seeds </t>
  </si>
  <si>
    <t xml:space="preserve">Integrated farming system is practiced by 10 farmers in target area. 
 A very few target families have knowledge about sustainable agriculture techniques and practices </t>
  </si>
  <si>
    <t xml:space="preserve">400 hectares of single crop land turned into at least double cropped area. 
At least 4000 target families enjoy an increase in income from diversified sources. 
 Food and nutrition security is to be ensured for at least 80% beneficiaries (9009 female and 9238 male  beneficiaries round the year). 
At least 4,000 target families have reduced their dependency on market for the inputs for agriculture. </t>
  </si>
  <si>
    <t>Output 3.3
Disaster-coping mechanisms
like community grain banks,
local crop &amp; trees seed
banks, fodder banks,
developed in targeted
villages</t>
  </si>
  <si>
    <t>Number of Grain banks/Seed Banks and Fodder Banks established 
Number of families able to meet up their food, fodder , input ( especially availability of seed) crisis in emergencies</t>
  </si>
  <si>
    <t>A very few community grain banks and no seed or fodder bank exist  in the area</t>
  </si>
  <si>
    <t>40 Grain Banks, 5 Seed Bank and 5 Fodder Banks are established .      The food/ fodder / input crisis and emergencies met up for at least 1500 has through these interventions</t>
  </si>
  <si>
    <t>Output 3.4 Climate resilient
appropriate technologies
like energy efficient cook
stoves, bio-gas, low cost
water filters, community
based drinking water
facility, are promoted.</t>
  </si>
  <si>
    <t xml:space="preserve"> No of target families using energy efficient cook stoves, biogas, low cost water harvesting , low cost water filter, community based drinking water facility
Number of community based facilities established
Number of target families accessing mainstream schemes for installation of climate adaptive structures</t>
  </si>
  <si>
    <t xml:space="preserve">450 no's of target families use energy efficient cook stoves . 100 families  have bio gas units 110 low cost water filters are in use . 
No of community based drinking water facility
 1000 no of target families access mainstream schemes for installation of climate adaptive structures </t>
  </si>
  <si>
    <t>At least 2400 no's of target families use energy efficient ovens, 250 biogas and 2500 low cost water filter ( 3200 female beneficiaries are directly impacted ). 
At least 5 community based drinking water facilities are established (At least  500  female beneficiary are directly impacted by this interventions in terms of reduced labour, time and drudgery). 
At least 5000 families ( 11262 female and 11548 male beneficiaries ) accessing mainstream schemes for installation of climate adaptive  structures</t>
  </si>
  <si>
    <t>Outcome 4
Various types of materials
on processes and
techniques are published
and measures taken to
upscale the interventions to
improve climate resilience
in the red and lateritic zone</t>
  </si>
  <si>
    <t xml:space="preserve">4.        Replication of the interventions in neighbouring villages along with the project area                                                                Govt. . Adopted the climate resilient  models in their policies </t>
  </si>
  <si>
    <t>Local  level planning does not consider climate change related aspects. Only few farmers practice ecological farming and livelihood practices</t>
  </si>
  <si>
    <t>Climate resilient livelihood strategies adopted by other Gram Panchayat and Blocks. The project  learning documents aligned to the SAPCC are advocated for adoption with relevant government department at both state and national level</t>
  </si>
  <si>
    <t>Output 4.1
Production of technical and financial data analysis on
processes to improve the
resilience of the livelihood
in red and lateritic zones of
West Bengal</t>
  </si>
  <si>
    <t>4.1       Number of technical reports published</t>
  </si>
  <si>
    <t>Absence of location specific analytical report</t>
  </si>
  <si>
    <t xml:space="preserve">Out of two one technical reports are being prepared but not yet finalized </t>
  </si>
  <si>
    <t>At least five technical reports and one policy paper published for wider dissemination</t>
  </si>
  <si>
    <t>Output 4.2
Improved access to
learnings from the project
activities to be ensured
through short films,
dedicated website and
other printed materials</t>
  </si>
  <si>
    <t xml:space="preserve">4.2  Number of audio visual publications, awareness materials ( e.g. folders, brochures, pamphlets, posters, newsletters, journals,  IEC materials ) published.        Dedicated website created and updated regularly                                                                                Number of mass awareness generation measure ( e.g. participation  in village fairs, rallies, campaigns ) </t>
  </si>
  <si>
    <t xml:space="preserve">No appropriate awareness materials available , especially in vernacular language. No website at present. Limited awareness generated through mainstreaming mass media e.g.. television, radio,etc. </t>
  </si>
  <si>
    <t xml:space="preserve">At least 5 audio visual publication, 7 types of awareness materials published for wider dissemination in the state. A web space created  for regular dissemination of project learnings. At least 6  types of awareness generation activities to address the communities in and around the project villages </t>
  </si>
  <si>
    <t>Output 4.3
Advocacy with National /
State / Local Government
and others (NGOs, CBOs,
International organizations,
climate activists/experts) on
processes and practices
adopted under the project</t>
  </si>
  <si>
    <t xml:space="preserve">4.3        Number of advocacy films prepared  
Number of workshops organized                                                   Number of stakeholders participated </t>
  </si>
  <si>
    <t>No advocacy film available. No workshops organized involving the stakeholders</t>
  </si>
  <si>
    <t>2 Advocacy films are prepared . 8 local level and 3 state level experience sharing workshops and 1 national level advocacy workshops/ seminar involving all stakeholders is conducted</t>
  </si>
  <si>
    <t>QUALITATIVE MEASURES and LESSONS LEARNED</t>
  </si>
  <si>
    <t>Please complete the following section every reporting period</t>
  </si>
  <si>
    <t>Implementation and Adaptive Management</t>
  </si>
  <si>
    <t>Response</t>
  </si>
  <si>
    <t>What implementation issues/lessons, either positive or negative, affected progress?</t>
  </si>
  <si>
    <t>Were there any delays in implementation?  If so, include any causes of delays. What measures have been taken to reduce delays?</t>
  </si>
  <si>
    <t>Describe any changes undertaken to improve results on the ground or any changes made to project outputs (i.e. changes to project design)</t>
  </si>
  <si>
    <t xml:space="preserve">No specific change during reporting period. Out of 40 villages, PRA in one village could not be completed due to political unrest as a result villagers could not sit together to assess their present situation. It is clear that work in this village under the CCA project could not be completed  and a request is placed in front of NABARD to select another village under intervention instead of the said village where villagers could not sit together after repeated effort by the village level workers of DRCSC. </t>
  </si>
  <si>
    <t>How have gender considerations been taken into consideration during the reporting period? What have been the lessons learned as a consequence of inclusion of such considerations on project performance or impacts?</t>
  </si>
  <si>
    <r>
      <t xml:space="preserve">Please complete the following section at </t>
    </r>
    <r>
      <rPr>
        <b/>
        <i/>
        <sz val="12"/>
        <color indexed="8"/>
        <rFont val="Georgia"/>
        <family val="1"/>
      </rPr>
      <t xml:space="preserve">mid-term </t>
    </r>
    <r>
      <rPr>
        <i/>
        <sz val="12"/>
        <color indexed="8"/>
        <rFont val="Georgia"/>
        <family val="1"/>
      </rPr>
      <t>and</t>
    </r>
    <r>
      <rPr>
        <b/>
        <i/>
        <sz val="12"/>
        <color indexed="8"/>
        <rFont val="Georgia"/>
        <family val="1"/>
      </rPr>
      <t xml:space="preserve"> project completion</t>
    </r>
  </si>
  <si>
    <t>Lessons for Adaptation</t>
  </si>
  <si>
    <t>Climate Resilience Measures</t>
  </si>
  <si>
    <t>What have been the lessons learned, both positive and negative, in implementing climate adaptation measures that would be relevant to the design and implementation of future projects/programmes for enhanced resilience to climate change?</t>
  </si>
  <si>
    <t>What is the potential for the climate resilience measures undertaken by the project/programme to be replicated and scaled up both within and outside the project area?</t>
  </si>
  <si>
    <t>Concrete Adaptation Interventions</t>
  </si>
  <si>
    <t>What have been the lessons learned, both positive and negative, in implementing concrete adaptation interventions that would be relevant to the design and implementation of future projects/programmes implementing concrete adaptation interventions?</t>
  </si>
  <si>
    <t>What is the potential for the concrete adaptation interventions undertaken by the project/programme to be replicated and scaled up both within and outside the project area?</t>
  </si>
  <si>
    <t>Community/National Impact</t>
  </si>
  <si>
    <t>What would you consider to be the most successful aspects for the target communities?</t>
  </si>
  <si>
    <t>What measures are/have been put in place to ensure sustainability of the project/program results?</t>
  </si>
  <si>
    <t>What measures are being/could have been put in place to improve project/program results?</t>
  </si>
  <si>
    <t xml:space="preserve">Knowledge Management </t>
  </si>
  <si>
    <t>How has existing information/data/knowledge been used to inform project development and implementation? What kinds of information/data/knowledge were used?</t>
  </si>
  <si>
    <t>If learning objectives have been established, have they been met? Please describe.</t>
  </si>
  <si>
    <t>Describe any difficulties there have been in  accessing or retrieving existing information (data or knowledge) that is relevant to the project. Please provide suggestions for improving access to the relevant data.</t>
  </si>
  <si>
    <t>Has the identification of learning objectives contributed to the outcomes of the project? In what ways have they contributed?</t>
  </si>
  <si>
    <t xml:space="preserve">Results Tracker for Adaptation Fund (AF)  Projects    </t>
  </si>
  <si>
    <r>
      <rPr>
        <b/>
        <sz val="12"/>
        <color indexed="8"/>
        <rFont val="Georgia"/>
        <family val="1"/>
      </rPr>
      <t xml:space="preserve">Goal: </t>
    </r>
    <r>
      <rPr>
        <sz val="12"/>
        <color indexed="8"/>
        <rFont val="Georgia"/>
        <family val="1"/>
      </rPr>
      <t xml:space="preserve">Assist developing-country Parties to the Kyoto Protocol that are particularly vulnerable to the adverse effects of climate change in meeting the costs of concrete adaptation projects and programmes in order to implement climate-resilient measures. 
</t>
    </r>
    <r>
      <rPr>
        <b/>
        <sz val="12"/>
        <color indexed="8"/>
        <rFont val="Georgia"/>
        <family val="1"/>
      </rPr>
      <t xml:space="preserve">Impact: </t>
    </r>
    <r>
      <rPr>
        <sz val="12"/>
        <color indexed="8"/>
        <rFont val="Georgia"/>
        <family val="1"/>
      </rPr>
      <t xml:space="preserve">Increased resiliency at the community, national, and regional levels to climate variability and change. </t>
    </r>
  </si>
  <si>
    <r>
      <rPr>
        <b/>
        <sz val="12"/>
        <color indexed="8"/>
        <rFont val="Georgia"/>
        <family val="1"/>
      </rPr>
      <t>Important:</t>
    </r>
    <r>
      <rPr>
        <sz val="12"/>
        <color indexed="8"/>
        <rFont val="Georgia"/>
        <family val="1"/>
      </rPr>
      <t xml:space="preserve"> Please read the following guidance document (also posted on the Adaptation Fund website) before entering your data </t>
    </r>
  </si>
  <si>
    <t>Link: http://www.adaptation-fund.org/sites/default/files/Results%20Framework%20and%20Baseline%20Guidance%20final.pdf</t>
  </si>
  <si>
    <t>Adaptation Fund Strategic Results Framework</t>
  </si>
  <si>
    <t>Project ID</t>
  </si>
  <si>
    <t>IND/NIE/Agri/2014/1</t>
  </si>
  <si>
    <t>Implementing Entity</t>
  </si>
  <si>
    <t xml:space="preserve">National Bank for Agriculture and Rural Development (NABARD) </t>
  </si>
  <si>
    <t>Type of implementing entity</t>
  </si>
  <si>
    <t>NIE</t>
  </si>
  <si>
    <t>Country</t>
  </si>
  <si>
    <t>India</t>
  </si>
  <si>
    <t>Region</t>
  </si>
  <si>
    <t>Asia-Pacific</t>
  </si>
  <si>
    <t>Sector</t>
  </si>
  <si>
    <t>Agriculture</t>
  </si>
  <si>
    <t>Baseline information</t>
  </si>
  <si>
    <t>Target performance at completion</t>
  </si>
  <si>
    <t>Performance at mid-term</t>
  </si>
  <si>
    <t>Performance at completion</t>
  </si>
  <si>
    <t>Impact: Increased resiliency at the community, national, and regional levels to climate variability and change</t>
  </si>
  <si>
    <r>
      <rPr>
        <b/>
        <u/>
        <sz val="12"/>
        <color theme="1"/>
        <rFont val="Georgia"/>
        <family val="1"/>
      </rPr>
      <t>Core Indicator</t>
    </r>
    <r>
      <rPr>
        <sz val="12"/>
        <color theme="1"/>
        <rFont val="Georgia"/>
        <family val="1"/>
      </rPr>
      <t>: No. of beneficiaries</t>
    </r>
  </si>
  <si>
    <t>Total (direct + indirect beneficiaries)</t>
  </si>
  <si>
    <t>Direct beneficiaries supported by the project</t>
  </si>
  <si>
    <t>Indirect beneficiaries supported by the project</t>
  </si>
  <si>
    <t>Total</t>
  </si>
  <si>
    <t>% of female beneficiaries</t>
  </si>
  <si>
    <t>% of Youth beneficiaries</t>
  </si>
  <si>
    <t>Outcome 1: Reduced exposure to climate-related hazards and threats</t>
  </si>
  <si>
    <t>Indicator 1: Relevant threat and hazard information generated and disseminated to stakeholders on a timely basis</t>
  </si>
  <si>
    <t>Number of targeted stakeholders</t>
  </si>
  <si>
    <t>Hazards information generated and disseminated</t>
  </si>
  <si>
    <t>Overall effectiveness</t>
  </si>
  <si>
    <t>Drought</t>
  </si>
  <si>
    <t>1: Ineffective</t>
  </si>
  <si>
    <t>5: Very effective</t>
  </si>
  <si>
    <t>% of female targeted</t>
  </si>
  <si>
    <t>Output 1.1 Risk and vulnerability assessments conducted and updated</t>
  </si>
  <si>
    <t>Indicator 1.1: No. of projects/programmes that conduct and update risk and vulnerability assessments</t>
  </si>
  <si>
    <t>No. of projects/programmes that conduct and update risk and vulnerability assessments</t>
  </si>
  <si>
    <t>Scale</t>
  </si>
  <si>
    <t>Status</t>
  </si>
  <si>
    <t>Food security</t>
  </si>
  <si>
    <t>Local</t>
  </si>
  <si>
    <t>3: Risk and vulnerability assessments completed or updated</t>
  </si>
  <si>
    <t>Multi-sector</t>
  </si>
  <si>
    <t>Output 1.2 Targeted population groups covered by adequate risk reduction systems</t>
  </si>
  <si>
    <r>
      <rPr>
        <b/>
        <u/>
        <sz val="12"/>
        <color theme="1"/>
        <rFont val="Georgia"/>
        <family val="1"/>
      </rPr>
      <t>Core Indicator</t>
    </r>
    <r>
      <rPr>
        <sz val="12"/>
        <color theme="1"/>
        <rFont val="Georgia"/>
        <family val="1"/>
      </rPr>
      <t xml:space="preserve"> 1.2: No. of Early Warning Systems</t>
    </r>
  </si>
  <si>
    <t>No. of adopted Early Warning Systems</t>
  </si>
  <si>
    <t>Category targeted</t>
  </si>
  <si>
    <t>Hazard</t>
  </si>
  <si>
    <t>1: Risk knowledge</t>
  </si>
  <si>
    <t>Geographical coverage</t>
  </si>
  <si>
    <t>Number of municipalities</t>
  </si>
  <si>
    <t>2: Monitoring and warning service</t>
  </si>
  <si>
    <t>3: Dissemination and communication</t>
  </si>
  <si>
    <t>4: Response capability</t>
  </si>
  <si>
    <t>Outcome 2: Strengthened institutional capacity to reduce risks associated with climate-induced socioeconomic and environmental losses</t>
  </si>
  <si>
    <t>Indicator 2: Capacity of staff to respond to, and mitigate impacts of, climate-related events from targeted institutions increased</t>
  </si>
  <si>
    <t>Number of staff targeted</t>
  </si>
  <si>
    <t>Capacity level</t>
  </si>
  <si>
    <t>3: Medium capacity</t>
  </si>
  <si>
    <t>4: High capacity</t>
  </si>
  <si>
    <t>Output 2.1 Strengthened capacity of national and sub-national centres and networks to respond rapidly to extreme weather events</t>
  </si>
  <si>
    <t>Indicator 2.1.1: No. of staff trained to respond to, and mitigate impacts of, climate-related events</t>
  </si>
  <si>
    <t>Total staff trained</t>
  </si>
  <si>
    <t>% of female staff trained</t>
  </si>
  <si>
    <t>Type</t>
  </si>
  <si>
    <t>NGO</t>
  </si>
  <si>
    <t>Indicator 2.1.2: No. of targeted institutions with increased capacity to minimize exposure to climate variability risks</t>
  </si>
  <si>
    <t>Public</t>
  </si>
  <si>
    <t>2: Low capacity</t>
  </si>
  <si>
    <t>Outcome 3: Strengthened awareness and ownership of adaptation and climate risk reduction processes</t>
  </si>
  <si>
    <t>Indicator 3.1: Increase in application of appropriate adaptation responses</t>
  </si>
  <si>
    <t>Percentage of targeted population applying adaptation measures</t>
  </si>
  <si>
    <t xml:space="preserve">Output 3: Targeted population groups participating in adaptation and risk reduction awareness activities </t>
  </si>
  <si>
    <t>Indicator 3.1.1: Percentage of targeted population awareness of predicted adverse impacts of climate change, and of appropriate responses</t>
  </si>
  <si>
    <t>No. of targeted beneficiaries</t>
  </si>
  <si>
    <t>% of female participants targeted</t>
  </si>
  <si>
    <t>Level of awareness</t>
  </si>
  <si>
    <t>2: Partially not aware</t>
  </si>
  <si>
    <t>5: Fully aware</t>
  </si>
  <si>
    <t>Outcome 4: Increased adaptive capacity within relevant development sector services and infrastructure assets</t>
  </si>
  <si>
    <t>Indicator 4.1: Increased responsiveness of development sector services to evolving needs from changing and variable climate</t>
  </si>
  <si>
    <t>Project/programme sector</t>
  </si>
  <si>
    <t>Geographical scale</t>
  </si>
  <si>
    <t>Response level</t>
  </si>
  <si>
    <t>2: Partially responsive (Lacks most elements)</t>
  </si>
  <si>
    <t>4: Mostly responsive (Most defined elements)</t>
  </si>
  <si>
    <r>
      <rPr>
        <b/>
        <u/>
        <sz val="12"/>
        <color theme="1"/>
        <rFont val="Georgia"/>
        <family val="1"/>
      </rPr>
      <t>Core Indicator</t>
    </r>
    <r>
      <rPr>
        <sz val="12"/>
        <color theme="1"/>
        <rFont val="Georgia"/>
        <family val="1"/>
      </rPr>
      <t xml:space="preserve"> 4.2: Assets produced, developed, improved or strengthened</t>
    </r>
  </si>
  <si>
    <t>Targeted asset</t>
  </si>
  <si>
    <t>Changes in asset (quantitative or qualitative)</t>
  </si>
  <si>
    <t>1: Health and Social Infrastructure (developed/improved)</t>
  </si>
  <si>
    <t>1: Not improved</t>
  </si>
  <si>
    <t>5: Fully improved</t>
  </si>
  <si>
    <t>2: Physical asset (produced/improved/strengthened)</t>
  </si>
  <si>
    <t>2: Somewhat improved</t>
  </si>
  <si>
    <t>Disaster risk reduction</t>
  </si>
  <si>
    <t>4: Mostly Improved</t>
  </si>
  <si>
    <t>Water management</t>
  </si>
  <si>
    <t>Output 4: Vulnerable development sector services and infrastructure assets strengthened in response to climate change impacts, including variability</t>
  </si>
  <si>
    <t>Indicator 4.1.1: No. and type of development sector services to respond to new conditions resulting from climate variability and change</t>
  </si>
  <si>
    <t>Number of services</t>
  </si>
  <si>
    <t>Community</t>
  </si>
  <si>
    <t>Outcome 5: Increased ecosystem resilience in response to climate change and variability-induced stress</t>
  </si>
  <si>
    <t>Indicator 5: Ecosystem services and natural resource assets maintained or improved under climate change and variability-induced stress</t>
  </si>
  <si>
    <t>Natural resource improvement level</t>
  </si>
  <si>
    <t>2: Partially effective</t>
  </si>
  <si>
    <t>Output 5: Vulnerable ecosystem services and natural resource assets strengthened in response to climate change impacts, including variability</t>
  </si>
  <si>
    <r>
      <rPr>
        <b/>
        <u/>
        <sz val="12"/>
        <color theme="1"/>
        <rFont val="Georgia"/>
        <family val="1"/>
      </rPr>
      <t>Core Indicator</t>
    </r>
    <r>
      <rPr>
        <sz val="12"/>
        <color theme="1"/>
        <rFont val="Georgia"/>
        <family val="1"/>
      </rPr>
      <t xml:space="preserve"> 5.1: Natural Assets protected or rehabilitated</t>
    </r>
  </si>
  <si>
    <t>Natural asset or Ecosystem (type)</t>
  </si>
  <si>
    <t>Total number of natural assets or ecosystems protected/rehabilitated</t>
  </si>
  <si>
    <t>Unit</t>
  </si>
  <si>
    <t>Effectiveness of protection/rehabilitation</t>
  </si>
  <si>
    <t>Forests</t>
  </si>
  <si>
    <t>ha protected</t>
  </si>
  <si>
    <t>ha rehabilitated</t>
  </si>
  <si>
    <t>Cultivated land/Agricultural land</t>
  </si>
  <si>
    <t>Targeted performance at completion</t>
  </si>
  <si>
    <t>Outcome 6: Diversified and strengthened livelihoods and sources of income for vulnerable people in targeted areas</t>
  </si>
  <si>
    <t>Indicator 6.1: Increase in households and communities having more secure access to livelihood assets</t>
  </si>
  <si>
    <t>No. of targeted households</t>
  </si>
  <si>
    <t>% of female headed households</t>
  </si>
  <si>
    <t>Improvement level</t>
  </si>
  <si>
    <t>2: Limited improvement</t>
  </si>
  <si>
    <t>4: High improvement</t>
  </si>
  <si>
    <t>Indicator 6.2: Increase in targeted population's sustained climate-resilient alternative livelihoods</t>
  </si>
  <si>
    <t>% increase in income level vis-à-vis baseline</t>
  </si>
  <si>
    <t>Alternate Source</t>
  </si>
  <si>
    <t>From 5% to 10%</t>
  </si>
  <si>
    <t>From 20% to 30%</t>
  </si>
  <si>
    <t>From 0 to 0.5%</t>
  </si>
  <si>
    <t>Fishing</t>
  </si>
  <si>
    <t>From 0.5 to 1%</t>
  </si>
  <si>
    <t>From 10% to 20%</t>
  </si>
  <si>
    <t>Livestock production</t>
  </si>
  <si>
    <t>From 30% to 40%</t>
  </si>
  <si>
    <t>Output 6 Targeted individual and community livelihood strategies strengthened in relation to climate change impacts, including variability</t>
  </si>
  <si>
    <t>Indicator 6.1.1: No. and type of adaptation assets created or strengthened in support of individual or community livelihood strategies</t>
  </si>
  <si>
    <t>Number of Assets</t>
  </si>
  <si>
    <t>Type of Assets</t>
  </si>
  <si>
    <t>Adaptation strategy</t>
  </si>
  <si>
    <t>Physical capital</t>
  </si>
  <si>
    <t xml:space="preserve">Health </t>
  </si>
  <si>
    <t>Capacity development</t>
  </si>
  <si>
    <t>Adaptation strategies</t>
  </si>
  <si>
    <r>
      <rPr>
        <b/>
        <u/>
        <sz val="12"/>
        <color theme="1"/>
        <rFont val="Georgia"/>
        <family val="1"/>
      </rPr>
      <t>Core Indicator</t>
    </r>
    <r>
      <rPr>
        <sz val="12"/>
        <color theme="1"/>
        <rFont val="Georgia"/>
        <family val="1"/>
      </rPr>
      <t xml:space="preserve"> 6.1.2: Increased income, or avoided decrease in income</t>
    </r>
  </si>
  <si>
    <r>
      <t xml:space="preserve">Number of households </t>
    </r>
    <r>
      <rPr>
        <i/>
        <sz val="12"/>
        <color theme="1"/>
        <rFont val="Georgia"/>
        <family val="1"/>
      </rPr>
      <t>(total number in the project area)</t>
    </r>
  </si>
  <si>
    <t>Income source</t>
  </si>
  <si>
    <t>Income level (USD)</t>
  </si>
  <si>
    <t>Agricultural-related</t>
  </si>
  <si>
    <t>Outcome 7: Improved policies and regulations that promote and enforce resilience measures</t>
  </si>
  <si>
    <t>Indicator 7: Climate change priorities are integrated into national development strategy</t>
  </si>
  <si>
    <t>Integration level</t>
  </si>
  <si>
    <t>Output 7:Improved integration of climate-resilience strategies into country development plans</t>
  </si>
  <si>
    <t>Indicator 7.1: No. of policies introduced or adjusted to address climate change risks</t>
  </si>
  <si>
    <t>No. of Policies introduced or adjusted</t>
  </si>
  <si>
    <t>Environmental policy</t>
  </si>
  <si>
    <t>Regional</t>
  </si>
  <si>
    <t>Indicator 7.2: No. of targeted development strategies with incorporated climate change priorities enforced</t>
  </si>
  <si>
    <t>No. of Development strategies</t>
  </si>
  <si>
    <t>Regulation</t>
  </si>
  <si>
    <t>Effectiveness</t>
  </si>
  <si>
    <t>3: Partially enforced (Some elements implemented)</t>
  </si>
  <si>
    <t>4: Enforced (Most elements implemented)</t>
  </si>
  <si>
    <t>4: Effective</t>
  </si>
  <si>
    <t>Glacier lake outburst flood</t>
  </si>
  <si>
    <t>Inland flooding</t>
  </si>
  <si>
    <t>fry</t>
  </si>
  <si>
    <t>biological assets</t>
  </si>
  <si>
    <t>Company policy</t>
  </si>
  <si>
    <t>5: Fully enforced (All elements implemented)</t>
  </si>
  <si>
    <t>Salinization</t>
  </si>
  <si>
    <t>Decrease</t>
  </si>
  <si>
    <t>land</t>
  </si>
  <si>
    <t>Communication &amp; Information policy</t>
  </si>
  <si>
    <t>Same</t>
  </si>
  <si>
    <t>water areas</t>
  </si>
  <si>
    <t>Defence policy</t>
  </si>
  <si>
    <t>Wind</t>
  </si>
  <si>
    <t>subsoil assets</t>
  </si>
  <si>
    <t>increased adaptive capacity</t>
  </si>
  <si>
    <t>Domestic policy</t>
  </si>
  <si>
    <t>2: Partially not enforced (Most elements not implemented)</t>
  </si>
  <si>
    <t>Agribusiness</t>
  </si>
  <si>
    <t>Coastal flooding</t>
  </si>
  <si>
    <t>air</t>
  </si>
  <si>
    <t>achieved</t>
  </si>
  <si>
    <t>Economic policy</t>
  </si>
  <si>
    <t>1: Not enforced (No elements implemented)</t>
  </si>
  <si>
    <t>Financial capital</t>
  </si>
  <si>
    <t>Storm surge</t>
  </si>
  <si>
    <t>Please choose</t>
  </si>
  <si>
    <t>enhanced level of protection</t>
  </si>
  <si>
    <t>Education policy</t>
  </si>
  <si>
    <t>Human capital</t>
  </si>
  <si>
    <t>Hurricane</t>
  </si>
  <si>
    <t>Selected</t>
  </si>
  <si>
    <t>Aquaculture</t>
  </si>
  <si>
    <t>Not relevant</t>
  </si>
  <si>
    <t>5: All (Fully integrated)</t>
  </si>
  <si>
    <t>Construction/repairing business</t>
  </si>
  <si>
    <t>Social capital</t>
  </si>
  <si>
    <t>4: Most</t>
  </si>
  <si>
    <t>Cultivation</t>
  </si>
  <si>
    <t>Natural capital</t>
  </si>
  <si>
    <t>3: Some</t>
  </si>
  <si>
    <t>Personal capital</t>
  </si>
  <si>
    <t>Select</t>
  </si>
  <si>
    <t>5: All</t>
  </si>
  <si>
    <t>2: Most not integrated</t>
  </si>
  <si>
    <t>Forestry</t>
  </si>
  <si>
    <t>4: Almost all</t>
  </si>
  <si>
    <t>Private</t>
  </si>
  <si>
    <t>Yes</t>
  </si>
  <si>
    <t>Multi-community</t>
  </si>
  <si>
    <t>1: None</t>
  </si>
  <si>
    <t>Handicrafts</t>
  </si>
  <si>
    <t>3: Half</t>
  </si>
  <si>
    <t>No</t>
  </si>
  <si>
    <t>Departmental</t>
  </si>
  <si>
    <t>Coastal management</t>
  </si>
  <si>
    <t>2: Some</t>
  </si>
  <si>
    <t>National</t>
  </si>
  <si>
    <t>Manufacturing</t>
  </si>
  <si>
    <t>5: Very high improvement</t>
  </si>
  <si>
    <t>Established</t>
  </si>
  <si>
    <t>other</t>
  </si>
  <si>
    <t>Maintained</t>
  </si>
  <si>
    <t>Services</t>
  </si>
  <si>
    <t>3: Moderate improvement</t>
  </si>
  <si>
    <t>Improved</t>
  </si>
  <si>
    <t>Urban development</t>
  </si>
  <si>
    <t>Tourism-related</t>
  </si>
  <si>
    <t>Trading</t>
  </si>
  <si>
    <t>1: No improvement</t>
  </si>
  <si>
    <t>1 -generated information is irrelevant, and neither the stakeholders reached nor the timeframe managed were achieved</t>
  </si>
  <si>
    <t>1: No info transferred on time</t>
  </si>
  <si>
    <t>5: Highly responsive (All defined elements )</t>
  </si>
  <si>
    <t>Roads</t>
  </si>
  <si>
    <t>2 -the existence of some challenge in any of the three aspects of the indicator (generation of dissemination, stakeholders reached or timeframe managed)</t>
  </si>
  <si>
    <t>2: Somewhat info transferred</t>
  </si>
  <si>
    <t>4: Mostly aware</t>
  </si>
  <si>
    <t>Gov Buildings</t>
  </si>
  <si>
    <t>Latin America and Caribbean</t>
  </si>
  <si>
    <t>RIE</t>
  </si>
  <si>
    <t>3 -relevant information is generated and disseminated to all identified stakeholders on timely basis</t>
  </si>
  <si>
    <t>3: Info transferred on time</t>
  </si>
  <si>
    <t>3: Partially aware</t>
  </si>
  <si>
    <t>3: Moderately responsive (Some defined elements)</t>
  </si>
  <si>
    <t>3: Moderately improved</t>
  </si>
  <si>
    <t>Causeways</t>
  </si>
  <si>
    <t>3: Moderately effective</t>
  </si>
  <si>
    <t>Africa</t>
  </si>
  <si>
    <t>MIE</t>
  </si>
  <si>
    <t>1: No capacity</t>
  </si>
  <si>
    <t>Airports</t>
  </si>
  <si>
    <t>Eastern Europe</t>
  </si>
  <si>
    <t>1: Aware of neither</t>
  </si>
  <si>
    <t>1: Non responsive (Lacks all elements )</t>
  </si>
  <si>
    <t>Schools</t>
  </si>
  <si>
    <t>Training Centres</t>
  </si>
  <si>
    <t>Monitoring/Forecasting capacity</t>
  </si>
  <si>
    <t>Hospitals</t>
  </si>
  <si>
    <t>Afghanistan, Islamic Rep. of</t>
  </si>
  <si>
    <t>km protected</t>
  </si>
  <si>
    <t>Policy/regulatory reform</t>
  </si>
  <si>
    <t>Drinking water systems</t>
  </si>
  <si>
    <t>Angola</t>
  </si>
  <si>
    <t>km rehabilitated</t>
  </si>
  <si>
    <t>1: No plans conducted or updated</t>
  </si>
  <si>
    <t>Albania</t>
  </si>
  <si>
    <t>2: Undertaking or updating of assessments in progress</t>
  </si>
  <si>
    <t>Sustainable forest management</t>
  </si>
  <si>
    <t>Argentina</t>
  </si>
  <si>
    <t>Strengthening infrastructure</t>
  </si>
  <si>
    <r>
      <t xml:space="preserve">1: Health and Social Infrastructure </t>
    </r>
    <r>
      <rPr>
        <i/>
        <sz val="12"/>
        <color theme="1"/>
        <rFont val="Georgia"/>
        <family val="1"/>
      </rPr>
      <t>(developed/improved)</t>
    </r>
  </si>
  <si>
    <t>Armenia</t>
  </si>
  <si>
    <t>Supporting livelihoods</t>
  </si>
  <si>
    <r>
      <t xml:space="preserve">2: Physical asset </t>
    </r>
    <r>
      <rPr>
        <i/>
        <sz val="12"/>
        <color theme="1"/>
        <rFont val="Georgia"/>
        <family val="1"/>
      </rPr>
      <t>(produced/improved/strengthened)</t>
    </r>
  </si>
  <si>
    <t>Antigua and Barbuda</t>
  </si>
  <si>
    <t>Mangroves</t>
  </si>
  <si>
    <t>Mangrove reforestation</t>
  </si>
  <si>
    <t>Azerbaijan</t>
  </si>
  <si>
    <t>Coasts</t>
  </si>
  <si>
    <t>Energy policy</t>
  </si>
  <si>
    <t>Coastal drainage and infrastructure</t>
  </si>
  <si>
    <t>Burundi</t>
  </si>
  <si>
    <t>Rangelands</t>
  </si>
  <si>
    <t>Irrigation system</t>
  </si>
  <si>
    <t>Benin</t>
  </si>
  <si>
    <t>From 1% to 5%</t>
  </si>
  <si>
    <t>Foreign policy</t>
  </si>
  <si>
    <t>Community-based adaptation</t>
  </si>
  <si>
    <t>Burkina Faso</t>
  </si>
  <si>
    <t>Catchment area/Watershed/Aquifer</t>
  </si>
  <si>
    <t>Health policy</t>
  </si>
  <si>
    <t>Erosion control</t>
  </si>
  <si>
    <t>Bangladesh</t>
  </si>
  <si>
    <t>Protected areas/National parks</t>
  </si>
  <si>
    <t>Housing policy</t>
  </si>
  <si>
    <t>Soil water conservation</t>
  </si>
  <si>
    <t>Bulgaria</t>
  </si>
  <si>
    <t>Human resource policies</t>
  </si>
  <si>
    <t>Microfinance</t>
  </si>
  <si>
    <t>Bahrain</t>
  </si>
  <si>
    <t>Information policy</t>
  </si>
  <si>
    <t>Special Program for women</t>
  </si>
  <si>
    <t>Bahamas, The</t>
  </si>
  <si>
    <t>From 40% to 50%</t>
  </si>
  <si>
    <t>Macroeconomic policy</t>
  </si>
  <si>
    <t>Livelihoods</t>
  </si>
  <si>
    <t>Bosnia and Herzegovina</t>
  </si>
  <si>
    <t>Above 50%</t>
  </si>
  <si>
    <t>Monetary policy</t>
  </si>
  <si>
    <t>Water storage</t>
  </si>
  <si>
    <t>Belarus</t>
  </si>
  <si>
    <t>Population policy</t>
  </si>
  <si>
    <t>ICT and information dissemination</t>
  </si>
  <si>
    <t>Belize</t>
  </si>
  <si>
    <t>Private policy</t>
  </si>
  <si>
    <t>Bolivia</t>
  </si>
  <si>
    <t>Public policy</t>
  </si>
  <si>
    <t>Brazil</t>
  </si>
  <si>
    <t>Science policy</t>
  </si>
  <si>
    <t>Barbados</t>
  </si>
  <si>
    <t>Social policy</t>
  </si>
  <si>
    <t>Bhutan</t>
  </si>
  <si>
    <t>3- relevant information is generated and disseminated to all identified stakeholders on timely basis</t>
  </si>
  <si>
    <t>Transportation policy</t>
  </si>
  <si>
    <t>Botswana</t>
  </si>
  <si>
    <t>describe</t>
  </si>
  <si>
    <t>Urban policy</t>
  </si>
  <si>
    <t>Central African Republic</t>
  </si>
  <si>
    <t>2- the existence of some challenge in any of the three aspects of the indicator</t>
  </si>
  <si>
    <t>Water policy</t>
  </si>
  <si>
    <t>Chile</t>
  </si>
  <si>
    <t>Other policy</t>
  </si>
  <si>
    <t>China, People's Republic of</t>
  </si>
  <si>
    <t>1- generated information is irrelevant and neither the stakeholders reached nor the timeframe managed were achieved</t>
  </si>
  <si>
    <t>Cote d'Ivoire</t>
  </si>
  <si>
    <t>Cameroon</t>
  </si>
  <si>
    <t>Congo, Dem. Rep. of</t>
  </si>
  <si>
    <t>Congo, Republic of</t>
  </si>
  <si>
    <t>Cook Islands</t>
  </si>
  <si>
    <t>Colombia</t>
  </si>
  <si>
    <t>Comoros</t>
  </si>
  <si>
    <t>Cape Verde</t>
  </si>
  <si>
    <t>Costa Rica</t>
  </si>
  <si>
    <t>Cuba</t>
  </si>
  <si>
    <t>Czech Republic</t>
  </si>
  <si>
    <t>Djibouti</t>
  </si>
  <si>
    <t>Dominica</t>
  </si>
  <si>
    <t>Dominican Republic</t>
  </si>
  <si>
    <t>Algeria</t>
  </si>
  <si>
    <t>Ecuador</t>
  </si>
  <si>
    <t>Egypt</t>
  </si>
  <si>
    <t>Eritrea</t>
  </si>
  <si>
    <t>Estonia</t>
  </si>
  <si>
    <t>Ethiopia</t>
  </si>
  <si>
    <t>Fiji</t>
  </si>
  <si>
    <t>Micronesia, Fed. States of</t>
  </si>
  <si>
    <t>Gabon</t>
  </si>
  <si>
    <t>Georgia</t>
  </si>
  <si>
    <t>Ghana</t>
  </si>
  <si>
    <t>Guinea</t>
  </si>
  <si>
    <t>Gambia, The</t>
  </si>
  <si>
    <t>Guinea-Bissau</t>
  </si>
  <si>
    <t>Equatorial Guinea</t>
  </si>
  <si>
    <t>Grenada</t>
  </si>
  <si>
    <t>Guatemala</t>
  </si>
  <si>
    <t>Guyana</t>
  </si>
  <si>
    <t>Honduras</t>
  </si>
  <si>
    <t>Croatia</t>
  </si>
  <si>
    <t>Haiti</t>
  </si>
  <si>
    <t>Hungary</t>
  </si>
  <si>
    <t>Indonesia</t>
  </si>
  <si>
    <t>Iran, Islamic Republic of</t>
  </si>
  <si>
    <t>Jamaica</t>
  </si>
  <si>
    <t>Jordan</t>
  </si>
  <si>
    <t>Kazakhstan</t>
  </si>
  <si>
    <t>Kenya</t>
  </si>
  <si>
    <t>Kyrgyz Republic</t>
  </si>
  <si>
    <t>Cambodia</t>
  </si>
  <si>
    <t>Kiribati</t>
  </si>
  <si>
    <t>Saint Kitts and Nevis</t>
  </si>
  <si>
    <t>Korea, Republic of</t>
  </si>
  <si>
    <t>Lao People's Democratic Republic</t>
  </si>
  <si>
    <t>Lebanon</t>
  </si>
  <si>
    <t>Liberia</t>
  </si>
  <si>
    <t>Libya</t>
  </si>
  <si>
    <t>Saint Lucia</t>
  </si>
  <si>
    <t>Sri Lanka</t>
  </si>
  <si>
    <t>Lesotho</t>
  </si>
  <si>
    <t>Lithuania</t>
  </si>
  <si>
    <t>Latvia</t>
  </si>
  <si>
    <t>Morocco</t>
  </si>
  <si>
    <t>Moldova</t>
  </si>
  <si>
    <t>Madagascar</t>
  </si>
  <si>
    <t>Maldives</t>
  </si>
  <si>
    <t>Mexico</t>
  </si>
  <si>
    <t>Marshall Islands</t>
  </si>
  <si>
    <t>Macedonia, former Yugoslav Republic of</t>
  </si>
  <si>
    <t>Mali</t>
  </si>
  <si>
    <t>Malta</t>
  </si>
  <si>
    <t>Myanmar</t>
  </si>
  <si>
    <t>Montenegro</t>
  </si>
  <si>
    <t>Mongolia</t>
  </si>
  <si>
    <t>Mozambique</t>
  </si>
  <si>
    <t>Mauritania</t>
  </si>
  <si>
    <t>Mauritius</t>
  </si>
  <si>
    <t>Malawi</t>
  </si>
  <si>
    <t>Malaysia</t>
  </si>
  <si>
    <t>Namibia</t>
  </si>
  <si>
    <t>Niger</t>
  </si>
  <si>
    <t>Nigeria</t>
  </si>
  <si>
    <t>Nicaragua</t>
  </si>
  <si>
    <t>Niue</t>
  </si>
  <si>
    <t>Nepal</t>
  </si>
  <si>
    <t>Nauru</t>
  </si>
  <si>
    <t>Oman</t>
  </si>
  <si>
    <t>Pakistan</t>
  </si>
  <si>
    <t>Panama</t>
  </si>
  <si>
    <t>Peru</t>
  </si>
  <si>
    <t>Philippines</t>
  </si>
  <si>
    <t>Palau</t>
  </si>
  <si>
    <t>Papua New Guinea</t>
  </si>
  <si>
    <t>Poland</t>
  </si>
  <si>
    <t>Korea, Dem. People's Rep. of</t>
  </si>
  <si>
    <t>Paraguay</t>
  </si>
  <si>
    <t>Romania</t>
  </si>
  <si>
    <t>Russian Federation</t>
  </si>
  <si>
    <t>Rwanda</t>
  </si>
  <si>
    <t>Saudi Arabia</t>
  </si>
  <si>
    <t>Sudan</t>
  </si>
  <si>
    <t>Senegal</t>
  </si>
  <si>
    <t>Solomon Islands</t>
  </si>
  <si>
    <t>Sierra Leone</t>
  </si>
  <si>
    <t>El Salvador</t>
  </si>
  <si>
    <t>San Marino</t>
  </si>
  <si>
    <t>Serbia</t>
  </si>
  <si>
    <t>Sao Tome and Principe</t>
  </si>
  <si>
    <t>Suriname</t>
  </si>
  <si>
    <t>Slovak Republic</t>
  </si>
  <si>
    <t>Slovenia</t>
  </si>
  <si>
    <t>Swaziland</t>
  </si>
  <si>
    <t>Seychelles</t>
  </si>
  <si>
    <t>Syrian Arab Republic</t>
  </si>
  <si>
    <t>Chad</t>
  </si>
  <si>
    <t>Togo</t>
  </si>
  <si>
    <t>Thailand</t>
  </si>
  <si>
    <t>Tajikistan</t>
  </si>
  <si>
    <t>Turkmenistan</t>
  </si>
  <si>
    <t>Tonga</t>
  </si>
  <si>
    <t>Trinidad and Tobago</t>
  </si>
  <si>
    <t>Tunisia</t>
  </si>
  <si>
    <t>Turkey</t>
  </si>
  <si>
    <t>Tuvalu</t>
  </si>
  <si>
    <t>Tanzania</t>
  </si>
  <si>
    <t>Uganda</t>
  </si>
  <si>
    <t>Ukraine</t>
  </si>
  <si>
    <t>Uruguay</t>
  </si>
  <si>
    <t>Uzbekistan</t>
  </si>
  <si>
    <t>Saint Vincent and the Grenadines</t>
  </si>
  <si>
    <t>Venezuela</t>
  </si>
  <si>
    <t>Vietnam</t>
  </si>
  <si>
    <t>Vanuatu</t>
  </si>
  <si>
    <t>Samoa</t>
  </si>
  <si>
    <t>Yemen, Republic of</t>
  </si>
  <si>
    <t>South Africa</t>
  </si>
  <si>
    <t>Zambia</t>
  </si>
  <si>
    <t>Zimbabwe</t>
  </si>
  <si>
    <t>Timor-Leste</t>
  </si>
  <si>
    <t xml:space="preserve"> Fund Outcome Indicator Units</t>
  </si>
  <si>
    <r>
      <rPr>
        <b/>
        <sz val="12"/>
        <color indexed="8"/>
        <rFont val="Microsoft Sans Serif"/>
        <family val="2"/>
      </rPr>
      <t xml:space="preserve">1. </t>
    </r>
    <r>
      <rPr>
        <sz val="12"/>
        <color indexed="8"/>
        <rFont val="Microsoft Sans Serif"/>
        <family val="2"/>
      </rPr>
      <t xml:space="preserve">Generation of relevant data, Stakeholders, and Timeliness 
</t>
    </r>
    <r>
      <rPr>
        <b/>
        <sz val="12"/>
        <color indexed="8"/>
        <rFont val="Microsoft Sans Serif"/>
        <family val="2"/>
      </rPr>
      <t>2.1.</t>
    </r>
    <r>
      <rPr>
        <sz val="12"/>
        <color indexed="8"/>
        <rFont val="Microsoft Sans Serif"/>
        <family val="2"/>
      </rPr>
      <t xml:space="preserve"> Include both qualitative and quantitative measures of capacity level within targeted institutions
</t>
    </r>
    <r>
      <rPr>
        <b/>
        <sz val="12"/>
        <color indexed="8"/>
        <rFont val="Microsoft Sans Serif"/>
        <family val="2"/>
      </rPr>
      <t xml:space="preserve">2.2. </t>
    </r>
    <r>
      <rPr>
        <sz val="12"/>
        <color indexed="8"/>
        <rFont val="Microsoft Sans Serif"/>
        <family val="2"/>
      </rPr>
      <t xml:space="preserve">Number (men and women and other vulnerable groups)
</t>
    </r>
    <r>
      <rPr>
        <b/>
        <sz val="12"/>
        <color indexed="8"/>
        <rFont val="Microsoft Sans Serif"/>
        <family val="2"/>
      </rPr>
      <t>3.1.</t>
    </r>
    <r>
      <rPr>
        <sz val="12"/>
        <color indexed="8"/>
        <rFont val="Microsoft Sans Serif"/>
        <family val="2"/>
      </rPr>
      <t xml:space="preserve"> Use scale from 1 to 5: 5: Fully aware 4: Mostly aware 3: Partially aware 2: Partially not aware 1: Aware of neither predicted adverse impacts of climate change nor of appropriate responses
</t>
    </r>
    <r>
      <rPr>
        <b/>
        <sz val="12"/>
        <color indexed="8"/>
        <rFont val="Microsoft Sans Serif"/>
        <family val="2"/>
      </rPr>
      <t xml:space="preserve">3.2. </t>
    </r>
    <r>
      <rPr>
        <sz val="12"/>
        <color indexed="8"/>
        <rFont val="Microsoft Sans Serif"/>
        <family val="2"/>
      </rPr>
      <t xml:space="preserve">Use scale from 1 to 5:  5: All 4: Almost all 3: Half 2: Some 1: None
</t>
    </r>
    <r>
      <rPr>
        <b/>
        <sz val="12"/>
        <color indexed="8"/>
        <rFont val="Microsoft Sans Serif"/>
        <family val="2"/>
      </rPr>
      <t>4.1.</t>
    </r>
    <r>
      <rPr>
        <sz val="12"/>
        <color indexed="8"/>
        <rFont val="Microsoft Sans Serif"/>
        <family val="2"/>
      </rPr>
      <t xml:space="preserve"> Summarize in an overall scale (1-5): 5: Highly responsive (All defined elements ) 4: Mostly responsive (Most defined elements) 3: Moderately responsive (Some defined elements) 2: Partially responsive (Lacks most elements) 1: Non responsive (Lacks all elements )                                                                                                                                                                                                                    </t>
    </r>
    <r>
      <rPr>
        <b/>
        <sz val="12"/>
        <color indexed="8"/>
        <rFont val="Microsoft Sans Serif"/>
        <family val="2"/>
      </rPr>
      <t>4.2.</t>
    </r>
    <r>
      <rPr>
        <sz val="12"/>
        <color indexed="8"/>
        <rFont val="Microsoft Sans Serif"/>
        <family val="2"/>
      </rPr>
      <t xml:space="preserve">  Summarize in an overall scale (1-5):  5: Fully improved 4: Mostly Improved 3: Moderately improved 2: Somewhat improved
1: Not improved                                                                                                                                                                                                                           </t>
    </r>
    <r>
      <rPr>
        <b/>
        <sz val="12"/>
        <color indexed="8"/>
        <rFont val="Microsoft Sans Serif"/>
        <family val="2"/>
      </rPr>
      <t>5.</t>
    </r>
    <r>
      <rPr>
        <sz val="12"/>
        <color indexed="8"/>
        <rFont val="Microsoft Sans Serif"/>
        <family val="2"/>
      </rPr>
      <t xml:space="preserve">  Depends on the targeted natural asset: 
</t>
    </r>
    <r>
      <rPr>
        <i/>
        <sz val="12"/>
        <color indexed="8"/>
        <rFont val="Microsoft Sans Serif"/>
        <family val="2"/>
      </rPr>
      <t>Biological (species):</t>
    </r>
    <r>
      <rPr>
        <sz val="12"/>
        <color indexed="8"/>
        <rFont val="Microsoft Sans Serif"/>
        <family val="2"/>
      </rPr>
      <t xml:space="preserve"> measure through changes in population numbers (dynamics, structure, etc.)
</t>
    </r>
    <r>
      <rPr>
        <i/>
        <sz val="12"/>
        <color indexed="8"/>
        <rFont val="Microsoft Sans Serif"/>
        <family val="2"/>
      </rPr>
      <t xml:space="preserve">Land: </t>
    </r>
    <r>
      <rPr>
        <sz val="12"/>
        <color indexed="8"/>
        <rFont val="Microsoft Sans Serif"/>
        <family val="2"/>
      </rPr>
      <t xml:space="preserve">measure changes in hectares. Baseline data will be necessary to estimate the change. Supporting indicators baseline and target (as well as contextual information) are needed such as the following: Farmers adopting recommended technologies, Ha. of land improved, Average deforestation rate Etc.
Use scale from 1 to 5.  5: Very effective (All elements are present) 4: Effective (Most elements are present) 3: Moderately effective (Some elements are present) 2: Partially effective (Most elements are not present) 1: Ineffective (No elements are present)
</t>
    </r>
    <r>
      <rPr>
        <b/>
        <sz val="12"/>
        <color indexed="8"/>
        <rFont val="Microsoft Sans Serif"/>
        <family val="2"/>
      </rPr>
      <t>6.1.</t>
    </r>
    <r>
      <rPr>
        <sz val="12"/>
        <color indexed="8"/>
        <rFont val="Microsoft Sans Serif"/>
        <family val="2"/>
      </rPr>
      <t xml:space="preserve">  Summarize in an overall scale (1-5):  5: Very high improvement 4: High improvement 3: Moderate improvement 2: Limited improvement 1: No improvement                                                                                                                                                                                                                                                         </t>
    </r>
    <r>
      <rPr>
        <b/>
        <sz val="12"/>
        <color indexed="8"/>
        <rFont val="Microsoft Sans Serif"/>
        <family val="2"/>
      </rPr>
      <t xml:space="preserve">6.2. </t>
    </r>
    <r>
      <rPr>
        <sz val="12"/>
        <color indexed="8"/>
        <rFont val="Microsoft Sans Serif"/>
        <family val="2"/>
      </rPr>
      <t xml:space="preserve"> Household income by source of livelihood in project area (USD) prior and post project intervention                                                                                                                                                                                                                                                      </t>
    </r>
    <r>
      <rPr>
        <b/>
        <sz val="12"/>
        <color indexed="8"/>
        <rFont val="Microsoft Sans Serif"/>
        <family val="2"/>
      </rPr>
      <t>7.</t>
    </r>
    <r>
      <rPr>
        <sz val="12"/>
        <color indexed="8"/>
        <rFont val="Microsoft Sans Serif"/>
        <family val="2"/>
      </rPr>
      <t xml:space="preserve"> Summarize in an overall scale (1-5).  5: All (Fully integrated) 4: Most 3: Some 2: Most not integrated 1: None</t>
    </r>
  </si>
  <si>
    <t>Fund Output Indicator Units</t>
  </si>
  <si>
    <r>
      <rPr>
        <b/>
        <sz val="12"/>
        <color indexed="8"/>
        <rFont val="Microsoft Sans Serif"/>
        <family val="2"/>
      </rPr>
      <t>1.1.</t>
    </r>
    <r>
      <rPr>
        <sz val="12"/>
        <color indexed="8"/>
        <rFont val="Microsoft Sans Serif"/>
        <family val="2"/>
      </rPr>
      <t xml:space="preserve">  Number, sector(s) and level(s) of projects or interventions in separate fields of monitoring plan                                                                                  </t>
    </r>
    <r>
      <rPr>
        <b/>
        <sz val="12"/>
        <color indexed="8"/>
        <rFont val="Microsoft Sans Serif"/>
        <family val="2"/>
      </rPr>
      <t xml:space="preserve">1.2. </t>
    </r>
    <r>
      <rPr>
        <sz val="12"/>
        <color indexed="8"/>
        <rFont val="Microsoft Sans Serif"/>
        <family val="2"/>
      </rPr>
      <t xml:space="preserve">Number
</t>
    </r>
    <r>
      <rPr>
        <b/>
        <sz val="12"/>
        <color indexed="8"/>
        <rFont val="Microsoft Sans Serif"/>
        <family val="2"/>
      </rPr>
      <t>2.1.1.</t>
    </r>
    <r>
      <rPr>
        <sz val="12"/>
        <color indexed="8"/>
        <rFont val="Microsoft Sans Serif"/>
        <family val="2"/>
      </rPr>
      <t xml:space="preserve"> Number of staff (male/female) of targeted institutions: a. Obtain baseline information: total number of staff from targeted institutions b. Define target
</t>
    </r>
    <r>
      <rPr>
        <b/>
        <sz val="12"/>
        <color indexed="8"/>
        <rFont val="Microsoft Sans Serif"/>
        <family val="2"/>
      </rPr>
      <t>2.1.2.</t>
    </r>
    <r>
      <rPr>
        <sz val="12"/>
        <color indexed="8"/>
        <rFont val="Microsoft Sans Serif"/>
        <family val="2"/>
      </rPr>
      <t xml:space="preserve"> Number of staff (male/female) of targeted institutions: a. Obtain baseline information: total number of staff from targeted institutions b. Define target: needs to be defined by project proponents
</t>
    </r>
    <r>
      <rPr>
        <b/>
        <sz val="12"/>
        <color indexed="8"/>
        <rFont val="Microsoft Sans Serif"/>
        <family val="2"/>
      </rPr>
      <t xml:space="preserve">2.2.1. </t>
    </r>
    <r>
      <rPr>
        <i/>
        <sz val="12"/>
        <color indexed="8"/>
        <rFont val="Microsoft Sans Serif"/>
        <family val="2"/>
      </rPr>
      <t>Quantitative:</t>
    </r>
    <r>
      <rPr>
        <sz val="12"/>
        <color indexed="8"/>
        <rFont val="Microsoft Sans Serif"/>
        <family val="2"/>
      </rPr>
      <t xml:space="preserve"> Percentage (includes women – and other vulnerable groups – and men).
</t>
    </r>
    <r>
      <rPr>
        <i/>
        <sz val="12"/>
        <color indexed="8"/>
        <rFont val="Microsoft Sans Serif"/>
        <family val="2"/>
      </rPr>
      <t>Qualitative:</t>
    </r>
    <r>
      <rPr>
        <sz val="12"/>
        <color indexed="8"/>
        <rFont val="Microsoft Sans Serif"/>
        <family val="2"/>
      </rPr>
      <t xml:space="preserve"> Adequacy: include direct analysis of major areas; adequacy/effectiveness of systems or analysis of perceptions of populations and institutions.</t>
    </r>
    <r>
      <rPr>
        <b/>
        <sz val="12"/>
        <color indexed="8"/>
        <rFont val="Microsoft Sans Serif"/>
        <family val="2"/>
      </rPr>
      <t xml:space="preserve">
2.2.2.</t>
    </r>
    <r>
      <rPr>
        <sz val="12"/>
        <color indexed="8"/>
        <rFont val="Microsoft Sans Serif"/>
        <family val="2"/>
      </rPr>
      <t xml:space="preserve"> Number (broken down by gender and, if possible, by vulnerable groups defined in the area of intervention) of people                                                                                                                                                   </t>
    </r>
    <r>
      <rPr>
        <b/>
        <sz val="12"/>
        <color indexed="8"/>
        <rFont val="Microsoft Sans Serif"/>
        <family val="2"/>
      </rPr>
      <t xml:space="preserve">3.1. </t>
    </r>
    <r>
      <rPr>
        <sz val="12"/>
        <color indexed="8"/>
        <rFont val="Microsoft Sans Serif"/>
        <family val="2"/>
      </rPr>
      <t xml:space="preserve">Number and type (in separate columns) at local level.                                                                                                                                    </t>
    </r>
    <r>
      <rPr>
        <b/>
        <sz val="12"/>
        <color indexed="8"/>
        <rFont val="Microsoft Sans Serif"/>
        <family val="2"/>
      </rPr>
      <t xml:space="preserve">3.2. </t>
    </r>
    <r>
      <rPr>
        <sz val="12"/>
        <color indexed="8"/>
        <rFont val="Microsoft Sans Serif"/>
        <family val="2"/>
      </rPr>
      <t xml:space="preserve">Number                                                                                                                                                                                                                                     </t>
    </r>
    <r>
      <rPr>
        <b/>
        <sz val="12"/>
        <color indexed="8"/>
        <rFont val="Microsoft Sans Serif"/>
        <family val="2"/>
      </rPr>
      <t>4.1.</t>
    </r>
    <r>
      <rPr>
        <sz val="12"/>
        <color indexed="8"/>
        <rFont val="Microsoft Sans Serif"/>
        <family val="2"/>
      </rPr>
      <t xml:space="preserve"> Number and type                                                                                                                                                                                                               </t>
    </r>
    <r>
      <rPr>
        <b/>
        <sz val="12"/>
        <color indexed="8"/>
        <rFont val="Microsoft Sans Serif"/>
        <family val="2"/>
      </rPr>
      <t xml:space="preserve">4. 2. </t>
    </r>
    <r>
      <rPr>
        <sz val="12"/>
        <color indexed="8"/>
        <rFont val="Microsoft Sans Serif"/>
        <family val="2"/>
      </rPr>
      <t xml:space="preserve"> Number and type (entered in separate columns)                                                                                                                                                     </t>
    </r>
    <r>
      <rPr>
        <b/>
        <sz val="12"/>
        <color indexed="8"/>
        <rFont val="Microsoft Sans Serif"/>
        <family val="2"/>
      </rPr>
      <t>5.</t>
    </r>
    <r>
      <rPr>
        <sz val="12"/>
        <color indexed="8"/>
        <rFont val="Microsoft Sans Serif"/>
        <family val="2"/>
      </rPr>
      <t xml:space="preserve">  Number of interventions by type of natural asset and intervention                                                                                                                    </t>
    </r>
    <r>
      <rPr>
        <b/>
        <sz val="12"/>
        <color indexed="8"/>
        <rFont val="Microsoft Sans Serif"/>
        <family val="2"/>
      </rPr>
      <t>6.1.</t>
    </r>
    <r>
      <rPr>
        <sz val="12"/>
        <color indexed="8"/>
        <rFont val="Microsoft Sans Serif"/>
        <family val="2"/>
      </rPr>
      <t xml:space="preserve">  Number and type (in separate columns of monitoring plan)                                                                                                                                                                                                                                                    </t>
    </r>
    <r>
      <rPr>
        <b/>
        <sz val="12"/>
        <color indexed="8"/>
        <rFont val="Microsoft Sans Serif"/>
        <family val="2"/>
      </rPr>
      <t xml:space="preserve">6.2. </t>
    </r>
    <r>
      <rPr>
        <sz val="12"/>
        <color indexed="8"/>
        <rFont val="Microsoft Sans Serif"/>
        <family val="2"/>
      </rPr>
      <t xml:space="preserve">Income sources per household; description of income source and number of households.                                                                                                                                                                                                                                                     </t>
    </r>
    <r>
      <rPr>
        <b/>
        <sz val="12"/>
        <color indexed="8"/>
        <rFont val="Microsoft Sans Serif"/>
        <family val="2"/>
      </rPr>
      <t xml:space="preserve">7.1. </t>
    </r>
    <r>
      <rPr>
        <sz val="12"/>
        <color indexed="8"/>
        <rFont val="Microsoft Sans Serif"/>
        <family val="2"/>
      </rPr>
      <t xml:space="preserve"> Number/Sector                                                                                                                                                                                                                                                   </t>
    </r>
    <r>
      <rPr>
        <b/>
        <sz val="12"/>
        <color indexed="8"/>
        <rFont val="Microsoft Sans Serif"/>
        <family val="2"/>
      </rPr>
      <t xml:space="preserve">7.2. </t>
    </r>
    <r>
      <rPr>
        <sz val="12"/>
        <color indexed="8"/>
        <rFont val="Microsoft Sans Serif"/>
        <family val="2"/>
      </rPr>
      <t>Number; Effectiveness (see previous indicator) through enforcement level.</t>
    </r>
  </si>
  <si>
    <t>More than 10000 farmers ( including 5000 women farmers) in target area receive crop - weather advisory in local languages ( Bengali)</t>
  </si>
  <si>
    <t>Usually when volunteers are out of working area, they designate the job to the fellow group members who have been capacitated to do the job in absence of climate volunteers.</t>
  </si>
  <si>
    <t xml:space="preserve">Two   district level  steering committee has been formed in two districts  to monitor the work under  progress. 9 District Level Steering Commitee Meeting has been organised till date. During one such meeting in Bankura, district officials appreciated various  climate resilient techniques being advocated by DRCSC and District Magistrate showed interest to adopt some of the design in Govt. schemes on experimental basis  and asked for detail .  District officials have  also shown  interest to go for  trial  with some of the climate resilient crops, advocated by DRCSC  in their own farm.  </t>
  </si>
  <si>
    <t xml:space="preserve">                                                        
* One Climate Resource Centre has been established in the project location and is running well in the present context.                                                                                                                                                
 *In every village, climate volunteers are working and around 35 out of 49 volunteers are working very dedicatedly and rest are working well within the project locations.                                                                                                                                                                                                                                                                                                                    
*Information recieved from the expert groups by the CRC managers regarding crop and weather advisory is being disseminated to the climate volunteers.                                                                           
* Climate volunteers are disseminating the information at 5 days interval  through display of information on the village boards  as well as pasting of hard copy in various locations and through sending SMS to reach greater number of targeted populations.                                                                      *The information regarding crop and weather is being desseminated through SMS in Bengali and Sathali (Alchiki)Language.                                                                                                                                                                                                                             * Volunteers are also collecting feedback from the beneficiaries on the effectiveness of  weather and crop advisory.  
* All the 40 weather kiosks are properly functional.                                                                                              </t>
  </si>
  <si>
    <t>* Introduction of Integrated Farming system                                                               *  *Introduction of Multi level crop arrangement                                                                           * Introduction of small livestocks</t>
  </si>
  <si>
    <t xml:space="preserve">drcscsujitnew@gmail.com </t>
  </si>
  <si>
    <t xml:space="preserve"> Climatologist are  analysing the data collected from AWS and MDCC and preparing the 5 days crop - weather advisory. One climate Resource Centre( CRC) Manager is being functional in our project location.  Proper coordination and a channel of regular communication  between CRC manager and climate expert groups is ongoing. A group of expert of organic farming has been engaged in converting crop advisories from chemical intensive to climate friendly organic farming. This information of weather advisory and agro advisory has got a very good respons from the community. Not only community but also other stakeholders have been a part of the recepient list of these weather and agro informations.  This information is helping farmers to takr prior preparation of their agricultural field. in domestic sector also this informations have gain much popularity as the rural women use these  information for other purposes in their day to day life like visiting any place or organising any function in own house.</t>
  </si>
  <si>
    <t>MU</t>
  </si>
  <si>
    <t>U</t>
  </si>
  <si>
    <t xml:space="preserve">Few farmers may  not use the weather advisory. </t>
  </si>
  <si>
    <t>Regular group meetings are being conducted in villages to generate more awareness about importance of Weather and crop advisory.  Awareness generation, meeting regarding the use and importance of crop advisories is also done. Various successful case stories of effective use of weather forecast and crop advisories are shared and showcased to motivate the farmers were not initially giving importance to crop advisories. Other stakeholders are also updated regarding the information on weather and crop advisory to create their awareness about it and spread knowledge about it.</t>
  </si>
  <si>
    <t xml:space="preserve"> Many of the targeted family members forcefully migrate to other nearby or far away villages in search of work as there is no employment opportunity for them for a substantial period of the year in the project location. By the creation of employment opportunities through earth work and other agro allied activities this trend will be checked. Employment opportunities for rural youth are also being created through capacity building on natural resource management trades.  </t>
  </si>
  <si>
    <t>After formation of beneficiary groups at village level grain bank is being done in groups. Till now 11 grain banks have been formed to suffice food  grain during  crisis period  and emergencies. 
1 fodder bank has been constructed and process of fodder plantation has been initiated in chanchanpur and Namogorah village  to fulfill the demand of fodder for the livestock's during crisis period</t>
  </si>
  <si>
    <t>6 AWS has been  installed  at 6 locations  and 12 MDCC has been done for collection of weather information.  All the structures are functioning well. On regular basis data is collected from the 6AWS and weather and agro advisory is sent accordingly.</t>
  </si>
  <si>
    <t xml:space="preserve">18  network meeting with local level NGOs have been organized . 9 district level steering committee meeting ( 5 in one district and 4 in other ) and one state level steering committee was organised. 2 district level experience sharing workshop was organised in district headquarter.    </t>
  </si>
  <si>
    <t>Numbers of  awareness materials like brochures, note book, pamphlets, IEC materials  and flex has been published . A dedicated website www. drcsc.org/CCA/index.html is in place where all project related information are regularly uploaded. 2 awareness generation  films are being prepared, 10 mass awareness events have been organized involving farmers, gardeners and also school students, two rallies were organized one with farmers and another with school students.</t>
  </si>
  <si>
    <t>Volunteers absenteeism.</t>
  </si>
  <si>
    <t>Environmental Policy</t>
  </si>
  <si>
    <t>Community based grain bank</t>
  </si>
  <si>
    <t>Community based seed/fodder bank</t>
  </si>
  <si>
    <t>Community based seed /fodder bank</t>
  </si>
  <si>
    <t>Community based drinking water facility</t>
  </si>
  <si>
    <t xml:space="preserve">Meetings and awareness generation activities are being conducted in regular intervals, with the Block and District level Officials and PRI members. As a result incase of change of officials the new officials get a quick orientation of the project. The steering Committe meeting could not be organised due to the lack of resources. The planned activities could not be acomplished due to lack of resources. So, the monitoring and review meeting with the steering committe members could not be conducted and also the preparation for Panchayat Elections since January 2018 further hampered the meeting. </t>
  </si>
  <si>
    <t>In this context, community contribution are mitigating price fluctuation related  risk. Apart from that, convergence with the Govt. department for various inputs is also helping to beat price fluctuation risks. For e.g. Plantation, Agriculture (In some cases, saplings and bio inputs and seed inputs have been received through Govt. linkages. Many trainings have been facilitated by the experts from Govt. Deptt, Educational Institutions (BCKV),etc in lieu of external resource persons.)</t>
  </si>
  <si>
    <t xml:space="preserve">* Establishment of 6 AWS at 6 locations covering 10 sq.km each                                                                    * Establishment of 12 manual data collection centres ( MDC) for collection of weather information   </t>
  </si>
  <si>
    <t xml:space="preserve">*Two films have been done on watershed.                                                                                                                                                                                                                                                                                  
 *One dedicated website has been developed and monthly basis updating is going on www. Drcsc.org/CCA/index.html.                                                                                                                                                                                                                                                                                                                                                                                                                          *Propagation of the different local suitable, rare and extinct plants and trees  of the working area to create awareness  regarding those among the local community in the form of a dairy in local language.                                                                                                                                                                                                            *Various types of flex have been done on alternative model of various kind of low cost appropriate alternative energy, indigenous crops, indigenous breeds, different techniques of soil and water conservation etc.                                                                                                                                                                                    *Two school programmes were organised where children of 3 schools in Purulia and Bankura participated. The children also conducted a survey for generating awareness on “climate change and its effect’s among the community people.                                                                                                        
. They were engaged in poster competition, quiz competition and a programme was organized on reuse and recycle of waste materials. Prize was distributed among best performers of various events.         </t>
  </si>
  <si>
    <t xml:space="preserve">To enhance  joint initiates in collaborative approach  in soil and water conservation measured  group based initiatives is being encouraged after formation of both male and female groups in villages under intervention. Regular village meeting with the community is taking place to enhance awareness on implication of soil and water conservation in the targeted villages. Planning and implementation has been completed for the construction of  different soil and water conservation structures. The understanding of community regarding these structures is being incorporated  with scientific approach for  constructing  different soil and water conservation  structures. To identify proper site for  construction of infiltration ditch, step pond  GIS mapping  is done and expert is also consulted. For ensuring sustainability of plantation initiatives  and fostering  social and cultural relationship,  joint approach has been adopted through promotion of  social forestry, mixed orchards and CPR ( common property resources). Indigenous plants which is more drought tolerant in nature has been  selected. In plantation process, intercultural operation  has been promoted. Different water conservation techniques  has been introduced for enhancing  survival rate of plants during extremely water stress situations. Local variety plants for food, fodder, fuel has been incorporated in the plantation fields to ensure mortality of trees. Concerned Govt departments are also supporting us in many cases.  </t>
  </si>
  <si>
    <t>Beneficiary with similar social and economic background are incorporated in one SHG group which increases their effectiveness. Similarly, capacity building of groups are being done through regular meeting, training and exposures giving  special focus on the group leader to upgrade their group conflict resolving capacity. They are also doing savings and credit and have started having their bank account. And by this they have become aware regarding the different scheme and programmes. Bankers are showing very less interests to open the accounts for SHG and in this case the DDM NABARD heled us by engaging with bankers.</t>
  </si>
  <si>
    <t>Reguar interaction with the policy makers and sharing and demonstration regarding ecosystem based , need based, locally suitable appropriate models. In theDistrict Level steering commitee review meeting when our plans are discussed at that time our different success stories are shared with the other stakeholders and policy makers. Demonstration with low cost sustainable models and its positive  impact is being a part of advocacy and communication at all levels to get rid of the problems. In the state level meeting of NABARD office Kolkata we had shared our case models of different climate resilient sustainable development models the policy makers and politicians were also influened.</t>
  </si>
  <si>
    <t xml:space="preserve">Low
Usually, the priority of policy makers and the politicians are always focusfull on economic benfits than sustainable resilient economy whose adverse impact of unsustainable development is not only visible in agriculture fields but also in the total environment. So, policy makers have started showing their interest to prioritize resilient ecosystem based development, though in very small number, such as promotion of organic farming.         </t>
  </si>
  <si>
    <r>
      <rPr>
        <b/>
        <sz val="11"/>
        <color rgb="FF00B050"/>
        <rFont val="Georgia"/>
        <family val="1"/>
      </rPr>
      <t>Soil and water conservation structures have been done in 79.2 hectares of fallow land and another 3 hectaers are under process.</t>
    </r>
    <r>
      <rPr>
        <sz val="11"/>
        <color rgb="FFFF0000"/>
        <rFont val="Georgia"/>
        <family val="1"/>
      </rPr>
      <t xml:space="preserve"> </t>
    </r>
    <r>
      <rPr>
        <b/>
        <sz val="11"/>
        <color rgb="FF00B050"/>
        <rFont val="Georgia"/>
        <family val="1"/>
      </rPr>
      <t xml:space="preserve">Total 28.86 hectare of land has been brought under vegetative cover through plantation. In this plantation process local varieties, which are more tolerant in this climatic condition have been introduced in plantation process under  social forestry, CPR (Common Property Resource) and fruit orchard plantation in the project areas.    </t>
    </r>
    <r>
      <rPr>
        <sz val="11"/>
        <color indexed="10"/>
        <rFont val="Times New Roman"/>
        <family val="1"/>
      </rPr>
      <t/>
    </r>
  </si>
  <si>
    <t xml:space="preserve">Identifying the skill, knowledge of the community peolple and resource. Identify the market demand of the product in the locality. Liasioning and interaction with Govt. officials and PRI members for supporting the various schemes and services for establishing the livelihood services. Linkage with existing marketing system and  financial institution with SHG for ensuring investment in enterprenuership development activities. </t>
  </si>
  <si>
    <t xml:space="preserve">1. An Integrated Watershed Development Project (USHARMUKTI)  under  MGNERGS launched inWest Bengal in August 2017 and whin the time period work has laready being started. And our total operational area is covered under this new scheme entirely. This project is becoming a problem for us as the targeted households are showing much more interest for the watershed related work(as per e.g Earth work, Plantation etc.)  under the schemes rather than the work of DRCSC as it has much economiic benfit.                                                                                2. As GST is ruled the price fluctuation has increased a lot. Due to which activities will be lessened.                       </t>
  </si>
  <si>
    <r>
      <rPr>
        <b/>
        <sz val="11"/>
        <rFont val="Georgia"/>
        <family val="1"/>
      </rPr>
      <t xml:space="preserve">High                                                                                                                                                    </t>
    </r>
    <r>
      <rPr>
        <sz val="11"/>
        <rFont val="Georgia"/>
        <family val="1"/>
      </rPr>
      <t xml:space="preserve">
1. The progress of different type of Earth works like soil and water conservation,  Developing rain water harvesting structure, micro irrigation facilities - ditch, dugwell etc. Plantation ( like social forestry, orchard plantation, planatation for sericulture) work, Check dam, etc are little bit slow.                                                               2. Due to GST there is price fluctuation so the cost of different interventions has increased.        </t>
    </r>
  </si>
  <si>
    <t>The motivation of the community is increased by enhancing the sense of ownership of the community on the different type of assets created. By regular interaction with the PRI members try avoid the duplicacy of the work. In the USHARMUKTI Project only new works can be done in case of water storing structures but no renovation work can be done , so DRCSC is planning and implementing thos work. The information has been shared with the NABARD District office through DDM regarding the issue and DDM is also engaging in this. Information has been given to the NABARD regional office regarding this issue and a request has been placed from DRCSC to deal with this matter with PNRD Deptt.                                                 By  convergence with the Govt. department and procurment of input from them the price fluctuation is mitigated to a great extent.  Community contribution has dealt with the matter also in some activities.</t>
  </si>
  <si>
    <t>Capacity building has been done for the community to deal with different social and economic conflict and combat climate related vagaries in future.  Create motivation among community to take ownership of their resources and build startegies to maintain these.They have been made capable enough to financially contribute on the different climate resilient activities. Raising awareness of community to build strategeis to deal with different climate resilient issues independently. Make community capable to create linkage with stakeholders and Govt. to get support in terms of alternative livelihood options.  Regular interaction and rapport with the stakeholders to get support from them as and when required.  Influence stakeholders to replicate the different type of climate resilient models in their working areas.  Community contribution are mitigating price fluctuation related risk. Apart from that, convergence with the Govt. department for various inputs is also helping to beat price fluctuation risks.  Resource persons from academic institutions, Govt. Deptt and various other stakeholders are used for taking different types of trainings. Through the presentation of the successful case stories and models in the steering committee meeting  the Govt. officials have got interested in the climate resilient activities and this has become one of the risk mitigating step.</t>
  </si>
  <si>
    <t xml:space="preserve">Medium
To promote agriculture diversification and augment rural income various meetings have been organised with the Government line Departments on various aspects of climate resilient model.  A little amount of change has been observed in a positive direction within the Govt. Departments and they have started building a good rapport with us and provided  support in case of agriculture inputs, tarining and capacity building in aquaculture and fishery. </t>
  </si>
  <si>
    <t xml:space="preserve">  There are some of the models and practices which has created interest among the stakeholder, Govt. official and PRI members.  This has helped to prioritize, sustain and upscale support for climate adaptive interventions in their strategies and plans. Laisioning with Govt Deptt. has been done in the project areas and procurement of input support like seeds and biofertiliser have been done in agriculture season.
Existing Govt. Programme: The project activities are aligned with the interventions suggested in the West Bengal State Action Plan for promoting crop diversification, productive utilization of waste land, use of quality seeds &amp; seed bank development ,vermi composting, smoke less chullahs, agro advisories to farmers, etc. West Bengal Accelerated Development of Minor Irrigation Project aims to enhance agricultural production of small and marginal farmers.
Web links: http://www.moef.nic.in/sites/default/files/sapcc/West-Bengal.pdf 
http://103.16.143.46/internal/IndexWBADMIP.aspx
At National level, project activities are aligned with National Mission for Sustainable agriculture and Climate Change Agriculture Policy: Vision 2020 for promoting sustainable agricultural development and poverty alleviation in India. 
Web links: http://www.planningcommission.nic.in/reports/genrep/bkpap2020/24_bg2020.pdf
</t>
  </si>
  <si>
    <t xml:space="preserve">Low
 Initially the literate farmers were showing more interest to avail the weather and crop advisory services and were doing application for their own advantage. But gradually, more and more number of illiterate farmer are also showing interest in the use of crop advisories to know the weather and crop information beforhand.  The advisories are issued in a simple way and in local vernacular language and spread to the farmers and other stakeholders through hard copy, board writing, SMS and Wattsup for better understanding of the farmers. This advisory has also gained popularity in the Govt., officials and the line departments for its accuracy level. The demand within the stakeholders for this data is increasing daya by day as it is helpful in many ways other than only agriculture. </t>
  </si>
  <si>
    <t>Low
An increase in the awareness level of the of the participating local community has been observed since the focus point of the disscusion has been on Climate Change and its potential impact.</t>
  </si>
  <si>
    <t xml:space="preserve">Medium
 During the reporting period District administrative and technical officials had been changed but the projecet interventions and activities did not get hampered due to regular interaction, orientation regarding the project and close relationship built with them.  Two elections (Assembly, Panchayat ) has been occured during this period. In that situation our project work was done within those local tensions. This has become possible due to a very good rapport with the block and district level officials as well as PRI members through frequent meeting, interaction, etc. </t>
  </si>
  <si>
    <t xml:space="preserve">Low
The weather volunteers are working properly and disseminating weather and agro advisory to the community. But if in any situation these volunteers fail to reach the community due any type of absence from the village, in that case some of the intersted youth of that village are trained regarding this weather information dissemination. And those youth do the work of the volunteers and maintain the flow of the work..  </t>
  </si>
  <si>
    <t xml:space="preserve">Low
Migration is still a predominat issue in the villages of the project area, due to lack of job opportunity. In those villages where earthwork has beeen started unemployment is not a major issue now and many people dont leave the village in search of income  anymore giving a leap to the process of inmiggration.  in villages where earthwork has been initiated, due to generation of employment opportunities, many did not leave their villages in search of income elsewhere. </t>
  </si>
  <si>
    <t xml:space="preserve">Medium
The prices have increased to a significant level from the time of the preparation of the proposal. Due to the application of GST there has been a high escalation in the cost. Labour prices have also increased to great extent. Since MGNREGS labour price has increased substantially, so sometimes it is posing a problem to complete a planned activity on time.  </t>
  </si>
  <si>
    <t xml:space="preserve">Joint meeting with the District and Block level officials, target beneficiaries and other stakeholders is organised in regular intervals. Exposure visits have been organised regarding the different type of sustainable and climaate resilient livelihood models for the Govt. officials, PRI members and local policy makers. Agriculture Deptt. has understood the importance of local traditional indegenous varieties of seeds, plants etc and are collecting, multiplying and promoting these in future. Regular interaction between the local Panchayat and authority is being done for ensuring Gram Sansad meeting on one hand and on the other hand the participation of beneficiary is ensured in the meetings with establishing their demand. Creating the awareness regarding the Govt. schemes and services as well as the motivation to access these among the community.     </t>
  </si>
  <si>
    <t>Low
In the project locations agriculture and livestock rearing are the livelihood options and alternative source of livelihood is very much limited. So, to increase the alternative livelihood option based on their skill and available resources we are doing regular meeting with Govt. offic ials and PRI members for regulating different schemes.</t>
  </si>
  <si>
    <r>
      <rPr>
        <sz val="12"/>
        <rFont val="Georgia"/>
        <family val="1"/>
      </rPr>
      <t>Medium</t>
    </r>
    <r>
      <rPr>
        <sz val="11"/>
        <rFont val="Georgia"/>
        <family val="1"/>
      </rPr>
      <t xml:space="preserve">
Top to Bottom approach followed in the process of development by the Govt. and PRI Deptt which ignores the community participatory approach. Therefore, the activities planned with them in convergence becomes very difficult to actualise. Even the Gram Sansads (Village Development Planning Meetings) are not organised by the Local Panchayt in regular intervals.  </t>
    </r>
  </si>
  <si>
    <r>
      <rPr>
        <sz val="12"/>
        <rFont val="Georgia"/>
        <family val="1"/>
      </rPr>
      <t>Low</t>
    </r>
    <r>
      <rPr>
        <sz val="11"/>
        <rFont val="Georgia"/>
        <family val="1"/>
      </rPr>
      <t xml:space="preserve">
People from different homogenous categories are congreegated togather to form groups. They have been strenghthened through different types of trainings, exposures etc. By this way they have become aware. Through these process they have evolved their group's conflict resolving capacity and practising the same in the present context. They are also doing the proper utilisation of the existing resources, savings and credit, etc. They are also planning for agriculture and livelihood activities through cropping plan in group through joint initiative.In this way they have brought a sense of group cohessiveness within themselves.</t>
    </r>
  </si>
  <si>
    <r>
      <t xml:space="preserve">    This is the first adaptation funded project in India and despite substantial challenges at different stages, the project has been been able to achieve considerably number of output  in its first year. The inception workshop was accomplished successfully and recruitment of staffs at all levels was completed on time.  Setting up of project operational procedures, development of institutional linkages, verification/upgradation of project documents,etc. resulted into the delay of the project implementation period. However, once the activities actually started, the project team exerted extraordinary efforts to expedite implementation and as a result, considerable achievements transpired since then. Community mobilization activities went very well, reaching some 4700  households  and generating a very positive sense of ownership and involvement among the different stakeholders. A good rapport with the community could be established and working approach as collective mode has been instrumental in fostering  social relationship. The best example is the  Watershed committe that are set up in the project locations which is the decsision making body of all the activities going on. All the plans and programmes physical and financial is verified by the watershed committe before implementation. It also plays an active role in the implementation process. Monitoring the output and local level contributipon is tracked by the watershed committe. The selected members of the watershed committe maintain th bank related issues and also the dminsration of the committe.  . Through mobilization and relentless communication with targeted beneficiaries ,the importance of scientific micro planning is made understood to the community. The latitudinal and longitudinal description and analysis of any structure before its construction and the validation fron experts made it more perfect in sense of its usefulness.  This has also got acceptance at panchayat level and  different stakeholders have expressed their interest due to benefits like its accuarcy and usefulness in the community level. from different quarters  in this aspect is  also encouraging. Positive trend has been observed in reducing climate risk through  utilising the weather forecast and agro advisory methods. Understanding and awareness of farmers about crop advisories and its relationship to weather has increased and around 16000 direct and indirect benficiaries beneficiaries are showing their interest to receive weather forecast and plan their farming activities as per crop advisory. People outside project  area also showing their interest toward weather forecast and agro advisories. Though it has been observed that crop advisory  has been been accepted quiet faster by educated farmers  than those who were illiterate. The advisory help the farmers in cost reduction in agriculture by giving prior information about rain, helped in preparedness of farmer at time of havesting, saving mature crop from rain, crop planning according to prior information of weather conditio. It is becoming useful to quite a good number of people all over the project  and its surrounding area where not only farmers but also others like masion, bidi makers, brick kiln owners, decorators, etc are also getting benfits. Apart from only agro and occupationa; benfits this information also helps to take desesion in the daily day to day socil life of wome like paddy drying, going to relative house, drying firewood etc whih purely depends on rain.  In this aspect it becoes pertinent to mention that dissemination of advisories in vernacular language  through  mobile  text messages is not only limited to Bengali but also sent in Alchiki language santhali in the  project area and surrounding area. Informations are also sent to many stakeholders and Govt. Dept through mail and wattsup. in Befaced challenges as many of the mobiles were </t>
    </r>
    <r>
      <rPr>
        <u/>
        <sz val="12"/>
        <rFont val="Georgia"/>
        <family val="1"/>
      </rPr>
      <t>made in china which fails to support Bengali  vernacular text font.</t>
    </r>
    <r>
      <rPr>
        <sz val="12"/>
        <rFont val="Georgia"/>
        <family val="1"/>
      </rPr>
      <t xml:space="preserve"> Soil and water conservation measures has been undertaken for the recharge of rain water as well as decresing soil erosion with construction of various land treatment structures like 30*40 models, Trenches, Infiltration of ditches, step ponds etc. according to the  suitability of the place This also results to recharge the ground water level and create Biomass which will result in increase in livelihood options for the community as well. Different types of plantations have been done like social forestry with multipurpose trees, Mixed orchard, (Arjuna Plantation) for sericulture, etc.  Different low cost water conservation techniques  have been introduced . .  Soil and water conservation work has been hamper due to certain reasons like the lack of fund in the last financial year the community was demotivated and denergised to go for any sort of activities. Also the inception of one of the big projrcts of soil and water conservation in West Bengal state that is USHARMUKTI project that has added to the hardships. Maximum plans of community with DRCSC was implemented under USHARMUKTI  in the absence of fund from NABARD. Community showed interest to Govt. schemes and did maixmum work with Govt. which were figured out by community in joint venture with DRCSC.  and wedue to extreme heat wave, earth work initiatives in soil water conservation methods slowed down as regular earthwork under scorching heat was not possible. Capacity building of the beneficiaries has been ensured through group based training to improve management skill and better understanding of adaptive measures in natural resource management.  The project successfully introduced various types of strategic crops like wild  root crops, tuber crops , indigenous seeds, various type of fodder crops and trees, and various types of breeds and fishes.  Farmers have adopted sustainable agricultural practices , like application of organic manure (through waste material recycling), bio fertiliser, biopest repellants, techniques and methods of IPM, &amp; INPM methods and also integrated  allied agriculture practices like  small animals and birds aquatic crops (fishes, snail, crab, etc), plants ,etc.  that helped farmers  to cut down on resource usage and  reduce losses in cases of extreme events. Due the erratic nature of the existing climatic condition some of  farmers have started adopting alternative crops with mix cultivation practices in the mid-upland instead of rain-fed paddy. Some farmers have devloped micro irrigation facilities like small ditch, dugwell which helped to irrigate the paddy fields in critical irrigation as well as that helped in extending the crop growing season.  The staffs in the project locations  were demotivated due to the lack of fund and the incorporation of plan in panchayat plan under USHARMUKTI and they stopped the implementation to avoid duplicacy of work done by Panchayat. This has affected the acahievment level to great level.  Visible  results witnessed in the demonstration fields enticed farmers to replicate in the upcoming seasons. Community reserves for lean periods increased though introduction of 8 Grain Bank which will suffice their food requirment in the time of crisis. We have initiated 2 number of  fodder bank by community managed fodder tree plantation, fodder grass cultivation and storage of agri-wastes to mitigate their fodder requirment. Some individual based and some group based seed multiplication initiative have been done for developing seed bank in near future. A good number of women have adopted smoke less oven and bio gas plant that helps in reducing the use of biomass which contributing to the reduction of GHG in atmosphere. Therefore, the  drudgery of women has reduced and also save their time and ensures an improvment in their health condition. Households are reducing water born dieases through use of Low cost water filter which provided them safe drinking water specially in summer and rainny season. We have also taken initiative to construct community drinking water facility to ensure safe drinking water for the community round the year. Awareness generation events were carried out successfully to disseminate information on climate resilient best practices through different model and IEC materials. Officials from various states along with West Bengal, Bankers, had visited our project area for gathering knowledge and experiences regarding various climate resilient livelihood adoptation models. Some business models were also shared to the bankers.  It was also noticed that CGM, Kolkata RO along with senior officials from NABARD and different Officials from Government department visited and provided their valuable suggestions and technical guidance to the beneficiaries as well as staffs. The project had faced a lot of issues due to unavoidable circumstances which had slowed down the progress for a long period, but DRCSC has tactfully overcomed the situation resulting in the project activities running quite well.  The Panchayat Elections of West Bengal has also hampered our work pace and also the monitoring and review meeting of steering committe  meeting is not yet possible to organise till the reporting period. MAY BE INCORPORATED UM.  in the present scenario we have overcomed all the issues and we are , it can be concluded that the project is doing very well, is evidently visible and already achieving tangible results.                         </t>
    </r>
  </si>
  <si>
    <t xml:space="preserve">                                                                                                  
*Jadavpur university Oceanography Department has initiated the process of GIS mapping to facilitate the process of micro planning through GIS mapping to complete a comprehensive land and water use master plan.  In this process relevant Maps of each villages covering 5 panchayats has been published.       *Jadavpur University is  suggesting us to take the final descision for field implementation specially in creation of water harvesting structure.                                                                                                                                                * Feedback meeting with the benficiaries of the targeted village level has been carried out for the appropriatness of the suggestions from the experts of Jadavpur University on regular basis about the activities and desired goal of project.                                                                         
 * In each village, Participatory Rural Appraisal has been carried out to facilitate the programme participants to assess their present situations in different aspects based on various PRI tools.                                                                                 </t>
  </si>
  <si>
    <t xml:space="preserve"> * 6 AWS has been installed in the porject area in 6 points based on their distance so that each AWS covers an area of 10 sq.km.                                                                                                    
* These AWS and MDCC are working good in providing information regarding weather conditions in that area of 10 sq.kms. These informations are found to have 60% match with actual weather condition of the area.                                                
*The community people have provided the land at free of cost for the construction of AWS.                                                                                     
*The protection of the AWS  and its assembly is in the hands of community, and they are performing it very well.                                                                                                            
 * The AWS are well maintained and maintainance and repairing is done in regular intervals.                                                                                      </t>
  </si>
  <si>
    <t xml:space="preserve">* CRC manager is working very effectively to bring out the valid report regarding weather forcast.                                                                                                                    
* The CRC manger is collecting weather data at regular intervals from the AWS and sending to experts for analysis.                                                                                              
 * Weather advisory is being generated by climatologists at  every 5 days interval.                                                                 
 * As per the contract with the agricultural university's expert group, in consultation with them crop advisory is being sent to the CRC manager.                                                                                    
 * CRC manager with the consultation of organic farming expert is generating crop advisory which is organic in nature.                                                                                          </t>
  </si>
  <si>
    <t xml:space="preserve"> *Homogenous categories of people in every village are congrregated to form groups to encourage consolidated joint initiatives in the approach of the community.                                                                                                                                                                       * Male and female groups are running very well where the male members of the family belong to farmers club and female members of the same family belong to gardeners groups and so their involvement is ensured.                                                                                                                                                                                   * Based on the expertise and long working experience in the area, the suitable area for soil and water conservation is pointed out. In this process, community members are also consulted and their perception is given due importance in the process of finalizing site selection.                                            
 *79.2 hectare of fallow land has been brought under soil water conservation structures.                                                                               *In another 112 hectares of land work has been initiated.                                                                                                           *Under soil and water conservation measure WAT (water absorbing trenches) has been developed according to land shape.                                                                                                                                         
  *28.86 Hectares of land has been brought under vegetative cover through plantation and another 12 Hetares of land has been planned for the same..                                                                             
  * In every plantation patch, written contract was accomplished between the land owner of the plantation patch and the group members with clearly mentioned terms and conditions.                            
* Three types of plantation has been undertaken e.g. social forestry,  CPR ( Common Property Resource) and mixed orchard plantation.                                                                                                                                               * Total 83 micro irrigation structures have been completed and another 8 infiltration ditches and dugwellare under construction process.                                                                                                                           </t>
  </si>
  <si>
    <t xml:space="preserve">*Group meetings has been conducted for orientation of the beneficiaries on significance of drought and heat tolerant varieties of crop, breed, plants and trees.                                                                                                                                              *Training has been organized on sustainable agriculture practices, seed multiplication and conservation of local varieties, Livstock rearing, aquaculture, and also capacity building of group etc.                                                                                                                                                          *Row inter cropping has been done with 8-10 types of local traditional, drought tolerant crops (Cereals, Millets, Pulses, Oilseeds and Vegetables) in upland (unfertile barren land) and medium upland low fertility).This has resulted in more production to ensure food and fodder security, enhance soil fertility as well as mitigate risk factor.                                                                                                                                                                  * It has been observed that the traditional paddy varieties have been able to provide yield whereas the hybrid varieties have failed miserably in extreme drought condition. This paddy field have been demonstrated to the nearby farmer groups  to make them realize about the importance of local variety short duration paddy instead of long duration paddy due to medium upland  nature and lack of irrigation sources.                                                                                                                                                                                                                                * Total 62 farms have been identified with scope of transforming them to integrated farming system.                                                                                                                                                                                                  Site analysis of these IFS farmers have been done by joint collaboration of farmers and experts.                                            
*Based on the requirement inputs such as vermi compost pits, different micro irrigation systems, bio gas etc. are being introduced in the IFS farms.                                                                                                                                                 * 400 farming families are rearing small ruminants ensuring all the porcesses to be undertaken starting from procurment to marketing.                                                                                                                                                                                                                                                                      *The beneficiaries in the project locations are rearing small ruminants like Hen , Duck , Goat , Sheep, Pig, Rabbit.                                                                                                                     </t>
  </si>
  <si>
    <t>• 11 Communtiy Grain Bnaks have been set up in the project area.  
•All the Grain Banks have been done according to the rules and regulations set by the community which is one for all the village.
• 8 no. of grain banks have been setup in our project location and total beneficiaries have been supported by DRCSC.Total 20 beneficiaries from Jagannathdi village and 26 from kashidi village got the support. DRCSC gave 20 Quintal paddy as support to the group of Jagannathdi namely Chandu Marshal Swanirbhar Mahila Dal and the beneficiaries contributed 10 quintal paddy as own contribution. In Kashidi Sagun Sohag Bagan Mahila Dal got 26 quintal of paddy as contribution from DRCSC and the beneficiaries contributed 3.12 quintal of paddy. In Bankura  Hetasura village support has been provided to one group of 10 members with 50 kg of paddy per family.
• As per contract, Member will repay the paddy with interest to group after harvesting.                                                                                           * 2 fodder banks have been done in Hatesera at Bankura  and in Namogora at Purulia. A good no. of beneficiaries have been supported to produce sufficient fodder  for their livstocks.</t>
  </si>
  <si>
    <t xml:space="preserve">• The importance of  alternative energy devices like smokeless oven, biogas and water filter is discussed in the group meetings organised with the  new beneficiaries.
• Beneficiaries were selected by the group. 
•Procurment of raw materials has been ensured keeping in mind the cost effectivness and the quality in terms of efficiency. 
• Total 514 smokeless oven  (153 new installation) are being used by the benficiaries.                                                                                                            * Total 35 beneficiaries have been introduced with Bio-gas Plant and they are becoming fruitful by using these.                                                                                                                                                                                     * The  slurry from the bio-gas plant is used as an organic manure in farmer's field , nutrition garden, fishery and in vermi compost pits as a raw material.                                                                                                                                           * 400 house hold  are using low cost water filters for safe drinking water.                                                                                                                                                                          *Community based drinking water facility process has been completed in 1 village. All the norms has been setup, permission has been taken  from Gram Panchayat and also water testing has been done. The installation will be completed very soon. </t>
  </si>
  <si>
    <t xml:space="preserve"> The project is the first ever project in India on climate change adaptation with involvement of NABARD as monitoring authority. It has successfully conducted its launching and inception workshop in May 2015 and very soon took all the key stakeholder and target communities on board. The project has also secured one district office and other field offices. The project has timely notified and convened four district level steering committee meeting on time.  The project also faced some challenges at different stages, such as extreme heat wave slowed down the earth work for soil and water conservation. Extreme scarcity of water also hampered the process of farming activity. Due to West Bengal Assembly election, meeting with the community could not be conducted for a considerable time as a result progress slowed down at that phase. And due to the scarcity of Fund further the syteering commitee meeting was stopped.  The delay in disbursment of fund in the 2nd financial year also added to the issues. This has created a huge gap in the operational framework which is taking time to gain the earlier pace and some of our trained staffs left the organisation at this critical time also. But we have tried to bridge the gaps to a great extent and so are the results presented.  But after that , the project is now fully operational with all its staff, required procurements and normal implementation of the planned activities is in full swing  as per the agreed upon work plan.    </t>
  </si>
  <si>
    <t>Fulfilling the terms and condition of  the project an agreement was signed between the implementing entity ( DRCSC) and monitoring agency ( NABARD) with clearly mentioned Standard of Operation  ( SOP ).  As per plan, inception workshop was organized in the month of May,2015  where presence of different stakeholders was ensured to develop  proper understanding about  the project   objectives and its associated initiatives. For ensuring engaging role of the Govt  in this Climate change project Smt Monsoon, Hon’ble Member of Parliament, Bankura , Shri Vijay Bharti, IAS, District Magistrate, Bankura  was specially invited. Different  stakeholder of the project - farmers , PRI members , line department officials were invited to be an active participant of the programme. The recruitment of the Programme manager and some other key persons were completed so that  programme can be rolled out  as per plan. The programme has gained a lot of pace since then and is on the path of achieving the desired state.</t>
  </si>
  <si>
    <t xml:space="preserve">    A village level planning is done in participatory appraisal and different structures are planned. This data (lat' long' of the site by the community) is sent to Oceanography Depatt. Jadavpur University, for  scientific validation. The data collection process and analysis  is continuing simultaneously. Further the places of interventions are finalised by the reccomendation of expert from Jadavpur University. By this process the accuracy level is becoming very high in case of Water Harvesting Structures as well as it is becomig cost effective and sustainable. So, by this process the work is putting good impact on community.                                                                                </t>
  </si>
  <si>
    <t xml:space="preserve"> AWS machine has been established, which are providing weather forcast data in every 5 days intervals. Meeting were arraged with the community where they have taken the reponsibility to look after the AWS.The AWS and the MDCC s are funcctioning very well and have been a very vital part of rural life. The maintainance is taken care of on time to time basis.  </t>
  </si>
  <si>
    <t xml:space="preserve">  CRC  Volunteers are imparting  information as per plan and they are now independently disseminating information, making community understand the weather informations.  and also collecting community feedback of crop and weather advisory. They are also collecting weather informations from other sources where a when available and spreading it to the communtiy.              </t>
  </si>
  <si>
    <t xml:space="preserve">Capacity building and skill development of project staff on Integrated farming system, multi tier cropping system, indigenous  traditional cropping practices  was undertaken. With enhanced knowledge and understanding of project staff on climate smart agriculture practices, process of awareness generation has been expedited  in project villages. 8 types of root and tuber crops, 3 types of millets, 9 types of indigenous varieties of paddy seeds  have  been introduced , many of them was lost over a period of time. The resilient  nature of local paddy and millets has been demonstrated in resource farmers fields and has been shared  in group meeting as well as  in district and state level steering committee meetings. The idea of introduction of climate resilient crops have been accepted by the concerned Govt. department and they have asked for seed support from DRCSC for further upscaling through trial in Govt run farms. To popularise small livestock's rearing  number of ruminants have been provided as support for diversification of livelihoods.  As small ruminants, rabbit has been introduced first time in the area and Govt retail shop started selling rabbit meat reared  by project beneficiaries. The positive results of drought and heat tolerant field crops have been shared at every level to influence thinking process of different stakeholders.  IFS farmers have been identified they have been supported with various structures to suffice their requiment to be an integrated famer. All of them are practicing all the rules and regulations set for IFS, like organic way of farming, liivstock rearing, use of indegenous variety of inputs for farming etc.   Cropping has been done with 8-10 types of local traditional, drought tolerant crops (Cereals, Millets, Pulses, Oilseeds and Vegetables) in upland (unfertile barren land) and medium upland (low fertility).This has resulted in more production to ensure food and fodder security, enhance soil fertility as well as mitigate risk factor.  Different types of livestocks rearing activities are continuing in groups and individual levels like hen, duck, pegion, rabbit, goat, pig etc. for the purpose of additional income to the family. This in return maintains the biodiversity of the village and directly impacts in climate change.  </t>
  </si>
  <si>
    <t xml:space="preserve">    Community Grain Bank has been proved to an effective disaster copping mechanism due to its visualised direct results on the community. Till date 8 Grain banks have been functional in community. The structure are a result of continuous engagement with the community. Two fodder Banks have been constructed in tthe project location and that are sufficing the fodder requirment of 2 villages. The drought situation has affeted this process a bit. </t>
  </si>
  <si>
    <t xml:space="preserve">  The climate resilient appropriate technologies like smokeless oven, bio gas , low cost water filter  are used by the community in wide range. It has reached to such level that people have started experimenting on how to bring innovations in this structure.  smoke less oven has been well accepted by the community which has increased the demand of this structure from community on a larger scale. There is equal enthusiasm among the community members regarding low cost water filter and bio gas plants. The impact of these climate resilient technique has been shared with the various stake holders and one of the Govt. organization.  Apart from climatic context ,  with the scope of upscaling these models , has brought a vital change in the health of the rural women and employment opportunity for the rural youths is also increasing.                 </t>
  </si>
  <si>
    <t xml:space="preserve"> Various types of flex have been done on alternative model of various kind of low cost appropriate alternative energy, indigenous crops, indigenous breeds, different techniques of soil and water conservation etc. Propagation of the different local suitable, rare and extinct plants and trees  of the working area to create awareness  regarding those among the local community in the form of a dairy in local language. Two awareness films have been done on watershed development Hold the Gold and Hold the Gold II. These films are very widely used in the working area and other places also for awareness and learning. One dedicated website has been developed and regularly updated  with information of various events,advisory services, resource documents etc.</t>
  </si>
  <si>
    <t xml:space="preserve">The community of our operational area is sensitised around climate change adaptive measures and techniques. They are practising and using different climate change and climate resiliant techniques for an enhanced and sustainable livelihood.  Total  418  groups ( Farmers groups with male members  as well as self help group with female members)  have been formed at village level bringing 4681  HH directly  under project intervention. 
Various interventions are being done around Climate Change and possible adaptive measures have been taken by the community.  Community is practising various climate resilient techniques like mixed cropping, use of low cost technology (organic pest managment techniques, low cost water filter, vermicompost, Biogas plant. etc) and diversified livelihood options. They are encouraged and motivated  to adopt various climate resilient techniques like , mixed cropping, use of different low cost technologies, organic farming , diversification of livelihood. </t>
  </si>
  <si>
    <t xml:space="preserve">A group of expert from  Oceanography department of  Jadavpur University, Kolkata have done an analysis on the 50 years of climate data and the GIS mapping of time series map.  To understand community perspective of climate change understanding, 39 Participatory Rural Appraisals ( PRAs) has been completed out of 40 villages.   </t>
  </si>
  <si>
    <t xml:space="preserve"> Weather and crop advisory is sent to villages in 5 days intervals through hard copy and board writing in local vurnacular language. Apart from this many stakeholders are being sent this report through SMS and mail. There are total 4500 direct beneficiaries who are recieving this information.       2000 mobile numbers have been connected to Short Message Services  (SMSs) in mobiles.  Weather forecast and crop advisory messages are being sent to the connected numbers in every 5 days interval.  At village level, SMS is sent to majority of the phones  in local vernacular language that is Bengali and  Alchiki (santhali). Feed back is also taken from the villagers for regarding the accuracy of the weather and agro information and then it is analysised and used for further more development of the system. do not support message in vernacular languages and also as messages were intended  to be promotional; the sets activated with DND could not access to this services. So through trial, effectiveness of mobile message is being assess and required steps will be taken in coming days. </t>
  </si>
  <si>
    <t xml:space="preserve">Weather data collection volunteers are placed at village level, they collect the weather data and give it to CRC manager. Then the data is consolidated and sent to the experts of Agriculture University then they analise and send the weather and agro advisories to the CRC manager in English language. CRC manager translates the data into local  vernacular language and give organic advice for the farmers in consultation with DRCSC Team and transmitts it to the villages through hard copy and board writing and to the different stakeholders through  SMS and mail.This year total 205 times weather and agro advisory has been generated.  At present, CRC manager is collecting data from AWS  and sending to weather experts and they in consultation with reputed  3 agri universities are sending weather forecast and crop advisory in English language .CRC manager  in consultation with DRCSC expert team transform the agro advisory into organic mode and after translating into vernacular language. 5-6  weather advisories are generated per month               </t>
  </si>
  <si>
    <t xml:space="preserve">Climate resource centre  has been established at central location ( Kashipur Block in Purulia district ). Total 40 number of Kiosks are working in different villages and are dissemminating information and also helping the CRC manager to collect proper feed back from the  community to improve the advisory disseminated.                                                                                      </t>
  </si>
  <si>
    <t>After the completion of  the PRA, in the current state community has understood its vulnerabilities and accordingly they are working on the natural resources and livelihood options for better future. All the benficiaries in the operational area have been covered under group which has helped them to work in homogenity. These groups having similar thought are working to run new innovations and new ideas around different activities. They are using various inputs supports which has reduced their cost to production and is capable of providing them enhanced productivity and reduce drudgery.Through various input support they are being equipped with the weapon of low cost technology  that will not only enhance their productivity but also will reduce their drudgery. Highly climate resilient seeds have been used that minimised the risk of decrease  in agricultural production. Many seeds which are highly climate resilient, are being introduced and practiced to reduce the risk of agri production. Community is doing mono cropping, mixed cropping and alternative cropping in risky farmlands for ensuring better production. Instead of mono cropping, mixed cropping are being practiced to reduce risk. Diversiication of livelihood options has been created alternative options for farmers where they are doing small ruminants like sheep,  hen, duck, pig, sparrow etc. rearing apart from agriculture.    Livelihood are being diversified with introduction not so popular but highly risk tolerant  livestock's , mainly small ruminants.  Plantation has been done for the purpose of fodder bank creation.Fodder plantation is planned for fodder bank and one place has been identified for that purpose.</t>
  </si>
  <si>
    <t xml:space="preserve">Cropping diversification and increase in food security and nutrition security has been a need of the hour. So the farmers in the project location are doing various types of indegenous paddy, tuber crops , millets and various other crops.  62 IFS (Integrated farming systems ) are  being established with detailed site analysis of the farm , with  support of various inputs such as vermi compost pits, different micro irrigation systems, bio gas etc. 
Seeds of local varieties are being promoted which can be preserved for future. Farmers have cultivated traditional variety of seeds for multiplication and  become  farmers independent in terms of seeds so that they can save their own seeds   and multiply through exchange among farms group and self help group members. 584 Vermicompost pits  has been constructed and production of vermi compost has  lessen their dependency on market in terms of input cost. </t>
  </si>
  <si>
    <t xml:space="preserve">Total  514  smoke less ovens are being built, work is going on in 35 bio gas plants. 400  households have been identified and order has been placed for procuring water filter for those selected families. 
Community based drinking water facility is going to be set up and for this  several meetings have been conducted at village level in two villages. This has helped the community to realise awareness regarding developing collective approach in water uses and its proper  maintenance for sustainability. Two villages have been identified and engineers visited two sites to assess suitability. In 1 village all the process  for installation has been completed and we will be finally completing it in the coming month.
Around 35 families have got the facility of Biogas plant tilldate as installation of climate resilient adavtive structure.Government linking of many families for construction of Bio-gas units has been done under installation of climate adaptive structures.                                                        </t>
  </si>
  <si>
    <t xml:space="preserve"> 1. Severe drought situation hampered agriculture production as well as other related livelihood options like fisheries. The drought also hampered the  construction of  different structures  like bio gas  units which demanded good amount of  water. 3. The election process of West Bengal assembly took almost 3- 4 months and during that time liaison  with block and other Govt. and PRI institutions could not happen. 4. During Panchayat Election, organizing  village meeting  as well as group meeting could not happen due to code of conduct of the election process. 5. Due to the delay in disbursement of fund maximum community people were demotivated to do any work and  staffs were also demotivated to perfoem any activity. 6. The inception of the Usharmukti Project one of the biggest Project of West Bengal has hampered many sections of our engagement like many works are done by the Govt. under Usharmukti which was earlier pland under NABARD. This is curtelling the work pace.</t>
  </si>
  <si>
    <t xml:space="preserve">1. Due to one and half month monsoon rainfall plantation process got delayed. Though pit digging process was completed, plantation on major patch could not be completed as no significant  rainfall recorded after 15th August till the month of May .For the same reason agriculture process, fish cultivation was also hampered. Timely irrigation was ensured in some plantation patches and three types of micro irrigation techniques were introduced. 2. Due to delay in fund despatch the implementation was delayed for 1 year. 3. Due to lack of fund some of the technical staffs left the organisation.                   
2. Finding suitable candidate for CRC manager after one resigned from his duty after working for three months took substantial time as well as finding suitable tribal candidate (as most of villages are tribal villages and  people from tribal community, mainly women  open up easily in their vernacular languages)  to work in purulia district as  Village Development Volunteer (VDV level) took substantial time.   </t>
  </si>
  <si>
    <t xml:space="preserve">DRCSC as per its objective initiates any type of work with women members of the village first and then gradually includes the men members.  As per experience it is easier to convince a women about any new agricultural technique or any new technique and they finally take greater role to convince their male counterpart in the family . The role of women, during PRA was worth mentioning. All the women were giving quality time to map various resources and problems associated with livelihoods and plan around enhancing the livelihood. Various types of women drudgery reducing activity has been done like Smokless chullah for easing their daily household cores.  In many villages Bio gas plant has been constructed and people are using it for preparation of gas which helps in cooking purpose and the slurry generated from it helps in preparing vermi compost in a faster pace that is widely used as bio fertiliser in agriculture purpose. In both the cases the activities are fissible for reducing drudgery of women; like in Bio gas they are using it for cooking purpose and by this helping them from checking the drudgery face for carrying heavy bundles of wood from jungle and in smokless chullah by decreasing the smoke level it is preventing the women from inhailing carbondioxide gas. </t>
  </si>
  <si>
    <t>Project Performance Report (PPR)</t>
  </si>
  <si>
    <t>Period of Report (Dates)</t>
  </si>
  <si>
    <t xml:space="preserve">Project Title: </t>
  </si>
  <si>
    <t>Enhancing Adaptive Capacity and Increasing Resilience of Small and Marginal farmers in Purulia and Bankura Districts of West Bengal.</t>
  </si>
  <si>
    <t xml:space="preserve">Project Summary: </t>
  </si>
  <si>
    <t>Developing climate adaptive and resilient livelihood systems through diversification, technology adoption and natural resource management for small and marginal farmers associated with agriculture and allied sector in the Red Soil and Lateritic Zone of West Bengal.</t>
  </si>
  <si>
    <t>Countries</t>
  </si>
  <si>
    <t xml:space="preserve">Project Type:  </t>
  </si>
  <si>
    <t xml:space="preserve">GEF Focal Area: </t>
  </si>
  <si>
    <t>GEF 4 Focal Areas</t>
  </si>
  <si>
    <t xml:space="preserve">GEF 2 / 3 Operational Programme: </t>
  </si>
  <si>
    <t xml:space="preserve">Overall Rating of the project in the evaluation by the project evaluator: </t>
  </si>
  <si>
    <t xml:space="preserve">GEF-4 Focal Area Strategic Program: </t>
  </si>
  <si>
    <t xml:space="preserve">GEF-3 Focal Area Strategic Program: </t>
  </si>
  <si>
    <t xml:space="preserve">Database Number: </t>
  </si>
  <si>
    <t>Project ID : IND/NIE/Agri/2014/1</t>
  </si>
  <si>
    <t>Afghanistan</t>
  </si>
  <si>
    <t>FP</t>
  </si>
  <si>
    <t>Biodiversity</t>
  </si>
  <si>
    <t>BD-SP1-PA Financing</t>
  </si>
  <si>
    <t>1: Arid &amp; semi-arid ecosystems</t>
  </si>
  <si>
    <t>Implementing Entity (IE) [name]:</t>
  </si>
  <si>
    <t>NABARD</t>
  </si>
  <si>
    <t>MSP</t>
  </si>
  <si>
    <t>Climate Change Adaptation</t>
  </si>
  <si>
    <t>BD-SP2-Marine PA</t>
  </si>
  <si>
    <t>2: Coastal, marine &amp; freshwater ecosystems</t>
  </si>
  <si>
    <t>Type of IE:</t>
  </si>
  <si>
    <t>EA</t>
  </si>
  <si>
    <t>Climate Change Mitigation</t>
  </si>
  <si>
    <t>BD-SP3-PA Networks</t>
  </si>
  <si>
    <t>3: Forest ecosystems</t>
  </si>
  <si>
    <t xml:space="preserve">Country(ies): </t>
  </si>
  <si>
    <t>International Waters</t>
  </si>
  <si>
    <t>Good</t>
  </si>
  <si>
    <t>BD-SP5-Markets</t>
  </si>
  <si>
    <t>13: Conservation and Sustainable Use of Biological Diversity Important to Agriculture</t>
  </si>
  <si>
    <t>Relevant Geographic Points (i.e. cities, villages, bodies of water):</t>
  </si>
  <si>
    <t>District : Purulia / Block : Kashipur : Gram Panchayat (GP) : Sonathali (Village : Jaganathdih /Jamkiri /Balarampur/ Lara Jibanpur), GP : Agardi chitra (Village : Seja / Chakadih /Jalumdih /Itamarah /Beldih Kashidi/ Sura/ Bangara), GP : Rangamati Ranjandi (Village : Ranjandih /Bodma /Jorethol /Tilabani /Lajhna),    District : Bankura / Block : Chhatna : GP : Ghoshergram (Village : Khorbona /Dumdumi /Ghosergram /Hanspahari /Shuara bakra/ Enari /Bengaoria), GP : Jhunjhka (Majhidih /Hausibad /Kalipur /Shirpuria /Salunim /Jhunjka /Pechashimul/ Ethani/Jiurakelai /Joynagar /Dumurkundi / Besara Kendua /Gopalpur /Bagjura)</t>
  </si>
  <si>
    <t>Multiple Focal Area</t>
  </si>
  <si>
    <t>BD-SP7-Invasive Alien Species(IAS)</t>
  </si>
  <si>
    <t>6: Promoting the adoption of renewable energy by removing barriers and reducing implementation costs</t>
  </si>
  <si>
    <t>CC-SP2- Industrial EE</t>
  </si>
  <si>
    <t>8: Waterbody based operational program</t>
  </si>
  <si>
    <t>Project Milestones</t>
  </si>
  <si>
    <t>CC-SP3-RE,CC-SP4-Biomass</t>
  </si>
  <si>
    <t>9: Integrated Land and Water multiple focal area</t>
  </si>
  <si>
    <t>Milestone</t>
  </si>
  <si>
    <t>Bahamas</t>
  </si>
  <si>
    <t>CC-SP5-Transport</t>
  </si>
  <si>
    <t>10: Contaminants based operational program</t>
  </si>
  <si>
    <t>AFB Approval Date:</t>
  </si>
  <si>
    <t>IE-AFB Agreement Signature Date:</t>
  </si>
  <si>
    <t>CC-SP6-LULUCF</t>
  </si>
  <si>
    <t>12: Integrated Ecosystem Management</t>
  </si>
  <si>
    <t>Start of Project/Programme:</t>
  </si>
  <si>
    <t>Cross cutting capacity building</t>
  </si>
  <si>
    <t>14: Persistent Organic Pollutants</t>
  </si>
  <si>
    <t>Mid-term Review Date (if planned):</t>
  </si>
  <si>
    <t>(Revised Date due to delay  in Project Implemenatation)</t>
  </si>
  <si>
    <t>Terminal Evaluation Date:</t>
  </si>
  <si>
    <t>List documents/ reports/ brochures / articles that have been prepared about the project.</t>
  </si>
  <si>
    <t>Cyprus</t>
  </si>
  <si>
    <t xml:space="preserve">Inception workshop report, steering committee procedure meeting, brochures in vernacular language, Newspaper report on inception workshop. Dedicated website has been developed.  </t>
  </si>
  <si>
    <t>List the Website address (URL) of project.</t>
  </si>
  <si>
    <t>Democratic People's Republic of Korea</t>
  </si>
  <si>
    <t>http://www.drcsc.org/CCA/3/index.html</t>
  </si>
  <si>
    <t>Democratic Republic of the Congo</t>
  </si>
  <si>
    <t>Denmark</t>
  </si>
  <si>
    <t xml:space="preserve">Project contacts:  </t>
  </si>
  <si>
    <t>National Project Manager/Coordinator</t>
  </si>
  <si>
    <t>Sujit Kr. Mitra, Principal Co-ordinator
Development Research Communication and Services Center</t>
  </si>
  <si>
    <t>drcscsujitnew@gmail.com</t>
  </si>
  <si>
    <t xml:space="preserve">Date: </t>
  </si>
  <si>
    <t>Government DA</t>
  </si>
  <si>
    <t>Ravi S. Prasad, IAS (Joint Secretary)
Ministry of Environment, Forests &amp; Climate Change, Govt. of India</t>
  </si>
  <si>
    <t>Equatoral Guinea</t>
  </si>
  <si>
    <t>ravis.prasad@nic.in</t>
  </si>
  <si>
    <t>tsr.gain@nabard.org</t>
  </si>
  <si>
    <t>Finland</t>
  </si>
  <si>
    <t>France</t>
  </si>
  <si>
    <t>Executing Agency</t>
  </si>
  <si>
    <t>Gambia</t>
  </si>
  <si>
    <t>Development Research Communication and Services Center</t>
  </si>
  <si>
    <t>drcscnew@gmail.com</t>
  </si>
  <si>
    <t>Germany</t>
  </si>
  <si>
    <t>Greece</t>
  </si>
  <si>
    <t>Guinea Bissau</t>
  </si>
  <si>
    <t>Iceland</t>
  </si>
  <si>
    <t>Iran (Islamic Republic of)</t>
  </si>
  <si>
    <t>Iraq</t>
  </si>
  <si>
    <t>Ireland</t>
  </si>
  <si>
    <t>Israel</t>
  </si>
  <si>
    <t>Italy</t>
  </si>
  <si>
    <t>Japan</t>
  </si>
  <si>
    <t>Kuwait</t>
  </si>
  <si>
    <t>Kyrgyzstan</t>
  </si>
  <si>
    <t>Lao People’s Democratic Republic</t>
  </si>
  <si>
    <t>Libyan Arab Jamahiriya</t>
  </si>
  <si>
    <t>Liechtenstein</t>
  </si>
  <si>
    <t>Luxembourg</t>
  </si>
  <si>
    <t>Micronesia, Federated States of</t>
  </si>
  <si>
    <t>Monaco</t>
  </si>
  <si>
    <t>Netherlands</t>
  </si>
  <si>
    <t>New Zealand</t>
  </si>
  <si>
    <t>Norway</t>
  </si>
  <si>
    <t>Portugal</t>
  </si>
  <si>
    <t>Qatar</t>
  </si>
  <si>
    <t>Republic of Korea</t>
  </si>
  <si>
    <t>Republic of Moldova</t>
  </si>
  <si>
    <t>Singapore</t>
  </si>
  <si>
    <t>Slovakia</t>
  </si>
  <si>
    <t>Somalia</t>
  </si>
  <si>
    <t>Spain</t>
  </si>
  <si>
    <t>Sweden</t>
  </si>
  <si>
    <t>Switzerland</t>
  </si>
  <si>
    <t>The former Yugoslav Republic of Macedonia</t>
  </si>
  <si>
    <t>United Arab Emirates</t>
  </si>
  <si>
    <t>United Kingdom of Great Britain and Northern Ireland</t>
  </si>
  <si>
    <t>United Republic of Tanzania</t>
  </si>
  <si>
    <t>United States of America</t>
  </si>
  <si>
    <t>Venezuela, Bolivarian Republic of</t>
  </si>
  <si>
    <t>Viet Nam</t>
  </si>
  <si>
    <t>Yemen</t>
  </si>
  <si>
    <t>Financial Information From: 01st December 2016 to 31st May 2018</t>
  </si>
  <si>
    <t xml:space="preserve">DISBURSEMENT OF AF GRANT FUNDS </t>
  </si>
  <si>
    <t>How much of the total AF grant as noted in Project Document plus any project preparation grant has been spent to date?</t>
  </si>
  <si>
    <t>Estimated cumulative planned disbursement for the Year 1  &amp; 2 (As per pg no. 110 of the DPR)</t>
  </si>
  <si>
    <t>Estimated cumulative total disbursement as of [31st May 2018)</t>
  </si>
  <si>
    <t>Add any comments on AF Grant Funds. (word limit=200)</t>
  </si>
  <si>
    <t>The 1st year of project implementation grant disbursement was as per the phasing of the Programme</t>
  </si>
  <si>
    <t xml:space="preserve">INVESTMENT INCOME </t>
  </si>
  <si>
    <t>Amount of annual investment income generated from the Adaptation Fund’s grant</t>
  </si>
  <si>
    <t>EXPENDITURE DATA</t>
  </si>
  <si>
    <t>List output and corresponding amount spent for the current reporting period</t>
  </si>
  <si>
    <t>Project Components</t>
  </si>
  <si>
    <t>ITEM / ACTIVITY / ACTION</t>
  </si>
  <si>
    <t>Planned ( 2nd year) in INR</t>
  </si>
  <si>
    <t xml:space="preserve">Planned ( 1st year) in INR </t>
  </si>
  <si>
    <t>Achievement till May - 2016 (INR)</t>
  </si>
  <si>
    <t xml:space="preserve">1.1 Five Gram Panchayat -wise Land and  Water use Master Plans are prepared </t>
  </si>
  <si>
    <t xml:space="preserve"> GIS Mapping  and Land &amp; Water use master plan (LUP &amp; WUMP)</t>
  </si>
  <si>
    <t xml:space="preserve">         
Component 2: Reducing Climate Risk through timely and appropriate weather specific crop/Agro advisory services in local languages ( Bengali)</t>
  </si>
  <si>
    <t xml:space="preserve">
Component 4: Learning and Knowledge Management</t>
  </si>
  <si>
    <t>Project /Programme Execution Cost</t>
  </si>
  <si>
    <t>TOTAL</t>
  </si>
  <si>
    <t>PLANNED EXPENDITURE SCHEDULE</t>
  </si>
  <si>
    <t>List outputs planned and corresponding projected cost for the upcoming reporting period</t>
  </si>
  <si>
    <t>Expected Concrete Outputs</t>
  </si>
  <si>
    <t>Planned ( 1st year)</t>
  </si>
  <si>
    <t>Achievement ( 1st Year- May 2016 ) Amount ( INR)</t>
  </si>
  <si>
    <t>Est. Completion Date</t>
  </si>
  <si>
    <t>Five Gram Panchayat-wise Land and  Water use
 Master Plans are prepared</t>
  </si>
  <si>
    <t>GIS Mapping</t>
  </si>
  <si>
    <t>GP Level WUMP &amp; LUP</t>
  </si>
  <si>
    <t>Sub Total</t>
  </si>
  <si>
    <t xml:space="preserve">2.1 Automated Weather stations (AWS) at 6 locations (covering 10 sq.km each), 12 manual data collection centres (MDC) for collection of weather information                  </t>
  </si>
  <si>
    <t>Installation of AWS &amp; MDCC</t>
  </si>
  <si>
    <t xml:space="preserve"> 2.2 The expert group comprising of weather expert and agri experts for analyzing the data collected through AWS and MDC and preparing the 5-days crop-weather advisories 
</t>
  </si>
  <si>
    <t>Cost of Data Collection, entry &amp; analysis etc.</t>
  </si>
  <si>
    <t xml:space="preserve">2.3 A Climate Resource Centre located at the centre of the project area and 40 weather kiosks managed by climate volunteers for collection and dissemination of crop-weather advisories </t>
  </si>
  <si>
    <t>Establishment of CRC</t>
  </si>
  <si>
    <t>Establishment of Climate Kiosk Centre</t>
  </si>
  <si>
    <t>3.1 Sustainable soil and water conservation measures (e.g. semi-circular bunds, check dams, gully plugs, infiltration ditches and agro forestry plantations) for various ecosystems introduced for improvement of agricultural productivity and environmental sustainability</t>
  </si>
  <si>
    <t xml:space="preserve">Step Pond      </t>
  </si>
  <si>
    <t xml:space="preserve">Earthwork for Soil &amp; water Conservation  </t>
  </si>
  <si>
    <t xml:space="preserve">Plantation  </t>
  </si>
  <si>
    <t>Check Dam</t>
  </si>
  <si>
    <t>3.2 Multilevel crop arrangements &amp; integrated farming practices are introduced which improve the total yield, reduce the need for external inputs &amp; seeds as well as improve labour efficiency mainly through popularizing a combination of drought &amp; heat tolerant field crops, fast growing &amp; multipurpose perennials and small livestock</t>
  </si>
  <si>
    <t>Capacity Building Training- SHG, SA, NRM based Activates</t>
  </si>
  <si>
    <t>Model IFS</t>
  </si>
  <si>
    <t>Input support for SA</t>
  </si>
  <si>
    <t>Support for Small  animals &amp; birds  including vaccination</t>
  </si>
  <si>
    <t>Micro Irrigation Facilities- 650 Ditch/150 Dug well</t>
  </si>
  <si>
    <t>Lift Irrigation</t>
  </si>
  <si>
    <t>Production of Organic Manure-  Vermi - compost</t>
  </si>
  <si>
    <t>Community based Grain Bank</t>
  </si>
  <si>
    <t>Community Seed Bank</t>
  </si>
  <si>
    <t>Community Fodder Bank</t>
  </si>
  <si>
    <t>Climate resilient appropriate technologies e.g. energy efficient cook stoves, bio-gas, low cost water filters, community based drinking water facility are promoted</t>
  </si>
  <si>
    <t xml:space="preserve">Energy Efficient Oven( Smokeless chullah) </t>
  </si>
  <si>
    <t>Installation of Biogas</t>
  </si>
  <si>
    <t>Low cost Water Filter</t>
  </si>
  <si>
    <t>Community Based Drinking Water</t>
  </si>
  <si>
    <t>Total of the Component 3</t>
  </si>
  <si>
    <t xml:space="preserve">4.1 Production of technical and financial data analysis on processes to improve the resilience of the livelihood in red and lateritic zones of West Bengal </t>
  </si>
  <si>
    <t>Technical &amp; Financial Paper</t>
  </si>
  <si>
    <t>Policy paper</t>
  </si>
  <si>
    <t>4.2 Improved access to learnings from the project activities to be ensured through short films, dedicated website and other printed materials</t>
  </si>
  <si>
    <t>Awareness Films</t>
  </si>
  <si>
    <t>Printing Materials-Newsletter, brochure etc.</t>
  </si>
  <si>
    <t>Website Design &amp; Regular updating</t>
  </si>
  <si>
    <t>Farmers' Convention</t>
  </si>
  <si>
    <t>Mass Awareness Events</t>
  </si>
  <si>
    <t>4.3 Advocacy with National / State / Local Government and others (NGOs, CBOs, International organisations, climate activists/experts) on processes to identify strategies to adapt to climate change in red and lateritic zone</t>
  </si>
  <si>
    <t>Advocacy film</t>
  </si>
  <si>
    <t>Networking Meeting</t>
  </si>
  <si>
    <t>Local Level Workshop</t>
  </si>
  <si>
    <t>State level Workshop</t>
  </si>
  <si>
    <t>National  level Seminar</t>
  </si>
  <si>
    <t>Total of the Component 4</t>
  </si>
  <si>
    <t>Vehicle Cost</t>
  </si>
  <si>
    <t>Office Equipment's</t>
  </si>
  <si>
    <t>Operational cost - H/O &amp; 2 District Office</t>
  </si>
  <si>
    <t>Travel</t>
  </si>
  <si>
    <t>Project Inception Workshop</t>
  </si>
  <si>
    <t>Inception Repot</t>
  </si>
  <si>
    <t>Report( Half Yearly  &amp; Annual Report)</t>
  </si>
  <si>
    <t>Project Review/ Monitoring meeting</t>
  </si>
  <si>
    <t>Evaluation-( Mid term &amp; End term)</t>
  </si>
  <si>
    <t>Final Report</t>
  </si>
  <si>
    <t>Salary and Honorarium</t>
  </si>
  <si>
    <t>Total of the Component 5</t>
  </si>
  <si>
    <t>How much of the total co-financing as committed in the Project Document has actually been realized?</t>
  </si>
  <si>
    <t>Not Applicable</t>
  </si>
  <si>
    <t xml:space="preserve">Estimated cumulative actual co-financing as verified during Mid-term Review (MTR) or Terminal Evaluation (TE). </t>
  </si>
  <si>
    <t>Add any comments on actual co-financing in particular any issues related to the realization of in-kind, grant, credits, loans, equity, non-grant instruments and other types of co-financing. (word limit=200)</t>
  </si>
  <si>
    <r>
      <t xml:space="preserve">NABARD maintains one RBI account where all the funds are credited and pooled. In view of this, project wise investment income may not be ascertained.
However, agency has earned </t>
    </r>
    <r>
      <rPr>
        <b/>
        <sz val="12"/>
        <color indexed="8"/>
        <rFont val="Georgia"/>
        <family val="1"/>
      </rPr>
      <t>INR332575</t>
    </r>
    <r>
      <rPr>
        <sz val="12"/>
        <color indexed="8"/>
        <rFont val="Georgia"/>
        <family val="1"/>
      </rPr>
      <t xml:space="preserve"> as interest.
</t>
    </r>
  </si>
  <si>
    <r>
      <rPr>
        <b/>
        <sz val="14"/>
        <color theme="1"/>
        <rFont val="Georgia"/>
        <family val="1"/>
      </rPr>
      <t xml:space="preserve">Expected Concrete Outputs </t>
    </r>
    <r>
      <rPr>
        <b/>
        <sz val="12"/>
        <color theme="1"/>
        <rFont val="Georgia"/>
        <family val="1"/>
      </rPr>
      <t xml:space="preserve">
</t>
    </r>
    <r>
      <rPr>
        <b/>
        <i/>
        <sz val="14"/>
        <color rgb="FF00B050"/>
        <rFont val="Georgia"/>
        <family val="1"/>
      </rPr>
      <t xml:space="preserve">(Details of the expenditure at the output level is given below in the planned expenditure scheduled) </t>
    </r>
  </si>
  <si>
    <r>
      <t xml:space="preserve">ACTUAL CO-FINANCING </t>
    </r>
    <r>
      <rPr>
        <i/>
        <sz val="12"/>
        <color indexed="8"/>
        <rFont val="Georgia"/>
        <family val="1"/>
      </rPr>
      <t xml:space="preserve">(If the MTR or TE have not been undertaken this reporting period, DO NOT report on actual co-financing.) </t>
    </r>
  </si>
  <si>
    <t>AMOUNT UTILIZED (INR) Dec 2016 to May - 2018 (INR)</t>
  </si>
  <si>
    <t>Shankar A Pande (CGM)
National Bank for Agriculture and Rural Development</t>
  </si>
  <si>
    <t xml:space="preserve">An agreement was signed between National Bank for Agriculture and Rural Development (NABARD) and Development Research Communication and Services Centre (DRCSC ).                                                                                                                             * Recruitment of project manager was completed.                   *The first project sanctioned by Adaptation Fund Board (AFB) in India was launched on 28 May 2015 at Chhatna block, in the district of Bankura , West Bengal.                                                                                                                                                *The inception workshop was inaugurated by Smt Monsoon, Hon’ble Member of Parliament, Bankura in the courtly presence of Shri R Amalorpavanathan, Dy Managing Director, NABARD, Smt T S Raji Gain, Chief General Manager, NABARD West Bengal RO and Shri Vijay Bharti, IAS, District Magistrate, Bankura and other senior dignitaries representing the Govt and local bodies.                                                                                                                                   * In this workshop, the project activities and project goal was presented for basic orientation of different stakeholders.                                                                                                                                 
*Project inception report produced.          </t>
  </si>
  <si>
    <t>Achievement from June 2016 November - 2016 (INR)</t>
  </si>
  <si>
    <t>Achievement ( June 2016 - November 2016 ) Amount ( INR)</t>
  </si>
  <si>
    <t xml:space="preserve">Achievement December 2016 to May 2018 </t>
  </si>
  <si>
    <t xml:space="preserve">Achievement May 2015 to May 2018 </t>
  </si>
  <si>
    <t xml:space="preserve">AMOUNT UTILIZED  May 2015 to May - 2018 (USD) </t>
  </si>
  <si>
    <t>Projected Cost for the Upcoming Reporting Period May 2019 (INR)</t>
  </si>
  <si>
    <t>Projected Cost for the Upcoming Reporting Period May 2019 (USD)</t>
  </si>
  <si>
    <t xml:space="preserve">AMOUNT UTILIZED May 2015 to May - 2018 (INR) </t>
  </si>
  <si>
    <t xml:space="preserve">The implementation of the project has given a scope to find out different adaptation strategies for the most marginalised community. Their culture, their way of thinking, their understandings are now very well known to the organisation and it has enhanced the knowledge base. 
The blend of community perception and scientific knowledge is helping to create/develop the infrastructures with more accuracy and effectively. 
The weather forecast &amp; crop advisories (5 days in advance) is not only helping the target group but has positively impacted over the community at large and the other stakeholders. The more localized weather information system is an essential component of sustainable livelihood.  
Ensuring the community ownership is the Key Factor for effectiveness of the project. 
One of the lesson we have learnt that more and more the diversity (in crops and varieties, breeds, plants etc) is increased more the livelihoods can be ensured. 
Emphasis should be given on locally available natural resources which can easily withstand with natural vagaries (compared to external natural resources) and thereby helps in ensuring sustainability. 
</t>
  </si>
  <si>
    <t xml:space="preserve">Watershed approach work is more effective  for this semi arid region to enhance the resilience of the community. 
The continuous facilitation and capacity building enabling community organizations to access different government schemes and entitlements.
The engagement of multi-stakeholder steering committee at local level has helped to monitor the project in a better manner and also leveraged a space for discussing different issues along with path for convergences.   
Community Institutions  like CBO, Watershed Committee etc are able to ensure the sustainability.
The community is being empowered to take part in micro planning under MGNREG for their villages and thereby scaling up and replicability is possible. 
The proposal has been submitted to RKVY for supporting the localised crop weather advisory dissemination in future. 
The project has been able to make the Government realise the importance of indigenous variety of seeds in the area that the demand for the seeds is getting increased day by day, in last two years we have supplied seeds to 5 other blocks in Purulia. BCKV is also helping in upscale the use of traditional seed varieties.  
</t>
  </si>
  <si>
    <t xml:space="preserve">Replicability and scaling up is possible and has happened for mixed cropping, integrated farming system, rearing of small ruminants, indigenous varieties, smokeless ovens etc in convergence with Government schemes and services. In MGNREG planning process the community is spontaneously including the models of different interventions under this project for further scaling up. </t>
  </si>
  <si>
    <t xml:space="preserve">The 5-day crop advisories based on localised weather stations have become very useful for the beneficiary families to take any decision about their livelihood and agriculture. Work needs to be done with insurance for crops / breeds is very much needed in such climate change scenario. Development of micro irrigation facilities to increase the water availability has enabled the beneficiary families to diversify their production system.  The introduction of mixed cropping has enabled to minimise the risk due to climatic erraticness and also in increasing the cropping intensity. More and more emphasis needs to be given to increase the water retention capacity and to increase the microorganism in the soil. The energy efficient models needs to be promoted in a large scale. Disaster preparedness models (seed bank, fodder bank, grain bank) is helping to withstand after climatic shocks and extreme climatic situations.   </t>
  </si>
  <si>
    <t xml:space="preserve">The community’s participation has been enhanced in the climate sensitive natural resource management plan and 
carrying out actions according to that. The group assets have built the confidence of the community to enhance their livelihood. 
The expenses towards cultivation has also been reduced. The community has also been benefited through extension of growing season through relay cropping, micro irrigation facilities. The crop advisories has enabled the community to plan more accurately. Rearing of small ruminants has enabled the community to diversify their livelihood. The smokeless ovens, bio gas etc has helped in reducing the drudgery of the women, in cost reduction, and time saving. </t>
  </si>
  <si>
    <t xml:space="preserve">The decision making capacity of the community has been enhanced. The market dependency has been reduced through saving seeds, developing saplings etc. The transfer of sustainable technologies and also the promotion of indigenous varieties of seeds/breeds has led towards the environmental sustainability. The Economic gains from effectively planned interventions give impetus to the community to continue the same activities. The extension of growing season increases the employment opportunity and thereby the income of marginalised farming families. The introduction of appropriate technologies will save the cost for fuel, the wastes can be recycled in the farm as organic input and will reduce the cost of manures purchased from the market. The risk fund has been developed by the community in both the areas and managed by the watershed committee to use in future. Community is enabled to make continuous liaison with the government departments and are accessing different schemes and services. </t>
  </si>
  <si>
    <t xml:space="preserve">A breeding unit establishment is in process but that will be made more effective after getting in touch with livestock department, Krishi Vigyan Kendra (KVK) Kalyan, with their scientific input
We also have plan to connect with different educational institutions like BCKV to take their help in providing different helps at different times. BCKV has already donated a pulse miller to process the pulse that are being cultivated.  We are also trying to introduce wild tuber crops in cultivation (forest species) which also requires help from scientific institutes to develop the package of practices. More and more convergence with line departments will also bring better results and the quality will also get improved. In RLI site, the electric connection is being provided by government department etc.  Steering committee meetings have become a little irregular due to election declaration, improving this will also help in better achievement of project results.  </t>
  </si>
  <si>
    <t xml:space="preserve">The project learning documents have helped in advocating with different government departments. Different convergences 
could be made in this regard. The need for localised weather and crop advisories have been presented before state environment department and also they are in the process of including the same in GCF project. The indigenous traditional seeds have been conveyed to Agriculture department and they are putting forward their orders for the same. We have been able to incorporate the watershed approach and activities in Usharmukti scheme of Government for further upscaling in Purulia, Bankura districts. DRCSC has also been providing trainings under ATMA project (Government) on climate adaptive livelihood approach. The models bankability has been studied and documented for further upscaling.  </t>
  </si>
  <si>
    <t>Installation of AWS and MDC</t>
  </si>
  <si>
    <t xml:space="preserve"> 2.2 The expert group comprising of weather expert and agri experts for analyzing the data collected through AWS and MDC and preparing the 5-days crop-weather advisories </t>
  </si>
  <si>
    <t xml:space="preserve">2.1 Automated Weather stations (AWS) at 6 locations (covering 10 sq.km each), 12 manual data collection centres (MDC) for collection of weather information                        
</t>
  </si>
  <si>
    <t xml:space="preserve">3.1 Sustainable soil and water conservation measures (e.g. semi-circular bunds, check dams, gully plugs, infiltration ditches and agro forestry plantations) for various ecosystems introduced for improvement of agricultural productivity and environmental sustainability     
      </t>
  </si>
  <si>
    <t xml:space="preserve">3.3 Disaster-coping mechanisms e.g. community grain banks, local crop &amp; trees seed banks, fodder banks developed in targeted villages       </t>
  </si>
  <si>
    <t xml:space="preserve"> 3.4 Climate resilient appropriate technologies e.g. energy efficient cook stoves, bio-gas, low cost water filters, community based drinking water facility are promoted.                                            </t>
  </si>
  <si>
    <t>Capacity Building Training- SHG, SA, NRM based Activities</t>
  </si>
  <si>
    <t>Component 3 Total</t>
  </si>
  <si>
    <t xml:space="preserve">4.2 Improved access to learnings from the project activities to be ensured through short films, dedicated website and other printed materials  </t>
  </si>
  <si>
    <t xml:space="preserve">4.1 Production of technical and financial data analysis on processes to improve the resilience of the livelihood in red and lateritic zones of West Bengal           
</t>
  </si>
  <si>
    <t>Component 4 Total</t>
  </si>
  <si>
    <t>Component 5 Total</t>
  </si>
  <si>
    <t>Component 1 Total</t>
  </si>
  <si>
    <t>Component 2 Total</t>
  </si>
  <si>
    <t>In accordance with the LUMP and WUMP, the villages have been categorized on the basis of the severity of drought faced by the inhabitants and the priority of specific interventions have been planned accordingly. 5-days' weather prediction and crop advisories have helped the inhabitants (beneficiaries and beyond) to enhance their preparedness for climate vagaries, timely sowing of seeds and transplantation of saplings, minimize loss or damage of their crops and reduce cost of cultivation. This has also helped people other than farm families (brick kiln, mason, potters, craftspersons, carpenters etc.) in avoiding major losses. With  the improvement of skills and creation of assets, the farmers have been able to stabilize their production in spite of climate vagaries and thereby enhance their income. Workshops, fairs, interaction with govt. officials at GP and block levels have helped beneficiaries to access existing govt. schemes and services more efficiently.</t>
  </si>
  <si>
    <t>In spite of repeated requests, the Govt weather data of Purulia District was not provided by the Dept. of Agriculture, Govt. of West Bengal.  As a result, area specific Automated Weather Station data could not be compared with  govt data to come to a conclusion about in what context area specific weather forecast and crop advisory is required or not required.  In order to prepare LUMP and WUMP, Natural Resource Data Management System (NRDMS) was approached for providing Watershed Maps which was never provided. The Fisheries Deptt. was requested to provide data on GP-wise number of waterbodies and their nature (whether perennial or seasonal). The department expressed their inability to provide it as no such data was available with them. We have no specific suggestion about improving the situation as largely the problem lies with the attitude of the concerned persons.</t>
  </si>
  <si>
    <t>IMD data has been used as base data for providing weather-crop advisories. 
Different Maps (contour maps, satellite data etc) have been used. 
Different District statistical handbook data, population, census data have been used
Water availability data has been used to plan micro irrigation facilities 
Traditional idegenous knowledge has been given priority and used in planned interventions.</t>
  </si>
  <si>
    <t>1st December 2016 to 31st May 2018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</si>
</sst>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 #,##0.00_ ;_ * \-#,##0.00_ ;_ * &quot;-&quot;??_ ;_ @_ "/>
    <numFmt numFmtId="165" formatCode="dd\-mmm\-yyyy"/>
    <numFmt numFmtId="166" formatCode="&quot;&quot;0.00"/>
  </numFmts>
  <fonts count="72" x14ac:knownFonts="1">
    <font>
      <sz val="11"/>
      <color theme="1"/>
      <name val="Calibri"/>
      <family val="2"/>
      <scheme val="minor"/>
    </font>
    <font>
      <sz val="11"/>
      <color theme="1"/>
      <name val="Georgia"/>
      <family val="1"/>
    </font>
    <font>
      <b/>
      <sz val="16"/>
      <name val="Georgia"/>
      <family val="1"/>
    </font>
    <font>
      <sz val="11"/>
      <name val="Georgia"/>
      <family val="1"/>
    </font>
    <font>
      <b/>
      <sz val="11"/>
      <name val="Georgia"/>
      <family val="1"/>
    </font>
    <font>
      <i/>
      <sz val="11"/>
      <name val="Georgia"/>
      <family val="1"/>
    </font>
    <font>
      <sz val="11"/>
      <color rgb="FF000000"/>
      <name val="Georgia"/>
      <family val="1"/>
    </font>
    <font>
      <sz val="12"/>
      <color theme="1"/>
      <name val="Georgia"/>
      <family val="1"/>
    </font>
    <font>
      <b/>
      <sz val="12"/>
      <name val="Georgia"/>
      <family val="1"/>
    </font>
    <font>
      <sz val="12"/>
      <name val="Georgia"/>
      <family val="1"/>
    </font>
    <font>
      <b/>
      <sz val="11"/>
      <color theme="1"/>
      <name val="Georgia"/>
      <family val="1"/>
    </font>
    <font>
      <i/>
      <sz val="11"/>
      <color theme="1"/>
      <name val="Georgia"/>
      <family val="1"/>
    </font>
    <font>
      <sz val="11"/>
      <color rgb="FFFF0000"/>
      <name val="Georgia"/>
      <family val="1"/>
    </font>
    <font>
      <sz val="11"/>
      <color indexed="8"/>
      <name val="Georgia"/>
      <family val="1"/>
    </font>
    <font>
      <b/>
      <sz val="11"/>
      <color indexed="8"/>
      <name val="Georgia"/>
      <family val="1"/>
    </font>
    <font>
      <sz val="11"/>
      <color indexed="43"/>
      <name val="Georgia"/>
      <family val="1"/>
    </font>
    <font>
      <b/>
      <sz val="11"/>
      <color rgb="FF00B050"/>
      <name val="Georgia"/>
      <family val="1"/>
    </font>
    <font>
      <sz val="12"/>
      <color rgb="FF00B050"/>
      <name val="Georgia"/>
      <family val="1"/>
    </font>
    <font>
      <sz val="11"/>
      <color rgb="FF006100"/>
      <name val="Calibri"/>
      <family val="2"/>
      <scheme val="minor"/>
    </font>
    <font>
      <sz val="11"/>
      <color rgb="FF9C0006"/>
      <name val="Calibri"/>
      <family val="2"/>
      <scheme val="minor"/>
    </font>
    <font>
      <sz val="11"/>
      <color rgb="FF9C6500"/>
      <name val="Calibri"/>
      <family val="2"/>
      <scheme val="minor"/>
    </font>
    <font>
      <sz val="12"/>
      <color indexed="8"/>
      <name val="Georgia"/>
      <family val="1"/>
    </font>
    <font>
      <i/>
      <sz val="12"/>
      <name val="Georgia"/>
      <family val="1"/>
    </font>
    <font>
      <b/>
      <sz val="12"/>
      <color indexed="8"/>
      <name val="Georgia"/>
      <family val="1"/>
    </font>
    <font>
      <sz val="14"/>
      <color theme="1"/>
      <name val="Georgia"/>
      <family val="1"/>
    </font>
    <font>
      <b/>
      <sz val="14"/>
      <color indexed="8"/>
      <name val="Georgia"/>
      <family val="1"/>
    </font>
    <font>
      <sz val="14"/>
      <color indexed="8"/>
      <name val="Georgia"/>
      <family val="1"/>
    </font>
    <font>
      <sz val="12"/>
      <color rgb="FF000000"/>
      <name val="Georgia"/>
      <family val="1"/>
    </font>
    <font>
      <b/>
      <sz val="14"/>
      <color theme="1"/>
      <name val="Georgia"/>
      <family val="1"/>
    </font>
    <font>
      <sz val="16"/>
      <color theme="1"/>
      <name val="Georgia"/>
      <family val="1"/>
    </font>
    <font>
      <sz val="16"/>
      <color indexed="8"/>
      <name val="Georgia"/>
      <family val="1"/>
    </font>
    <font>
      <i/>
      <sz val="12"/>
      <color indexed="8"/>
      <name val="Georgia"/>
      <family val="1"/>
    </font>
    <font>
      <u/>
      <sz val="11"/>
      <color theme="10"/>
      <name val="Calibri"/>
      <family val="2"/>
    </font>
    <font>
      <u/>
      <sz val="12"/>
      <color theme="10"/>
      <name val="Georgia"/>
      <family val="1"/>
    </font>
    <font>
      <sz val="12"/>
      <color indexed="10"/>
      <name val="Georgia"/>
      <family val="1"/>
    </font>
    <font>
      <sz val="18"/>
      <color theme="1"/>
      <name val="Georgia"/>
      <family val="1"/>
    </font>
    <font>
      <sz val="22"/>
      <color theme="1"/>
      <name val="Georgia"/>
      <family val="1"/>
    </font>
    <font>
      <sz val="20"/>
      <color theme="1"/>
      <name val="Georgia"/>
      <family val="1"/>
    </font>
    <font>
      <b/>
      <sz val="12"/>
      <color theme="1"/>
      <name val="Georgia"/>
      <family val="1"/>
    </font>
    <font>
      <b/>
      <sz val="16"/>
      <color indexed="8"/>
      <name val="Georgia"/>
      <family val="1"/>
    </font>
    <font>
      <b/>
      <i/>
      <sz val="12"/>
      <name val="Georgia"/>
      <family val="1"/>
    </font>
    <font>
      <sz val="12"/>
      <color indexed="43"/>
      <name val="Georgia"/>
      <family val="1"/>
    </font>
    <font>
      <i/>
      <sz val="11"/>
      <color indexed="8"/>
      <name val="Georgia"/>
      <family val="1"/>
    </font>
    <font>
      <sz val="10"/>
      <color theme="1"/>
      <name val="Georgia"/>
      <family val="1"/>
    </font>
    <font>
      <b/>
      <i/>
      <sz val="12"/>
      <color rgb="FF00B050"/>
      <name val="Georgia"/>
      <family val="1"/>
    </font>
    <font>
      <b/>
      <sz val="12"/>
      <color rgb="FF00B050"/>
      <name val="Georgia"/>
      <family val="1"/>
    </font>
    <font>
      <sz val="11"/>
      <color indexed="10"/>
      <name val="Times New Roman"/>
      <family val="1"/>
    </font>
    <font>
      <b/>
      <sz val="12"/>
      <color rgb="FF000000"/>
      <name val="Georgia"/>
      <family val="1"/>
    </font>
    <font>
      <i/>
      <sz val="12"/>
      <color rgb="FF000000"/>
      <name val="Georgia"/>
      <family val="1"/>
    </font>
    <font>
      <b/>
      <i/>
      <sz val="12"/>
      <color indexed="8"/>
      <name val="Georgia"/>
      <family val="1"/>
    </font>
    <font>
      <b/>
      <sz val="12"/>
      <color rgb="FFFFFFFF"/>
      <name val="Georgia"/>
      <family val="1"/>
    </font>
    <font>
      <b/>
      <u/>
      <sz val="12"/>
      <color theme="1"/>
      <name val="Georgia"/>
      <family val="1"/>
    </font>
    <font>
      <b/>
      <i/>
      <sz val="12"/>
      <color theme="1"/>
      <name val="Georgia"/>
      <family val="1"/>
    </font>
    <font>
      <b/>
      <sz val="12"/>
      <color theme="9" tint="-0.499984740745262"/>
      <name val="Georgia"/>
      <family val="1"/>
    </font>
    <font>
      <b/>
      <sz val="12"/>
      <color rgb="FF9C6500"/>
      <name val="Georgia"/>
      <family val="1"/>
    </font>
    <font>
      <sz val="12"/>
      <color rgb="FF9C6500"/>
      <name val="Georgia"/>
      <family val="1"/>
    </font>
    <font>
      <i/>
      <sz val="12"/>
      <color theme="1"/>
      <name val="Georgia"/>
      <family val="1"/>
    </font>
    <font>
      <sz val="12"/>
      <color rgb="FF006100"/>
      <name val="Georgia"/>
      <family val="1"/>
    </font>
    <font>
      <sz val="12"/>
      <color rgb="FF9C0006"/>
      <name val="Georgia"/>
      <family val="1"/>
    </font>
    <font>
      <b/>
      <sz val="12"/>
      <color rgb="FFFFFFFF"/>
      <name val="Times New Roman"/>
      <family val="1"/>
    </font>
    <font>
      <sz val="12"/>
      <color indexed="8"/>
      <name val="Microsoft Sans Serif"/>
      <family val="2"/>
    </font>
    <font>
      <b/>
      <sz val="12"/>
      <color indexed="8"/>
      <name val="Microsoft Sans Serif"/>
      <family val="2"/>
    </font>
    <font>
      <i/>
      <sz val="12"/>
      <color indexed="8"/>
      <name val="Microsoft Sans Serif"/>
      <family val="2"/>
    </font>
    <font>
      <u/>
      <sz val="12"/>
      <name val="Georgia"/>
      <family val="1"/>
    </font>
    <font>
      <sz val="14"/>
      <name val="Georgia"/>
      <family val="1"/>
    </font>
    <font>
      <b/>
      <sz val="14"/>
      <color rgb="FF000000"/>
      <name val="Georgia"/>
      <family val="1"/>
    </font>
    <font>
      <sz val="10"/>
      <name val="Georgia"/>
      <family val="1"/>
    </font>
    <font>
      <sz val="11"/>
      <color indexed="9"/>
      <name val="Georgia"/>
      <family val="1"/>
    </font>
    <font>
      <u/>
      <sz val="11"/>
      <color theme="10"/>
      <name val="Georgia"/>
      <family val="1"/>
    </font>
    <font>
      <b/>
      <sz val="11"/>
      <color indexed="12"/>
      <name val="Georgia"/>
      <family val="1"/>
    </font>
    <font>
      <sz val="11"/>
      <color theme="1"/>
      <name val="Calibri"/>
      <family val="2"/>
      <scheme val="minor"/>
    </font>
    <font>
      <b/>
      <i/>
      <sz val="14"/>
      <color rgb="FF00B050"/>
      <name val="Georgia"/>
      <family val="1"/>
    </font>
  </fonts>
  <fills count="19">
    <fill>
      <patternFill patternType="none"/>
    </fill>
    <fill>
      <patternFill patternType="gray125"/>
    </fill>
    <fill>
      <patternFill patternType="solid">
        <fgColor theme="6" tint="0.59999389629810485"/>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theme="2"/>
        <bgColor indexed="64"/>
      </patternFill>
    </fill>
    <fill>
      <patternFill patternType="solid">
        <fgColor theme="6" tint="-0.249977111117893"/>
        <bgColor indexed="64"/>
      </patternFill>
    </fill>
    <fill>
      <patternFill patternType="solid">
        <fgColor theme="6" tint="0.79998168889431442"/>
        <bgColor indexed="64"/>
      </patternFill>
    </fill>
    <fill>
      <patternFill patternType="solid">
        <fgColor rgb="FFFFEB9C"/>
        <bgColor indexed="64"/>
      </patternFill>
    </fill>
    <fill>
      <patternFill patternType="solid">
        <fgColor theme="8" tint="0.79998168889431442"/>
        <bgColor indexed="64"/>
      </patternFill>
    </fill>
    <fill>
      <patternFill patternType="solid">
        <fgColor rgb="FFFFF4C5"/>
        <bgColor indexed="64"/>
      </patternFill>
    </fill>
    <fill>
      <patternFill patternType="solid">
        <fgColor rgb="FFFDE8D7"/>
        <bgColor indexed="64"/>
      </patternFill>
    </fill>
    <fill>
      <patternFill patternType="solid">
        <fgColor theme="9" tint="0.79998168889431442"/>
        <bgColor indexed="64"/>
      </patternFill>
    </fill>
    <fill>
      <patternFill patternType="solid">
        <fgColor theme="3" tint="0.79998168889431442"/>
        <bgColor indexed="64"/>
      </patternFill>
    </fill>
    <fill>
      <patternFill patternType="solid">
        <fgColor theme="4" tint="0.59999389629810485"/>
        <bgColor indexed="64"/>
      </patternFill>
    </fill>
    <fill>
      <patternFill patternType="solid">
        <fgColor theme="0"/>
        <bgColor rgb="FF969696"/>
      </patternFill>
    </fill>
    <fill>
      <patternFill patternType="solid">
        <fgColor theme="0"/>
        <bgColor rgb="FFCCC1DA"/>
      </patternFill>
    </fill>
  </fills>
  <borders count="64">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thin">
        <color indexed="64"/>
      </left>
      <right/>
      <top/>
      <bottom/>
      <diagonal/>
    </border>
    <border>
      <left style="thin">
        <color indexed="64"/>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top style="thin">
        <color indexed="64"/>
      </top>
      <bottom/>
      <diagonal/>
    </border>
    <border>
      <left style="medium">
        <color indexed="64"/>
      </left>
      <right style="medium">
        <color indexed="64"/>
      </right>
      <top/>
      <bottom style="medium">
        <color indexed="64"/>
      </bottom>
      <diagonal/>
    </border>
    <border>
      <left/>
      <right/>
      <top/>
      <bottom style="thin">
        <color indexed="64"/>
      </bottom>
      <diagonal/>
    </border>
    <border>
      <left style="medium">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medium">
        <color indexed="64"/>
      </left>
      <right/>
      <top/>
      <bottom style="thin">
        <color indexed="64"/>
      </bottom>
      <diagonal/>
    </border>
    <border>
      <left/>
      <right style="medium">
        <color rgb="FF000000"/>
      </right>
      <top style="medium">
        <color indexed="64"/>
      </top>
      <bottom style="medium">
        <color indexed="64"/>
      </bottom>
      <diagonal/>
    </border>
    <border>
      <left/>
      <right style="thin">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s>
  <cellStyleXfs count="8">
    <xf numFmtId="0" fontId="0" fillId="0" borderId="0"/>
    <xf numFmtId="0" fontId="18" fillId="4" borderId="0" applyNumberFormat="0" applyBorder="0" applyAlignment="0" applyProtection="0"/>
    <xf numFmtId="0" fontId="19" fillId="5" borderId="0" applyNumberFormat="0" applyBorder="0" applyAlignment="0" applyProtection="0"/>
    <xf numFmtId="0" fontId="20" fillId="6" borderId="0" applyNumberFormat="0" applyBorder="0" applyAlignment="0" applyProtection="0"/>
    <xf numFmtId="0" fontId="32" fillId="0" borderId="0" applyNumberFormat="0" applyFill="0" applyBorder="0" applyAlignment="0" applyProtection="0">
      <alignment vertical="top"/>
      <protection locked="0"/>
    </xf>
    <xf numFmtId="164" fontId="70" fillId="0" borderId="0" applyFont="0" applyFill="0" applyBorder="0" applyAlignment="0" applyProtection="0"/>
    <xf numFmtId="0" fontId="70" fillId="0" borderId="0"/>
    <xf numFmtId="164" fontId="70" fillId="0" borderId="0" applyFont="0" applyFill="0" applyBorder="0" applyAlignment="0" applyProtection="0"/>
  </cellStyleXfs>
  <cellXfs count="1054">
    <xf numFmtId="0" fontId="0" fillId="0" borderId="0" xfId="0"/>
    <xf numFmtId="0" fontId="1" fillId="0" borderId="0" xfId="0" applyFont="1"/>
    <xf numFmtId="0" fontId="1" fillId="0" borderId="0" xfId="0" applyFont="1" applyAlignment="1">
      <alignment vertical="top"/>
    </xf>
    <xf numFmtId="0" fontId="1" fillId="2" borderId="1" xfId="0" applyFont="1" applyFill="1" applyBorder="1"/>
    <xf numFmtId="0" fontId="1" fillId="2" borderId="2" xfId="0" applyFont="1" applyFill="1" applyBorder="1" applyAlignment="1">
      <alignment vertical="top"/>
    </xf>
    <xf numFmtId="0" fontId="1" fillId="2" borderId="2" xfId="0" applyFont="1" applyFill="1" applyBorder="1"/>
    <xf numFmtId="0" fontId="1" fillId="2" borderId="3" xfId="0" applyFont="1" applyFill="1" applyBorder="1"/>
    <xf numFmtId="0" fontId="1" fillId="2" borderId="4" xfId="0" applyFont="1" applyFill="1" applyBorder="1"/>
    <xf numFmtId="0" fontId="3" fillId="2" borderId="8" xfId="0" applyFont="1" applyFill="1" applyBorder="1" applyAlignment="1" applyProtection="1">
      <alignment vertical="top" wrapText="1"/>
    </xf>
    <xf numFmtId="0" fontId="3" fillId="2" borderId="4" xfId="0" applyFont="1" applyFill="1" applyBorder="1" applyAlignment="1" applyProtection="1">
      <alignment vertical="top" wrapText="1"/>
    </xf>
    <xf numFmtId="0" fontId="3" fillId="2" borderId="0" xfId="0" applyFont="1" applyFill="1" applyBorder="1" applyAlignment="1" applyProtection="1">
      <alignment vertical="top"/>
    </xf>
    <xf numFmtId="0" fontId="3" fillId="2" borderId="0" xfId="0" applyFont="1" applyFill="1" applyBorder="1" applyAlignment="1" applyProtection="1">
      <alignment vertical="top" wrapText="1"/>
    </xf>
    <xf numFmtId="0" fontId="3" fillId="2" borderId="0" xfId="0" applyFont="1" applyFill="1" applyBorder="1" applyProtection="1"/>
    <xf numFmtId="0" fontId="4" fillId="2" borderId="0" xfId="0" applyFont="1" applyFill="1" applyBorder="1" applyAlignment="1" applyProtection="1">
      <alignment vertical="top" wrapText="1"/>
    </xf>
    <xf numFmtId="0" fontId="4" fillId="3" borderId="9" xfId="0" applyFont="1" applyFill="1" applyBorder="1" applyAlignment="1" applyProtection="1">
      <alignment vertical="top" wrapText="1"/>
    </xf>
    <xf numFmtId="0" fontId="4" fillId="3" borderId="9" xfId="0" applyFont="1" applyFill="1" applyBorder="1" applyAlignment="1" applyProtection="1">
      <alignment horizontal="center" vertical="top" wrapText="1"/>
    </xf>
    <xf numFmtId="0" fontId="3" fillId="3" borderId="12" xfId="0" applyFont="1" applyFill="1" applyBorder="1" applyAlignment="1" applyProtection="1">
      <alignment vertical="top" wrapText="1"/>
    </xf>
    <xf numFmtId="0" fontId="6" fillId="0" borderId="9" xfId="0" applyFont="1" applyBorder="1" applyAlignment="1">
      <alignment vertical="top" wrapText="1"/>
    </xf>
    <xf numFmtId="0" fontId="3" fillId="3" borderId="9" xfId="0" applyFont="1" applyFill="1" applyBorder="1" applyAlignment="1" applyProtection="1">
      <alignment vertical="top" wrapText="1"/>
    </xf>
    <xf numFmtId="0" fontId="7" fillId="0" borderId="9" xfId="0" applyFont="1" applyFill="1" applyBorder="1" applyAlignment="1">
      <alignment vertical="top" wrapText="1"/>
    </xf>
    <xf numFmtId="0" fontId="3" fillId="0" borderId="9" xfId="0" applyFont="1" applyFill="1" applyBorder="1" applyAlignment="1" applyProtection="1">
      <alignment vertical="top" wrapText="1"/>
    </xf>
    <xf numFmtId="0" fontId="7" fillId="0" borderId="9" xfId="0" applyFont="1" applyFill="1" applyBorder="1" applyAlignment="1">
      <alignment horizontal="justify" vertical="top"/>
    </xf>
    <xf numFmtId="0" fontId="9" fillId="0" borderId="9" xfId="0" applyFont="1" applyFill="1" applyBorder="1" applyAlignment="1">
      <alignment vertical="top" wrapText="1"/>
    </xf>
    <xf numFmtId="0" fontId="13" fillId="2" borderId="19" xfId="0" applyFont="1" applyFill="1" applyBorder="1" applyAlignment="1" applyProtection="1">
      <alignment vertical="top" wrapText="1"/>
    </xf>
    <xf numFmtId="0" fontId="13" fillId="2" borderId="20" xfId="0" applyFont="1" applyFill="1" applyBorder="1" applyAlignment="1" applyProtection="1">
      <alignment vertical="top" wrapText="1"/>
    </xf>
    <xf numFmtId="0" fontId="13" fillId="2" borderId="21" xfId="0" applyFont="1" applyFill="1" applyBorder="1" applyAlignment="1" applyProtection="1">
      <alignment vertical="top" wrapText="1"/>
    </xf>
    <xf numFmtId="0" fontId="13" fillId="0" borderId="0" xfId="0" applyFont="1" applyFill="1" applyBorder="1" applyAlignment="1" applyProtection="1">
      <alignment vertical="top" wrapText="1"/>
    </xf>
    <xf numFmtId="0" fontId="14" fillId="0" borderId="0" xfId="0" applyFont="1" applyFill="1" applyBorder="1" applyAlignment="1" applyProtection="1">
      <alignment vertical="top" wrapText="1"/>
    </xf>
    <xf numFmtId="0" fontId="13" fillId="0" borderId="0" xfId="0" applyFont="1" applyFill="1" applyBorder="1" applyAlignment="1" applyProtection="1">
      <alignment vertical="top"/>
    </xf>
    <xf numFmtId="0" fontId="13" fillId="0" borderId="0" xfId="0" applyFont="1" applyFill="1" applyBorder="1" applyAlignment="1" applyProtection="1"/>
    <xf numFmtId="0" fontId="13" fillId="0" borderId="0" xfId="0" applyFont="1" applyFill="1" applyBorder="1" applyProtection="1"/>
    <xf numFmtId="0" fontId="7" fillId="0" borderId="0" xfId="0" applyFont="1"/>
    <xf numFmtId="0" fontId="7" fillId="0" borderId="0" xfId="0" applyFont="1" applyAlignment="1">
      <alignment horizontal="left" vertical="center"/>
    </xf>
    <xf numFmtId="0" fontId="7" fillId="0" borderId="0" xfId="0" applyFont="1" applyAlignment="1"/>
    <xf numFmtId="0" fontId="21" fillId="2" borderId="1" xfId="0" applyFont="1" applyFill="1" applyBorder="1" applyProtection="1"/>
    <xf numFmtId="0" fontId="21" fillId="2" borderId="2" xfId="0" applyFont="1" applyFill="1" applyBorder="1" applyAlignment="1" applyProtection="1">
      <alignment horizontal="left" vertical="center"/>
    </xf>
    <xf numFmtId="0" fontId="21" fillId="2" borderId="2" xfId="0" applyFont="1" applyFill="1" applyBorder="1" applyProtection="1"/>
    <xf numFmtId="0" fontId="7" fillId="2" borderId="2" xfId="0" applyFont="1" applyFill="1" applyBorder="1" applyAlignment="1"/>
    <xf numFmtId="0" fontId="21" fillId="2" borderId="3" xfId="0" applyFont="1" applyFill="1" applyBorder="1" applyProtection="1"/>
    <xf numFmtId="0" fontId="7" fillId="2" borderId="4" xfId="0" applyFont="1" applyFill="1" applyBorder="1"/>
    <xf numFmtId="0" fontId="8" fillId="2" borderId="8" xfId="0" applyFont="1" applyFill="1" applyBorder="1" applyAlignment="1" applyProtection="1"/>
    <xf numFmtId="0" fontId="21" fillId="2" borderId="4" xfId="0" applyFont="1" applyFill="1" applyBorder="1" applyProtection="1"/>
    <xf numFmtId="0" fontId="21" fillId="2" borderId="8" xfId="0" applyFont="1" applyFill="1" applyBorder="1" applyProtection="1"/>
    <xf numFmtId="0" fontId="22" fillId="2" borderId="0" xfId="0" applyFont="1" applyFill="1" applyBorder="1" applyAlignment="1" applyProtection="1">
      <alignment horizontal="center" wrapText="1"/>
    </xf>
    <xf numFmtId="0" fontId="21" fillId="2" borderId="0" xfId="0" applyFont="1" applyFill="1" applyBorder="1" applyAlignment="1" applyProtection="1">
      <alignment horizontal="left" vertical="center"/>
    </xf>
    <xf numFmtId="0" fontId="21" fillId="2" borderId="0" xfId="0" applyFont="1" applyFill="1" applyBorder="1" applyProtection="1"/>
    <xf numFmtId="0" fontId="7" fillId="2" borderId="0" xfId="0" applyFont="1" applyFill="1" applyBorder="1" applyAlignment="1"/>
    <xf numFmtId="0" fontId="23" fillId="2" borderId="0" xfId="0" applyFont="1" applyFill="1" applyBorder="1" applyAlignment="1" applyProtection="1">
      <alignment horizontal="center" vertical="center" wrapText="1"/>
    </xf>
    <xf numFmtId="0" fontId="21" fillId="2" borderId="4" xfId="0" applyFont="1" applyFill="1" applyBorder="1" applyAlignment="1" applyProtection="1">
      <alignment horizontal="left" vertical="center"/>
    </xf>
    <xf numFmtId="0" fontId="23" fillId="2" borderId="8" xfId="0" applyFont="1" applyFill="1" applyBorder="1" applyAlignment="1" applyProtection="1">
      <alignment horizontal="left" vertical="center" wrapText="1"/>
    </xf>
    <xf numFmtId="0" fontId="21" fillId="2" borderId="8" xfId="0" applyFont="1" applyFill="1" applyBorder="1" applyAlignment="1" applyProtection="1">
      <alignment horizontal="left" vertical="center"/>
    </xf>
    <xf numFmtId="0" fontId="23" fillId="2" borderId="0" xfId="0" applyFont="1" applyFill="1" applyBorder="1" applyAlignment="1" applyProtection="1">
      <alignment horizontal="left" vertical="center" wrapText="1"/>
    </xf>
    <xf numFmtId="0" fontId="7" fillId="0" borderId="0" xfId="0" applyFont="1" applyAlignment="1">
      <alignment vertical="center" wrapText="1"/>
    </xf>
    <xf numFmtId="0" fontId="21" fillId="3" borderId="8" xfId="0" applyFont="1" applyFill="1" applyBorder="1" applyAlignment="1" applyProtection="1">
      <alignment vertical="center" wrapText="1"/>
    </xf>
    <xf numFmtId="0" fontId="21" fillId="2" borderId="0" xfId="0" applyFont="1" applyFill="1" applyBorder="1" applyAlignment="1" applyProtection="1">
      <alignment horizontal="left" vertical="center" wrapText="1"/>
    </xf>
    <xf numFmtId="0" fontId="21" fillId="3" borderId="7" xfId="0" applyFont="1" applyFill="1" applyBorder="1" applyAlignment="1" applyProtection="1">
      <alignment horizontal="center" vertical="center" wrapText="1"/>
    </xf>
    <xf numFmtId="0" fontId="7" fillId="3" borderId="9" xfId="0" applyFont="1" applyFill="1" applyBorder="1" applyAlignment="1"/>
    <xf numFmtId="0" fontId="21" fillId="7" borderId="0" xfId="0" applyFont="1" applyFill="1" applyBorder="1" applyAlignment="1" applyProtection="1">
      <alignment horizontal="right" vertical="center"/>
    </xf>
    <xf numFmtId="0" fontId="31" fillId="2" borderId="0" xfId="0" applyFont="1" applyFill="1" applyBorder="1" applyAlignment="1" applyProtection="1">
      <alignment horizontal="left"/>
    </xf>
    <xf numFmtId="0" fontId="21" fillId="2" borderId="0" xfId="0" applyFont="1" applyFill="1" applyBorder="1" applyAlignment="1" applyProtection="1">
      <alignment horizontal="right" vertical="center"/>
    </xf>
    <xf numFmtId="0" fontId="22" fillId="2" borderId="0" xfId="0" applyFont="1" applyFill="1" applyBorder="1" applyAlignment="1" applyProtection="1">
      <alignment horizontal="left" vertical="center" wrapText="1"/>
    </xf>
    <xf numFmtId="0" fontId="7" fillId="2" borderId="0" xfId="0" applyFont="1" applyFill="1" applyAlignment="1">
      <alignment horizontal="right"/>
    </xf>
    <xf numFmtId="0" fontId="21" fillId="2" borderId="0" xfId="0" applyFont="1" applyFill="1" applyBorder="1" applyAlignment="1" applyProtection="1">
      <alignment horizontal="right"/>
    </xf>
    <xf numFmtId="0" fontId="21" fillId="2" borderId="24" xfId="0" applyFont="1" applyFill="1" applyBorder="1" applyAlignment="1" applyProtection="1">
      <alignment horizontal="left" vertical="center"/>
    </xf>
    <xf numFmtId="0" fontId="22" fillId="2" borderId="19" xfId="0" applyFont="1" applyFill="1" applyBorder="1" applyAlignment="1" applyProtection="1">
      <alignment horizontal="left" vertical="center" wrapText="1"/>
    </xf>
    <xf numFmtId="0" fontId="22" fillId="2" borderId="20" xfId="0" applyFont="1" applyFill="1" applyBorder="1" applyAlignment="1" applyProtection="1">
      <alignment horizontal="left" vertical="center" wrapText="1"/>
    </xf>
    <xf numFmtId="0" fontId="7" fillId="2" borderId="21" xfId="0" applyFont="1" applyFill="1" applyBorder="1" applyAlignment="1"/>
    <xf numFmtId="0" fontId="23" fillId="2" borderId="20" xfId="0" applyFont="1" applyFill="1" applyBorder="1" applyAlignment="1" applyProtection="1">
      <alignment horizontal="center" vertical="center" wrapText="1"/>
    </xf>
    <xf numFmtId="0" fontId="7" fillId="0" borderId="0" xfId="0" applyFont="1" applyFill="1"/>
    <xf numFmtId="0" fontId="34" fillId="2" borderId="0" xfId="0" applyFont="1" applyFill="1" applyBorder="1" applyAlignment="1" applyProtection="1">
      <alignment horizontal="left" vertical="center"/>
    </xf>
    <xf numFmtId="0" fontId="21" fillId="3" borderId="19" xfId="0" applyFont="1" applyFill="1" applyBorder="1" applyAlignment="1" applyProtection="1">
      <alignment horizontal="center" vertical="center" wrapText="1"/>
    </xf>
    <xf numFmtId="0" fontId="9" fillId="3" borderId="9" xfId="0" applyFont="1" applyFill="1" applyBorder="1" applyAlignment="1" applyProtection="1">
      <alignment horizontal="left" vertical="top" wrapText="1"/>
    </xf>
    <xf numFmtId="0" fontId="23" fillId="3" borderId="5" xfId="0" applyFont="1" applyFill="1" applyBorder="1" applyAlignment="1" applyProtection="1">
      <alignment horizontal="center" vertical="center" wrapText="1"/>
    </xf>
    <xf numFmtId="0" fontId="31" fillId="2" borderId="0" xfId="0" applyFont="1" applyFill="1" applyBorder="1" applyAlignment="1" applyProtection="1"/>
    <xf numFmtId="0" fontId="7" fillId="2" borderId="0" xfId="0" applyFont="1" applyFill="1"/>
    <xf numFmtId="0" fontId="21" fillId="3" borderId="5" xfId="0" applyFont="1" applyFill="1" applyBorder="1" applyAlignment="1" applyProtection="1">
      <alignment horizontal="center" vertical="center" wrapText="1"/>
    </xf>
    <xf numFmtId="0" fontId="21" fillId="3" borderId="6" xfId="0" applyFont="1" applyFill="1" applyBorder="1" applyAlignment="1" applyProtection="1">
      <alignment horizontal="center"/>
      <protection locked="0"/>
    </xf>
    <xf numFmtId="0" fontId="21" fillId="3" borderId="7" xfId="0" applyFont="1" applyFill="1" applyBorder="1" applyAlignment="1" applyProtection="1">
      <alignment horizontal="center"/>
      <protection locked="0"/>
    </xf>
    <xf numFmtId="0" fontId="21" fillId="3" borderId="5" xfId="0" applyFont="1" applyFill="1" applyBorder="1" applyAlignment="1" applyProtection="1">
      <alignment horizontal="center"/>
      <protection locked="0"/>
    </xf>
    <xf numFmtId="0" fontId="21" fillId="3" borderId="1" xfId="0" applyFont="1" applyFill="1" applyBorder="1" applyAlignment="1" applyProtection="1">
      <alignment horizontal="center"/>
      <protection locked="0"/>
    </xf>
    <xf numFmtId="0" fontId="21" fillId="3" borderId="2" xfId="0" applyFont="1" applyFill="1" applyBorder="1" applyAlignment="1" applyProtection="1">
      <alignment horizontal="center"/>
      <protection locked="0"/>
    </xf>
    <xf numFmtId="0" fontId="21" fillId="2" borderId="22" xfId="0" applyFont="1" applyFill="1" applyBorder="1" applyAlignment="1" applyProtection="1">
      <alignment horizontal="left" vertical="center"/>
    </xf>
    <xf numFmtId="0" fontId="21" fillId="2" borderId="25" xfId="0" applyFont="1" applyFill="1" applyBorder="1" applyAlignment="1" applyProtection="1">
      <alignment horizontal="left" vertical="center"/>
    </xf>
    <xf numFmtId="0" fontId="22" fillId="0" borderId="6" xfId="0" applyFont="1" applyFill="1" applyBorder="1" applyAlignment="1" applyProtection="1">
      <alignment horizontal="center" vertical="center" wrapText="1"/>
    </xf>
    <xf numFmtId="0" fontId="7" fillId="2" borderId="0" xfId="0" applyFont="1" applyFill="1" applyAlignment="1">
      <alignment horizontal="left" vertical="center"/>
    </xf>
    <xf numFmtId="0" fontId="22" fillId="0" borderId="22" xfId="0" applyFont="1" applyFill="1" applyBorder="1" applyAlignment="1" applyProtection="1">
      <alignment horizontal="center" vertical="center" wrapText="1"/>
    </xf>
    <xf numFmtId="0" fontId="41" fillId="2" borderId="0" xfId="0" applyFont="1" applyFill="1" applyBorder="1" applyAlignment="1" applyProtection="1">
      <alignment vertical="top" wrapText="1"/>
    </xf>
    <xf numFmtId="0" fontId="23" fillId="2" borderId="0" xfId="0" applyFont="1" applyFill="1" applyBorder="1" applyProtection="1"/>
    <xf numFmtId="0" fontId="21" fillId="3" borderId="29" xfId="0" applyFont="1" applyFill="1" applyBorder="1" applyAlignment="1" applyProtection="1">
      <alignment horizontal="left" vertical="top" wrapText="1"/>
    </xf>
    <xf numFmtId="0" fontId="21" fillId="3" borderId="33" xfId="0" applyFont="1" applyFill="1" applyBorder="1" applyAlignment="1" applyProtection="1">
      <alignment horizontal="left" vertical="top" wrapText="1"/>
    </xf>
    <xf numFmtId="0" fontId="21" fillId="3" borderId="37" xfId="0" applyFont="1" applyFill="1" applyBorder="1" applyAlignment="1" applyProtection="1">
      <alignment horizontal="left" vertical="top" wrapText="1"/>
    </xf>
    <xf numFmtId="0" fontId="21" fillId="2" borderId="20" xfId="0" applyFont="1" applyFill="1" applyBorder="1" applyAlignment="1" applyProtection="1">
      <alignment vertical="top" wrapText="1"/>
    </xf>
    <xf numFmtId="0" fontId="7" fillId="2" borderId="20" xfId="0" applyFont="1" applyFill="1" applyBorder="1" applyAlignment="1"/>
    <xf numFmtId="0" fontId="21" fillId="2" borderId="21" xfId="0" applyFont="1" applyFill="1" applyBorder="1" applyProtection="1"/>
    <xf numFmtId="0" fontId="13" fillId="2" borderId="1" xfId="0" applyFont="1" applyFill="1" applyBorder="1" applyProtection="1"/>
    <xf numFmtId="0" fontId="13" fillId="2" borderId="2" xfId="0" applyFont="1" applyFill="1" applyBorder="1" applyAlignment="1" applyProtection="1">
      <alignment horizontal="left" vertical="center"/>
    </xf>
    <xf numFmtId="0" fontId="13" fillId="2" borderId="2" xfId="0" applyFont="1" applyFill="1" applyBorder="1" applyProtection="1"/>
    <xf numFmtId="0" fontId="13" fillId="2" borderId="3" xfId="0" applyFont="1" applyFill="1" applyBorder="1" applyProtection="1"/>
    <xf numFmtId="0" fontId="2" fillId="2" borderId="8" xfId="0" applyFont="1" applyFill="1" applyBorder="1" applyAlignment="1" applyProtection="1"/>
    <xf numFmtId="0" fontId="13" fillId="2" borderId="4" xfId="0" applyFont="1" applyFill="1" applyBorder="1" applyProtection="1"/>
    <xf numFmtId="0" fontId="13" fillId="2" borderId="8" xfId="0" applyFont="1" applyFill="1" applyBorder="1" applyProtection="1"/>
    <xf numFmtId="0" fontId="13" fillId="2" borderId="0" xfId="0" applyFont="1" applyFill="1" applyBorder="1" applyProtection="1"/>
    <xf numFmtId="0" fontId="38" fillId="2" borderId="22" xfId="0" applyFont="1" applyFill="1" applyBorder="1" applyAlignment="1">
      <alignment horizontal="center"/>
    </xf>
    <xf numFmtId="0" fontId="14" fillId="2" borderId="22" xfId="0" applyFont="1" applyFill="1" applyBorder="1" applyAlignment="1" applyProtection="1">
      <alignment horizontal="center"/>
    </xf>
    <xf numFmtId="0" fontId="13" fillId="2" borderId="22" xfId="0" applyFont="1" applyFill="1" applyBorder="1" applyProtection="1"/>
    <xf numFmtId="0" fontId="14" fillId="2" borderId="22" xfId="0" applyFont="1" applyFill="1" applyBorder="1" applyAlignment="1" applyProtection="1">
      <alignment horizontal="center" vertical="center"/>
    </xf>
    <xf numFmtId="0" fontId="43" fillId="2" borderId="22" xfId="0" applyFont="1" applyFill="1" applyBorder="1" applyAlignment="1">
      <alignment vertical="center" wrapText="1"/>
    </xf>
    <xf numFmtId="0" fontId="45" fillId="0" borderId="22" xfId="0" applyFont="1" applyFill="1" applyBorder="1" applyAlignment="1" applyProtection="1">
      <alignment vertical="center" wrapText="1"/>
    </xf>
    <xf numFmtId="0" fontId="45" fillId="0" borderId="22" xfId="0" applyFont="1" applyFill="1" applyBorder="1" applyProtection="1"/>
    <xf numFmtId="0" fontId="10" fillId="2" borderId="39" xfId="0" applyFont="1" applyFill="1" applyBorder="1" applyAlignment="1">
      <alignment horizontal="center" vertical="center" wrapText="1"/>
    </xf>
    <xf numFmtId="0" fontId="14" fillId="3" borderId="39" xfId="0" applyFont="1" applyFill="1" applyBorder="1" applyAlignment="1" applyProtection="1">
      <alignment horizontal="center" vertical="center" wrapText="1"/>
    </xf>
    <xf numFmtId="0" fontId="14" fillId="3" borderId="20" xfId="0" applyFont="1" applyFill="1" applyBorder="1" applyAlignment="1" applyProtection="1">
      <alignment horizontal="center" vertical="center" wrapText="1"/>
    </xf>
    <xf numFmtId="0" fontId="10" fillId="2" borderId="23" xfId="0" applyFont="1" applyFill="1" applyBorder="1" applyAlignment="1">
      <alignment horizontal="center" vertical="center" wrapText="1"/>
    </xf>
    <xf numFmtId="0" fontId="14" fillId="3" borderId="1" xfId="0" applyFont="1" applyFill="1" applyBorder="1" applyAlignment="1" applyProtection="1">
      <alignment horizontal="center" vertical="center" wrapText="1"/>
    </xf>
    <xf numFmtId="0" fontId="14" fillId="3" borderId="2"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3" fillId="2" borderId="4" xfId="0" applyFont="1" applyFill="1" applyBorder="1" applyAlignment="1" applyProtection="1">
      <alignment horizontal="left" vertical="center" wrapText="1"/>
    </xf>
    <xf numFmtId="0" fontId="14" fillId="2" borderId="25" xfId="0" applyFont="1" applyFill="1" applyBorder="1" applyAlignment="1" applyProtection="1">
      <alignment vertical="center" wrapText="1"/>
    </xf>
    <xf numFmtId="0" fontId="14" fillId="2" borderId="22" xfId="0" applyFont="1" applyFill="1" applyBorder="1" applyAlignment="1" applyProtection="1">
      <alignment vertical="center" wrapText="1"/>
    </xf>
    <xf numFmtId="0" fontId="13" fillId="3" borderId="12" xfId="0" applyFont="1" applyFill="1" applyBorder="1" applyAlignment="1" applyProtection="1">
      <alignment horizontal="left" vertical="top" wrapText="1"/>
    </xf>
    <xf numFmtId="0" fontId="13" fillId="2" borderId="8" xfId="0" applyFont="1" applyFill="1" applyBorder="1" applyAlignment="1" applyProtection="1">
      <alignment horizontal="left" vertical="center" wrapText="1"/>
    </xf>
    <xf numFmtId="0" fontId="1" fillId="0" borderId="0" xfId="0" applyFont="1" applyAlignment="1">
      <alignment wrapText="1"/>
    </xf>
    <xf numFmtId="0" fontId="13" fillId="2" borderId="4" xfId="0" applyFont="1" applyFill="1" applyBorder="1" applyAlignment="1" applyProtection="1">
      <alignment horizontal="left" vertical="center"/>
    </xf>
    <xf numFmtId="0" fontId="14" fillId="2" borderId="42" xfId="0" applyFont="1" applyFill="1" applyBorder="1" applyAlignment="1" applyProtection="1">
      <alignment vertical="center" wrapText="1"/>
    </xf>
    <xf numFmtId="0" fontId="13" fillId="2" borderId="8" xfId="0" applyFont="1" applyFill="1" applyBorder="1" applyAlignment="1" applyProtection="1">
      <alignment horizontal="left" vertical="center"/>
    </xf>
    <xf numFmtId="0" fontId="14" fillId="2" borderId="41" xfId="0" applyFont="1" applyFill="1" applyBorder="1" applyAlignment="1" applyProtection="1">
      <alignment vertical="center" wrapText="1"/>
    </xf>
    <xf numFmtId="0" fontId="14" fillId="2" borderId="4" xfId="0" applyFont="1" applyFill="1" applyBorder="1" applyAlignment="1" applyProtection="1">
      <alignment vertical="center" wrapText="1"/>
    </xf>
    <xf numFmtId="0" fontId="14" fillId="2" borderId="43" xfId="0" applyFont="1" applyFill="1" applyBorder="1" applyAlignment="1" applyProtection="1">
      <alignment vertical="center" wrapText="1"/>
    </xf>
    <xf numFmtId="0" fontId="14" fillId="2" borderId="46" xfId="0" applyFont="1" applyFill="1" applyBorder="1" applyAlignment="1" applyProtection="1">
      <alignment vertical="center" wrapText="1"/>
    </xf>
    <xf numFmtId="0" fontId="14" fillId="2" borderId="0" xfId="0" applyFont="1" applyFill="1" applyBorder="1" applyAlignment="1" applyProtection="1">
      <alignment vertical="center" wrapText="1"/>
    </xf>
    <xf numFmtId="0" fontId="13" fillId="2" borderId="19" xfId="0" applyFont="1" applyFill="1" applyBorder="1" applyAlignment="1" applyProtection="1">
      <alignment vertical="center"/>
    </xf>
    <xf numFmtId="0" fontId="13" fillId="2" borderId="20" xfId="0" applyFont="1" applyFill="1" applyBorder="1" applyAlignment="1" applyProtection="1">
      <alignment vertical="center"/>
    </xf>
    <xf numFmtId="0" fontId="13" fillId="2" borderId="21" xfId="0" applyFont="1" applyFill="1" applyBorder="1" applyAlignment="1" applyProtection="1">
      <alignment vertical="center"/>
    </xf>
    <xf numFmtId="0" fontId="7" fillId="2" borderId="1" xfId="0" applyFont="1" applyFill="1" applyBorder="1"/>
    <xf numFmtId="0" fontId="7" fillId="2" borderId="2" xfId="0" applyFont="1" applyFill="1" applyBorder="1"/>
    <xf numFmtId="0" fontId="7" fillId="2" borderId="3" xfId="0" applyFont="1" applyFill="1" applyBorder="1"/>
    <xf numFmtId="0" fontId="7" fillId="2" borderId="8" xfId="0" applyFont="1" applyFill="1" applyBorder="1"/>
    <xf numFmtId="0" fontId="27" fillId="2" borderId="0" xfId="0" applyFont="1" applyFill="1" applyBorder="1"/>
    <xf numFmtId="0" fontId="48" fillId="2" borderId="0" xfId="0" applyFont="1" applyFill="1" applyBorder="1"/>
    <xf numFmtId="0" fontId="47" fillId="0" borderId="9" xfId="0" applyFont="1" applyFill="1" applyBorder="1" applyAlignment="1">
      <alignment horizontal="center" vertical="top" wrapText="1"/>
    </xf>
    <xf numFmtId="0" fontId="47" fillId="0" borderId="7" xfId="0" applyFont="1" applyFill="1" applyBorder="1" applyAlignment="1">
      <alignment horizontal="center" vertical="top" wrapText="1"/>
    </xf>
    <xf numFmtId="0" fontId="27" fillId="0" borderId="39" xfId="0" applyFont="1" applyFill="1" applyBorder="1" applyAlignment="1">
      <alignment vertical="top" wrapText="1"/>
    </xf>
    <xf numFmtId="0" fontId="9" fillId="0" borderId="21" xfId="0" applyFont="1" applyFill="1" applyBorder="1" applyAlignment="1">
      <alignment vertical="top" wrapText="1"/>
    </xf>
    <xf numFmtId="0" fontId="27" fillId="0" borderId="41" xfId="0" applyFont="1" applyFill="1" applyBorder="1" applyAlignment="1">
      <alignment vertical="top" wrapText="1"/>
    </xf>
    <xf numFmtId="0" fontId="9" fillId="0" borderId="8" xfId="0" applyFont="1" applyFill="1" applyBorder="1" applyAlignment="1">
      <alignment vertical="top" wrapText="1"/>
    </xf>
    <xf numFmtId="0" fontId="27" fillId="0" borderId="9" xfId="0" applyFont="1" applyFill="1" applyBorder="1" applyAlignment="1">
      <alignment vertical="top" wrapText="1"/>
    </xf>
    <xf numFmtId="0" fontId="47" fillId="0" borderId="9" xfId="0" applyFont="1" applyFill="1" applyBorder="1" applyAlignment="1">
      <alignment horizontal="center" vertical="top"/>
    </xf>
    <xf numFmtId="0" fontId="27" fillId="0" borderId="9" xfId="0" applyFont="1" applyFill="1" applyBorder="1" applyAlignment="1">
      <alignment wrapText="1"/>
    </xf>
    <xf numFmtId="0" fontId="7" fillId="2" borderId="19" xfId="0" applyFont="1" applyFill="1" applyBorder="1"/>
    <xf numFmtId="0" fontId="7" fillId="2" borderId="20" xfId="0" applyFont="1" applyFill="1" applyBorder="1"/>
    <xf numFmtId="0" fontId="7" fillId="2" borderId="21" xfId="0" applyFont="1" applyFill="1" applyBorder="1"/>
    <xf numFmtId="0" fontId="7" fillId="0" borderId="0" xfId="0" applyFont="1" applyProtection="1"/>
    <xf numFmtId="0" fontId="7" fillId="2" borderId="1" xfId="0" applyFont="1" applyFill="1" applyBorder="1" applyAlignment="1">
      <alignment vertical="center"/>
    </xf>
    <xf numFmtId="0" fontId="7" fillId="2" borderId="4" xfId="0" applyFont="1" applyFill="1" applyBorder="1" applyAlignment="1">
      <alignment vertical="center"/>
    </xf>
    <xf numFmtId="0" fontId="7" fillId="2" borderId="0" xfId="0" applyFont="1" applyFill="1" applyBorder="1"/>
    <xf numFmtId="0" fontId="7" fillId="2" borderId="0" xfId="0" applyFont="1" applyFill="1" applyBorder="1" applyAlignment="1">
      <alignment vertical="center"/>
    </xf>
    <xf numFmtId="0" fontId="7" fillId="2" borderId="2" xfId="0" applyFont="1" applyFill="1" applyBorder="1" applyAlignment="1">
      <alignment vertical="top" wrapText="1"/>
    </xf>
    <xf numFmtId="0" fontId="7" fillId="2" borderId="3" xfId="0" applyFont="1" applyFill="1" applyBorder="1" applyAlignment="1">
      <alignment vertical="top" wrapText="1"/>
    </xf>
    <xf numFmtId="0" fontId="33" fillId="2" borderId="20" xfId="4" applyFont="1" applyFill="1" applyBorder="1" applyAlignment="1" applyProtection="1">
      <alignment vertical="top" wrapText="1"/>
    </xf>
    <xf numFmtId="0" fontId="33" fillId="2" borderId="21" xfId="4" applyFont="1" applyFill="1" applyBorder="1" applyAlignment="1" applyProtection="1">
      <alignment vertical="top" wrapText="1"/>
    </xf>
    <xf numFmtId="0" fontId="7" fillId="9" borderId="9" xfId="0" applyFont="1" applyFill="1" applyBorder="1" applyProtection="1"/>
    <xf numFmtId="0" fontId="7" fillId="10" borderId="9" xfId="0" applyFont="1" applyFill="1" applyBorder="1" applyProtection="1">
      <protection locked="0"/>
    </xf>
    <xf numFmtId="0" fontId="7" fillId="0" borderId="11" xfId="0" applyFont="1" applyBorder="1" applyProtection="1"/>
    <xf numFmtId="0" fontId="38" fillId="11" borderId="44" xfId="0" applyFont="1" applyFill="1" applyBorder="1" applyAlignment="1" applyProtection="1">
      <alignment horizontal="left" vertical="center" wrapText="1"/>
    </xf>
    <xf numFmtId="0" fontId="38" fillId="11" borderId="22" xfId="0" applyFont="1" applyFill="1" applyBorder="1" applyAlignment="1" applyProtection="1">
      <alignment horizontal="left" vertical="center" wrapText="1"/>
    </xf>
    <xf numFmtId="0" fontId="38" fillId="11" borderId="50" xfId="0" applyFont="1" applyFill="1" applyBorder="1" applyAlignment="1" applyProtection="1">
      <alignment horizontal="left" vertical="center" wrapText="1"/>
    </xf>
    <xf numFmtId="0" fontId="52" fillId="0" borderId="52" xfId="0" applyFont="1" applyBorder="1" applyAlignment="1" applyProtection="1">
      <alignment horizontal="left" vertical="center"/>
    </xf>
    <xf numFmtId="0" fontId="53" fillId="6" borderId="22" xfId="3" applyFont="1" applyBorder="1" applyAlignment="1" applyProtection="1">
      <alignment horizontal="center" vertical="center"/>
      <protection locked="0"/>
    </xf>
    <xf numFmtId="0" fontId="54" fillId="6" borderId="22" xfId="3" applyFont="1" applyBorder="1" applyAlignment="1" applyProtection="1">
      <alignment horizontal="center" vertical="center"/>
      <protection locked="0"/>
    </xf>
    <xf numFmtId="0" fontId="54" fillId="6" borderId="16" xfId="3" applyFont="1" applyBorder="1" applyAlignment="1" applyProtection="1">
      <alignment horizontal="center" vertical="center"/>
      <protection locked="0"/>
    </xf>
    <xf numFmtId="0" fontId="52" fillId="0" borderId="53" xfId="0" applyFont="1" applyBorder="1" applyAlignment="1" applyProtection="1">
      <alignment horizontal="left" vertical="center"/>
    </xf>
    <xf numFmtId="0" fontId="55" fillId="12" borderId="22" xfId="3" applyFont="1" applyFill="1" applyBorder="1" applyAlignment="1" applyProtection="1">
      <alignment horizontal="center" vertical="center"/>
      <protection locked="0"/>
    </xf>
    <xf numFmtId="0" fontId="54" fillId="12" borderId="22" xfId="3" applyFont="1" applyFill="1" applyBorder="1" applyAlignment="1" applyProtection="1">
      <alignment horizontal="center" vertical="center"/>
      <protection locked="0"/>
    </xf>
    <xf numFmtId="0" fontId="54" fillId="12" borderId="16" xfId="3" applyFont="1" applyFill="1" applyBorder="1" applyAlignment="1" applyProtection="1">
      <alignment horizontal="center" vertical="center"/>
      <protection locked="0"/>
    </xf>
    <xf numFmtId="0" fontId="56" fillId="0" borderId="22" xfId="0" applyFont="1" applyBorder="1" applyAlignment="1" applyProtection="1">
      <alignment horizontal="left" vertical="center"/>
    </xf>
    <xf numFmtId="10" fontId="54" fillId="6" borderId="22" xfId="3" applyNumberFormat="1" applyFont="1" applyBorder="1" applyAlignment="1" applyProtection="1">
      <alignment horizontal="center" vertical="center"/>
      <protection locked="0"/>
    </xf>
    <xf numFmtId="2" fontId="54" fillId="6" borderId="22" xfId="3" applyNumberFormat="1" applyFont="1" applyBorder="1" applyAlignment="1" applyProtection="1">
      <alignment horizontal="center" vertical="center"/>
      <protection locked="0"/>
    </xf>
    <xf numFmtId="10" fontId="54" fillId="6" borderId="16" xfId="3" applyNumberFormat="1" applyFont="1" applyBorder="1" applyAlignment="1" applyProtection="1">
      <alignment horizontal="center" vertical="center"/>
      <protection locked="0"/>
    </xf>
    <xf numFmtId="0" fontId="56" fillId="0" borderId="44" xfId="0" applyFont="1" applyBorder="1" applyAlignment="1" applyProtection="1">
      <alignment horizontal="left" vertical="center"/>
    </xf>
    <xf numFmtId="2" fontId="54" fillId="12" borderId="22" xfId="3" applyNumberFormat="1" applyFont="1" applyFill="1" applyBorder="1" applyAlignment="1" applyProtection="1">
      <alignment horizontal="center" vertical="center"/>
      <protection locked="0"/>
    </xf>
    <xf numFmtId="10" fontId="54" fillId="12" borderId="22" xfId="3" applyNumberFormat="1" applyFont="1" applyFill="1" applyBorder="1" applyAlignment="1" applyProtection="1">
      <alignment horizontal="center" vertical="center"/>
      <protection locked="0"/>
    </xf>
    <xf numFmtId="10" fontId="54" fillId="12" borderId="16" xfId="3" applyNumberFormat="1" applyFont="1" applyFill="1" applyBorder="1" applyAlignment="1" applyProtection="1">
      <alignment horizontal="center" vertical="center"/>
      <protection locked="0"/>
    </xf>
    <xf numFmtId="0" fontId="7" fillId="0" borderId="0" xfId="0" applyFont="1" applyAlignment="1" applyProtection="1">
      <alignment horizontal="left"/>
    </xf>
    <xf numFmtId="0" fontId="7" fillId="0" borderId="0" xfId="0" applyFont="1" applyProtection="1">
      <protection locked="0"/>
    </xf>
    <xf numFmtId="0" fontId="38" fillId="11" borderId="42" xfId="0" applyFont="1" applyFill="1" applyBorder="1" applyAlignment="1" applyProtection="1">
      <alignment horizontal="center" vertical="center" wrapText="1"/>
    </xf>
    <xf numFmtId="0" fontId="38" fillId="11" borderId="14" xfId="0" applyFont="1" applyFill="1" applyBorder="1" applyAlignment="1" applyProtection="1">
      <alignment horizontal="center" vertical="center" wrapText="1"/>
    </xf>
    <xf numFmtId="0" fontId="52" fillId="0" borderId="22" xfId="0" applyFont="1" applyFill="1" applyBorder="1" applyAlignment="1" applyProtection="1">
      <alignment vertical="center" wrapText="1"/>
    </xf>
    <xf numFmtId="0" fontId="55" fillId="6" borderId="22" xfId="3" applyFont="1" applyBorder="1" applyAlignment="1" applyProtection="1">
      <alignment horizontal="center" wrapText="1"/>
      <protection locked="0"/>
    </xf>
    <xf numFmtId="0" fontId="55" fillId="12" borderId="22" xfId="3" applyFont="1" applyFill="1" applyBorder="1" applyAlignment="1" applyProtection="1">
      <alignment horizontal="center" wrapText="1"/>
      <protection locked="0"/>
    </xf>
    <xf numFmtId="0" fontId="55" fillId="12" borderId="22" xfId="3" applyFont="1" applyFill="1" applyBorder="1" applyAlignment="1" applyProtection="1">
      <alignment wrapText="1"/>
      <protection locked="0"/>
    </xf>
    <xf numFmtId="0" fontId="22" fillId="3" borderId="22" xfId="0" applyFont="1" applyFill="1" applyBorder="1" applyAlignment="1" applyProtection="1">
      <alignment vertical="center" wrapText="1"/>
    </xf>
    <xf numFmtId="10" fontId="55" fillId="6" borderId="22" xfId="3" applyNumberFormat="1" applyFont="1" applyBorder="1" applyAlignment="1" applyProtection="1">
      <alignment horizontal="center" vertical="center" wrapText="1"/>
      <protection locked="0"/>
    </xf>
    <xf numFmtId="10" fontId="54" fillId="12" borderId="22" xfId="3" applyNumberFormat="1" applyFont="1" applyFill="1" applyBorder="1" applyAlignment="1" applyProtection="1">
      <alignment horizontal="center" vertical="center" wrapText="1"/>
      <protection locked="0"/>
    </xf>
    <xf numFmtId="10" fontId="55" fillId="12" borderId="22" xfId="3" applyNumberFormat="1" applyFont="1" applyFill="1" applyBorder="1" applyAlignment="1" applyProtection="1">
      <alignment horizontal="center" vertical="center" wrapText="1"/>
      <protection locked="0"/>
    </xf>
    <xf numFmtId="0" fontId="38" fillId="11" borderId="31" xfId="0" applyFont="1" applyFill="1" applyBorder="1" applyAlignment="1" applyProtection="1">
      <alignment horizontal="center" vertical="center" wrapText="1"/>
    </xf>
    <xf numFmtId="0" fontId="38" fillId="11" borderId="22" xfId="0" applyFont="1" applyFill="1" applyBorder="1" applyAlignment="1" applyProtection="1">
      <alignment horizontal="center" vertical="center" wrapText="1"/>
    </xf>
    <xf numFmtId="0" fontId="38" fillId="11" borderId="16" xfId="0" applyFont="1" applyFill="1" applyBorder="1" applyAlignment="1" applyProtection="1">
      <alignment horizontal="center" vertical="center" wrapText="1"/>
    </xf>
    <xf numFmtId="0" fontId="55" fillId="6" borderId="31" xfId="3" applyFont="1" applyBorder="1" applyAlignment="1" applyProtection="1">
      <alignment horizontal="center" vertical="center" wrapText="1"/>
      <protection locked="0"/>
    </xf>
    <xf numFmtId="0" fontId="55" fillId="6" borderId="22" xfId="3" applyFont="1" applyBorder="1" applyAlignment="1" applyProtection="1">
      <alignment horizontal="center" vertical="center"/>
      <protection locked="0"/>
    </xf>
    <xf numFmtId="0" fontId="55" fillId="6" borderId="16" xfId="3" applyFont="1" applyBorder="1" applyAlignment="1" applyProtection="1">
      <alignment horizontal="center" vertical="center" wrapText="1"/>
      <protection locked="0"/>
    </xf>
    <xf numFmtId="0" fontId="54" fillId="12" borderId="31" xfId="3" applyFont="1" applyFill="1" applyBorder="1" applyAlignment="1" applyProtection="1">
      <alignment vertical="center" wrapText="1"/>
      <protection locked="0"/>
    </xf>
    <xf numFmtId="0" fontId="55" fillId="12" borderId="16" xfId="3" applyFont="1" applyFill="1" applyBorder="1" applyAlignment="1" applyProtection="1">
      <alignment horizontal="center" vertical="center" wrapText="1"/>
      <protection locked="0"/>
    </xf>
    <xf numFmtId="0" fontId="55" fillId="12" borderId="31" xfId="3" applyFont="1" applyFill="1" applyBorder="1" applyAlignment="1" applyProtection="1">
      <alignment vertical="center" wrapText="1"/>
      <protection locked="0"/>
    </xf>
    <xf numFmtId="0" fontId="55" fillId="12" borderId="16" xfId="3" applyFont="1" applyFill="1" applyBorder="1" applyAlignment="1" applyProtection="1">
      <alignment horizontal="center" vertical="center"/>
      <protection locked="0"/>
    </xf>
    <xf numFmtId="0" fontId="55" fillId="6" borderId="31" xfId="3" applyFont="1" applyBorder="1" applyAlignment="1" applyProtection="1">
      <alignment vertical="center" wrapText="1"/>
      <protection locked="0"/>
    </xf>
    <xf numFmtId="0" fontId="55" fillId="6" borderId="16" xfId="3" applyFont="1" applyBorder="1" applyAlignment="1" applyProtection="1">
      <alignment horizontal="center" vertical="center"/>
      <protection locked="0"/>
    </xf>
    <xf numFmtId="0" fontId="55" fillId="12" borderId="16" xfId="3" applyFont="1" applyFill="1" applyBorder="1" applyAlignment="1" applyProtection="1">
      <alignment vertical="center"/>
      <protection locked="0"/>
    </xf>
    <xf numFmtId="0" fontId="55" fillId="6" borderId="55" xfId="3" applyFont="1" applyBorder="1" applyAlignment="1" applyProtection="1">
      <alignment horizontal="center" vertical="center"/>
      <protection locked="0"/>
    </xf>
    <xf numFmtId="0" fontId="55" fillId="12" borderId="55" xfId="3" applyFont="1" applyFill="1" applyBorder="1" applyAlignment="1" applyProtection="1">
      <alignment horizontal="center" vertical="center"/>
      <protection locked="0"/>
    </xf>
    <xf numFmtId="0" fontId="55" fillId="12" borderId="55" xfId="3" applyFont="1" applyFill="1" applyBorder="1" applyAlignment="1" applyProtection="1">
      <alignment vertical="center"/>
      <protection locked="0"/>
    </xf>
    <xf numFmtId="0" fontId="55" fillId="6" borderId="16" xfId="3" applyFont="1" applyBorder="1" applyAlignment="1" applyProtection="1">
      <alignment vertical="center"/>
      <protection locked="0"/>
    </xf>
    <xf numFmtId="0" fontId="55" fillId="6" borderId="55" xfId="3" applyFont="1" applyBorder="1" applyAlignment="1" applyProtection="1">
      <alignment vertical="center"/>
      <protection locked="0"/>
    </xf>
    <xf numFmtId="0" fontId="7" fillId="0" borderId="0" xfId="0" applyFont="1" applyBorder="1" applyAlignment="1" applyProtection="1">
      <alignment wrapText="1"/>
    </xf>
    <xf numFmtId="0" fontId="7" fillId="0" borderId="0" xfId="0" applyFont="1" applyBorder="1" applyProtection="1"/>
    <xf numFmtId="0" fontId="38" fillId="11" borderId="42" xfId="0" applyFont="1" applyFill="1" applyBorder="1" applyAlignment="1" applyProtection="1">
      <alignment horizontal="center" vertical="center"/>
    </xf>
    <xf numFmtId="0" fontId="38" fillId="11" borderId="50" xfId="0" applyFont="1" applyFill="1" applyBorder="1" applyAlignment="1" applyProtection="1">
      <alignment horizontal="center" vertical="center"/>
    </xf>
    <xf numFmtId="0" fontId="38" fillId="11" borderId="44" xfId="0" applyFont="1" applyFill="1" applyBorder="1" applyAlignment="1" applyProtection="1">
      <alignment horizontal="center" vertical="center" wrapText="1"/>
    </xf>
    <xf numFmtId="10" fontId="55" fillId="6" borderId="22" xfId="3" applyNumberFormat="1" applyFont="1" applyBorder="1" applyAlignment="1" applyProtection="1">
      <alignment horizontal="center" vertical="center"/>
      <protection locked="0"/>
    </xf>
    <xf numFmtId="10" fontId="55" fillId="13" borderId="22" xfId="3" applyNumberFormat="1" applyFont="1" applyFill="1" applyBorder="1" applyAlignment="1" applyProtection="1">
      <alignment horizontal="center" vertical="center"/>
      <protection locked="0"/>
    </xf>
    <xf numFmtId="10" fontId="55" fillId="12" borderId="22" xfId="3" applyNumberFormat="1" applyFont="1" applyFill="1" applyBorder="1" applyAlignment="1" applyProtection="1">
      <alignment horizontal="center" vertical="center"/>
      <protection locked="0"/>
    </xf>
    <xf numFmtId="0" fontId="38" fillId="11" borderId="25" xfId="0" applyFont="1" applyFill="1" applyBorder="1" applyAlignment="1" applyProtection="1">
      <alignment horizontal="center" vertical="center" wrapText="1"/>
    </xf>
    <xf numFmtId="0" fontId="38" fillId="11" borderId="45" xfId="0" applyFont="1" applyFill="1" applyBorder="1" applyAlignment="1" applyProtection="1">
      <alignment horizontal="center" vertical="center" wrapText="1"/>
    </xf>
    <xf numFmtId="0" fontId="38" fillId="11" borderId="32" xfId="0" applyFont="1" applyFill="1" applyBorder="1" applyAlignment="1" applyProtection="1">
      <alignment horizontal="center" vertical="center" wrapText="1"/>
    </xf>
    <xf numFmtId="0" fontId="55" fillId="6" borderId="22" xfId="3" applyFont="1" applyBorder="1" applyAlignment="1" applyProtection="1">
      <alignment horizontal="center"/>
      <protection locked="0"/>
    </xf>
    <xf numFmtId="0" fontId="55" fillId="6" borderId="45" xfId="3" applyFont="1" applyBorder="1" applyAlignment="1" applyProtection="1">
      <alignment vertical="center" wrapText="1"/>
      <protection locked="0"/>
    </xf>
    <xf numFmtId="0" fontId="55" fillId="6" borderId="32" xfId="3" applyFont="1" applyBorder="1" applyAlignment="1" applyProtection="1">
      <alignment horizontal="center" vertical="center"/>
      <protection locked="0"/>
    </xf>
    <xf numFmtId="0" fontId="55" fillId="12" borderId="22" xfId="3" applyFont="1" applyFill="1" applyBorder="1" applyProtection="1">
      <protection locked="0"/>
    </xf>
    <xf numFmtId="0" fontId="55" fillId="12" borderId="45" xfId="3" applyFont="1" applyFill="1" applyBorder="1" applyAlignment="1" applyProtection="1">
      <alignment vertical="center" wrapText="1"/>
      <protection locked="0"/>
    </xf>
    <xf numFmtId="0" fontId="55" fillId="12" borderId="32" xfId="3" applyFont="1" applyFill="1" applyBorder="1" applyAlignment="1" applyProtection="1">
      <alignment horizontal="center" vertical="center"/>
      <protection locked="0"/>
    </xf>
    <xf numFmtId="0" fontId="7" fillId="0" borderId="0" xfId="0" applyFont="1" applyBorder="1" applyAlignment="1" applyProtection="1">
      <alignment horizontal="left" wrapText="1"/>
    </xf>
    <xf numFmtId="0" fontId="38" fillId="11" borderId="15" xfId="0" applyFont="1" applyFill="1" applyBorder="1" applyAlignment="1" applyProtection="1">
      <alignment horizontal="center" vertical="center" wrapText="1"/>
    </xf>
    <xf numFmtId="0" fontId="38" fillId="11" borderId="56" xfId="0" applyFont="1" applyFill="1" applyBorder="1" applyAlignment="1" applyProtection="1">
      <alignment horizontal="center" vertical="center"/>
    </xf>
    <xf numFmtId="0" fontId="55" fillId="6" borderId="22" xfId="3" applyFont="1" applyBorder="1" applyAlignment="1" applyProtection="1">
      <alignment horizontal="center" vertical="center" wrapText="1"/>
      <protection locked="0"/>
    </xf>
    <xf numFmtId="0" fontId="55" fillId="12" borderId="22" xfId="3" applyFont="1" applyFill="1" applyBorder="1" applyAlignment="1" applyProtection="1">
      <alignment horizontal="right" vertical="center" wrapText="1"/>
      <protection locked="0"/>
    </xf>
    <xf numFmtId="0" fontId="55" fillId="12" borderId="31" xfId="3" applyFont="1" applyFill="1" applyBorder="1" applyAlignment="1" applyProtection="1">
      <alignment horizontal="center" vertical="center" wrapText="1"/>
      <protection locked="0"/>
    </xf>
    <xf numFmtId="0" fontId="55" fillId="12" borderId="22" xfId="3" applyFont="1" applyFill="1" applyBorder="1" applyAlignment="1" applyProtection="1">
      <alignment vertical="center" wrapText="1"/>
      <protection locked="0"/>
    </xf>
    <xf numFmtId="0" fontId="55" fillId="6" borderId="44" xfId="3" applyFont="1" applyBorder="1" applyAlignment="1" applyProtection="1">
      <alignment horizontal="center" vertical="center"/>
      <protection locked="0"/>
    </xf>
    <xf numFmtId="0" fontId="55" fillId="12" borderId="44" xfId="3" applyFont="1" applyFill="1" applyBorder="1" applyAlignment="1" applyProtection="1">
      <alignment horizontal="center" vertical="center"/>
      <protection locked="0"/>
    </xf>
    <xf numFmtId="0" fontId="7" fillId="0" borderId="0" xfId="0" applyFont="1" applyBorder="1" applyAlignment="1" applyProtection="1">
      <alignment horizontal="left" vertical="center" wrapText="1"/>
    </xf>
    <xf numFmtId="0" fontId="38" fillId="11" borderId="14" xfId="0" applyFont="1" applyFill="1" applyBorder="1" applyAlignment="1" applyProtection="1">
      <alignment horizontal="center" vertical="center"/>
    </xf>
    <xf numFmtId="0" fontId="55" fillId="6" borderId="22" xfId="3" applyFont="1" applyBorder="1" applyAlignment="1" applyProtection="1">
      <alignment vertical="center" wrapText="1"/>
      <protection locked="0"/>
    </xf>
    <xf numFmtId="0" fontId="55" fillId="6" borderId="16" xfId="3" applyFont="1" applyBorder="1" applyAlignment="1" applyProtection="1">
      <alignment vertical="center" wrapText="1"/>
      <protection locked="0"/>
    </xf>
    <xf numFmtId="0" fontId="55" fillId="12" borderId="45" xfId="3" applyFont="1" applyFill="1" applyBorder="1" applyAlignment="1" applyProtection="1">
      <alignment horizontal="center" vertical="center" wrapText="1"/>
      <protection locked="0"/>
    </xf>
    <xf numFmtId="0" fontId="55" fillId="12" borderId="44" xfId="3" applyFont="1" applyFill="1" applyBorder="1" applyAlignment="1" applyProtection="1">
      <alignment horizontal="center" vertical="center" wrapText="1"/>
      <protection locked="0"/>
    </xf>
    <xf numFmtId="0" fontId="55" fillId="12" borderId="16" xfId="3" applyFont="1" applyFill="1" applyBorder="1" applyAlignment="1" applyProtection="1">
      <alignment vertical="center" wrapText="1"/>
      <protection locked="0"/>
    </xf>
    <xf numFmtId="0" fontId="38" fillId="11" borderId="54" xfId="0" applyFont="1" applyFill="1" applyBorder="1" applyAlignment="1" applyProtection="1">
      <alignment horizontal="center" vertical="center"/>
    </xf>
    <xf numFmtId="0" fontId="38" fillId="11" borderId="52" xfId="0" applyFont="1" applyFill="1" applyBorder="1" applyAlignment="1" applyProtection="1">
      <alignment horizontal="center" vertical="center" wrapText="1"/>
    </xf>
    <xf numFmtId="0" fontId="54" fillId="6" borderId="59" xfId="3" applyFont="1" applyBorder="1" applyAlignment="1" applyProtection="1">
      <alignment horizontal="center"/>
      <protection locked="0"/>
    </xf>
    <xf numFmtId="10" fontId="54" fillId="6" borderId="25" xfId="3" applyNumberFormat="1" applyFont="1" applyBorder="1" applyAlignment="1" applyProtection="1">
      <alignment horizontal="center" vertical="center"/>
      <protection locked="0"/>
    </xf>
    <xf numFmtId="0" fontId="55" fillId="12" borderId="59" xfId="3" applyFont="1" applyFill="1" applyBorder="1" applyAlignment="1" applyProtection="1">
      <protection locked="0"/>
    </xf>
    <xf numFmtId="10" fontId="55" fillId="12" borderId="25" xfId="3" applyNumberFormat="1" applyFont="1" applyFill="1" applyBorder="1" applyAlignment="1" applyProtection="1">
      <alignment horizontal="center" vertical="center"/>
      <protection locked="0"/>
    </xf>
    <xf numFmtId="0" fontId="38" fillId="11" borderId="45" xfId="0" applyFont="1" applyFill="1" applyBorder="1" applyAlignment="1" applyProtection="1">
      <alignment horizontal="center" vertical="center"/>
    </xf>
    <xf numFmtId="0" fontId="55" fillId="14" borderId="59" xfId="3" applyFont="1" applyFill="1" applyBorder="1" applyAlignment="1" applyProtection="1">
      <alignment horizontal="center"/>
      <protection locked="0"/>
    </xf>
    <xf numFmtId="10" fontId="55" fillId="14" borderId="22" xfId="3" applyNumberFormat="1" applyFont="1" applyFill="1" applyBorder="1" applyAlignment="1" applyProtection="1">
      <alignment horizontal="center" vertical="center"/>
      <protection locked="0"/>
    </xf>
    <xf numFmtId="0" fontId="55" fillId="14" borderId="31" xfId="3" applyFont="1" applyFill="1" applyBorder="1" applyAlignment="1" applyProtection="1">
      <alignment horizontal="center" vertical="center" wrapText="1"/>
      <protection locked="0"/>
    </xf>
    <xf numFmtId="0" fontId="55" fillId="14" borderId="16" xfId="3" applyFont="1" applyFill="1" applyBorder="1" applyAlignment="1" applyProtection="1">
      <alignment vertical="center" wrapText="1"/>
      <protection locked="0"/>
    </xf>
    <xf numFmtId="0" fontId="55" fillId="14" borderId="31" xfId="3" applyFont="1" applyFill="1" applyBorder="1" applyAlignment="1" applyProtection="1">
      <alignment vertical="center" wrapText="1"/>
      <protection locked="0"/>
    </xf>
    <xf numFmtId="0" fontId="55" fillId="6" borderId="59" xfId="3" applyFont="1" applyBorder="1" applyAlignment="1" applyProtection="1">
      <protection locked="0"/>
    </xf>
    <xf numFmtId="0" fontId="38" fillId="11" borderId="22" xfId="0" applyFont="1" applyFill="1" applyBorder="1" applyAlignment="1" applyProtection="1">
      <alignment horizontal="center" wrapText="1"/>
    </xf>
    <xf numFmtId="0" fontId="38" fillId="11" borderId="16" xfId="0" applyFont="1" applyFill="1" applyBorder="1" applyAlignment="1" applyProtection="1">
      <alignment horizontal="center" wrapText="1"/>
    </xf>
    <xf numFmtId="0" fontId="38" fillId="11" borderId="44" xfId="0" applyFont="1" applyFill="1" applyBorder="1" applyAlignment="1" applyProtection="1">
      <alignment horizontal="center" wrapText="1"/>
    </xf>
    <xf numFmtId="0" fontId="55" fillId="14" borderId="22" xfId="3" applyFont="1" applyFill="1" applyBorder="1" applyAlignment="1" applyProtection="1">
      <alignment horizontal="center" vertical="center" wrapText="1"/>
      <protection locked="0"/>
    </xf>
    <xf numFmtId="0" fontId="55" fillId="14" borderId="16" xfId="3" applyFont="1" applyFill="1" applyBorder="1" applyAlignment="1" applyProtection="1">
      <alignment horizontal="center" vertical="center"/>
      <protection locked="0"/>
    </xf>
    <xf numFmtId="0" fontId="55" fillId="12" borderId="22" xfId="3" applyFont="1" applyFill="1" applyBorder="1" applyAlignment="1" applyProtection="1">
      <alignment horizontal="center" vertical="center" wrapText="1"/>
      <protection locked="0"/>
    </xf>
    <xf numFmtId="0" fontId="55" fillId="14" borderId="32" xfId="3" applyFont="1" applyFill="1" applyBorder="1" applyAlignment="1" applyProtection="1">
      <alignment horizontal="center" vertical="center"/>
      <protection locked="0"/>
    </xf>
    <xf numFmtId="0" fontId="55" fillId="6" borderId="45" xfId="3" applyFont="1" applyBorder="1" applyAlignment="1" applyProtection="1">
      <alignment vertical="center"/>
      <protection locked="0"/>
    </xf>
    <xf numFmtId="0" fontId="55" fillId="12" borderId="44" xfId="3" applyFont="1" applyFill="1" applyBorder="1" applyAlignment="1" applyProtection="1">
      <alignment vertical="center"/>
      <protection locked="0"/>
    </xf>
    <xf numFmtId="0" fontId="7" fillId="14" borderId="0" xfId="0" applyFont="1" applyFill="1" applyAlignment="1">
      <alignment horizontal="center"/>
    </xf>
    <xf numFmtId="0" fontId="55" fillId="6" borderId="0" xfId="3" applyFont="1" applyProtection="1"/>
    <xf numFmtId="0" fontId="57" fillId="4" borderId="0" xfId="1" applyFont="1" applyProtection="1"/>
    <xf numFmtId="0" fontId="58" fillId="5" borderId="0" xfId="2" applyFont="1" applyProtection="1"/>
    <xf numFmtId="0" fontId="7" fillId="0" borderId="0" xfId="0" applyFont="1" applyAlignment="1" applyProtection="1">
      <alignment wrapText="1"/>
    </xf>
    <xf numFmtId="0" fontId="59" fillId="8" borderId="6" xfId="0" applyFont="1" applyFill="1" applyBorder="1" applyAlignment="1">
      <alignment horizontal="center" vertical="center" wrapText="1"/>
    </xf>
    <xf numFmtId="0" fontId="60" fillId="2" borderId="60" xfId="0" applyFont="1" applyFill="1" applyBorder="1" applyAlignment="1" applyProtection="1">
      <alignment horizontal="left" vertical="top" wrapText="1"/>
    </xf>
    <xf numFmtId="0" fontId="60" fillId="2" borderId="11" xfId="0" applyFont="1" applyFill="1" applyBorder="1" applyAlignment="1" applyProtection="1">
      <alignment vertical="top" wrapText="1"/>
    </xf>
    <xf numFmtId="0" fontId="38" fillId="2" borderId="22" xfId="0" applyFont="1" applyFill="1" applyBorder="1" applyAlignment="1">
      <alignment horizontal="center" wrapText="1"/>
    </xf>
    <xf numFmtId="0" fontId="13" fillId="0" borderId="12" xfId="0" applyFont="1" applyFill="1" applyBorder="1" applyAlignment="1" applyProtection="1">
      <alignment horizontal="left" vertical="top" wrapText="1"/>
    </xf>
    <xf numFmtId="0" fontId="14" fillId="0" borderId="22" xfId="0" applyFont="1" applyFill="1" applyBorder="1" applyAlignment="1" applyProtection="1">
      <alignment vertical="center" wrapText="1"/>
    </xf>
    <xf numFmtId="0" fontId="13" fillId="0" borderId="33" xfId="0" applyFont="1" applyFill="1" applyBorder="1" applyAlignment="1" applyProtection="1">
      <alignment horizontal="center" vertical="center" wrapText="1"/>
    </xf>
    <xf numFmtId="0" fontId="10" fillId="0" borderId="0" xfId="0" applyFont="1" applyAlignment="1">
      <alignment wrapText="1"/>
    </xf>
    <xf numFmtId="0" fontId="7" fillId="0" borderId="0" xfId="0" applyFont="1" applyFill="1" applyAlignment="1"/>
    <xf numFmtId="0" fontId="7" fillId="0" borderId="2" xfId="0" applyFont="1" applyFill="1" applyBorder="1" applyAlignment="1"/>
    <xf numFmtId="0" fontId="23" fillId="0" borderId="0" xfId="0" applyFont="1" applyFill="1" applyBorder="1" applyAlignment="1" applyProtection="1">
      <alignment horizontal="center" vertical="center" wrapText="1"/>
    </xf>
    <xf numFmtId="0" fontId="24" fillId="0" borderId="9" xfId="0" applyFont="1" applyFill="1" applyBorder="1" applyAlignment="1">
      <alignment horizontal="center" vertical="center"/>
    </xf>
    <xf numFmtId="0" fontId="7" fillId="0" borderId="9" xfId="0" applyFont="1" applyFill="1" applyBorder="1" applyAlignment="1">
      <alignment horizontal="center" vertical="center"/>
    </xf>
    <xf numFmtId="0" fontId="29" fillId="0" borderId="9" xfId="0" applyFont="1" applyFill="1" applyBorder="1" applyAlignment="1">
      <alignment horizontal="center" vertical="center"/>
    </xf>
    <xf numFmtId="0" fontId="30" fillId="0" borderId="22" xfId="0" applyFont="1" applyFill="1" applyBorder="1" applyAlignment="1" applyProtection="1">
      <alignment horizontal="center" vertical="center" wrapText="1"/>
    </xf>
    <xf numFmtId="0" fontId="21" fillId="0" borderId="23" xfId="0" applyFont="1" applyFill="1" applyBorder="1" applyAlignment="1" applyProtection="1">
      <alignment horizontal="left" vertical="center"/>
    </xf>
    <xf numFmtId="0" fontId="31" fillId="0" borderId="0" xfId="0" applyFont="1" applyFill="1" applyBorder="1" applyAlignment="1" applyProtection="1">
      <alignment horizontal="left"/>
    </xf>
    <xf numFmtId="0" fontId="21" fillId="0" borderId="0" xfId="0" applyFont="1" applyFill="1" applyBorder="1" applyAlignment="1" applyProtection="1">
      <alignment horizontal="left" vertical="center" wrapText="1"/>
    </xf>
    <xf numFmtId="0" fontId="7" fillId="0" borderId="0" xfId="0" applyFont="1" applyFill="1" applyBorder="1" applyAlignment="1">
      <alignment horizontal="center" vertical="center"/>
    </xf>
    <xf numFmtId="0" fontId="35" fillId="0" borderId="22" xfId="0" applyFont="1" applyFill="1" applyBorder="1" applyAlignment="1">
      <alignment horizontal="center" vertical="center"/>
    </xf>
    <xf numFmtId="0" fontId="35" fillId="0" borderId="9" xfId="0" applyFont="1" applyFill="1" applyBorder="1" applyAlignment="1">
      <alignment horizontal="center" vertical="center"/>
    </xf>
    <xf numFmtId="0" fontId="36" fillId="0" borderId="9" xfId="0" applyFont="1" applyFill="1" applyBorder="1" applyAlignment="1">
      <alignment horizontal="center" vertical="center"/>
    </xf>
    <xf numFmtId="0" fontId="37" fillId="0" borderId="9" xfId="0" applyFont="1" applyFill="1" applyBorder="1" applyAlignment="1">
      <alignment horizontal="center" vertical="center"/>
    </xf>
    <xf numFmtId="0" fontId="39" fillId="0" borderId="9" xfId="0" applyFont="1" applyFill="1" applyBorder="1" applyAlignment="1" applyProtection="1">
      <alignment horizontal="center" vertical="center"/>
    </xf>
    <xf numFmtId="0" fontId="21" fillId="0" borderId="0" xfId="0" applyFont="1" applyFill="1" applyBorder="1" applyAlignment="1" applyProtection="1">
      <alignment horizontal="center" vertical="center"/>
    </xf>
    <xf numFmtId="0" fontId="23" fillId="0" borderId="20" xfId="0" applyFont="1" applyFill="1" applyBorder="1" applyAlignment="1" applyProtection="1">
      <alignment horizontal="center" vertical="center" wrapText="1"/>
    </xf>
    <xf numFmtId="0" fontId="21" fillId="0" borderId="9" xfId="0" applyFont="1" applyFill="1" applyBorder="1" applyAlignment="1" applyProtection="1">
      <alignment horizontal="center" vertical="center"/>
    </xf>
    <xf numFmtId="0" fontId="22" fillId="0" borderId="7" xfId="0" applyFont="1" applyFill="1" applyBorder="1" applyAlignment="1" applyProtection="1">
      <alignment horizontal="center" vertical="center" wrapText="1"/>
    </xf>
    <xf numFmtId="0" fontId="9" fillId="0" borderId="0" xfId="0" applyFont="1" applyFill="1" applyAlignment="1">
      <alignment horizontal="left" vertical="top" wrapText="1"/>
    </xf>
    <xf numFmtId="0" fontId="45" fillId="0" borderId="9" xfId="0" applyFont="1" applyFill="1" applyBorder="1" applyAlignment="1">
      <alignment horizontal="center" vertical="center"/>
    </xf>
    <xf numFmtId="0" fontId="7" fillId="2" borderId="20" xfId="0" applyFont="1" applyFill="1" applyBorder="1" applyAlignment="1">
      <alignment horizontal="center" vertical="center"/>
    </xf>
    <xf numFmtId="0" fontId="23" fillId="2" borderId="40" xfId="0" applyFont="1" applyFill="1" applyBorder="1" applyProtection="1"/>
    <xf numFmtId="0" fontId="38" fillId="2" borderId="40" xfId="0" applyFont="1" applyFill="1" applyBorder="1"/>
    <xf numFmtId="0" fontId="9" fillId="0" borderId="9" xfId="0" applyFont="1" applyBorder="1" applyAlignment="1">
      <alignment vertical="top"/>
    </xf>
    <xf numFmtId="0" fontId="55" fillId="12" borderId="32" xfId="3" applyFont="1" applyFill="1" applyBorder="1" applyAlignment="1" applyProtection="1">
      <alignment horizontal="center" vertical="center"/>
      <protection locked="0"/>
    </xf>
    <xf numFmtId="0" fontId="9" fillId="12" borderId="22" xfId="3" applyFont="1" applyFill="1" applyBorder="1" applyAlignment="1" applyProtection="1">
      <alignment horizontal="center" wrapText="1"/>
      <protection locked="0"/>
    </xf>
    <xf numFmtId="10" fontId="9" fillId="12" borderId="22" xfId="3" applyNumberFormat="1" applyFont="1" applyFill="1" applyBorder="1" applyAlignment="1" applyProtection="1">
      <alignment horizontal="center" vertical="center" wrapText="1"/>
      <protection locked="0"/>
    </xf>
    <xf numFmtId="0" fontId="3" fillId="0" borderId="0" xfId="0" applyFont="1" applyFill="1" applyAlignment="1">
      <alignment vertical="center" wrapText="1"/>
    </xf>
    <xf numFmtId="0" fontId="17" fillId="0" borderId="9" xfId="0" applyFont="1" applyFill="1" applyBorder="1" applyAlignment="1">
      <alignment horizontal="center" vertical="center"/>
    </xf>
    <xf numFmtId="0" fontId="3" fillId="0" borderId="12" xfId="0" applyFont="1" applyFill="1" applyBorder="1" applyAlignment="1" applyProtection="1">
      <alignment horizontal="left" vertical="top" wrapText="1"/>
    </xf>
    <xf numFmtId="0" fontId="3" fillId="3" borderId="12" xfId="0" applyFont="1" applyFill="1" applyBorder="1" applyAlignment="1" applyProtection="1">
      <alignment horizontal="left" vertical="top" wrapText="1"/>
    </xf>
    <xf numFmtId="0" fontId="9" fillId="0" borderId="0" xfId="0" applyFont="1" applyAlignment="1">
      <alignment horizontal="left" vertical="top" wrapText="1"/>
    </xf>
    <xf numFmtId="0" fontId="64" fillId="0" borderId="9" xfId="0" applyFont="1" applyFill="1" applyBorder="1" applyAlignment="1">
      <alignment horizontal="center" vertical="center"/>
    </xf>
    <xf numFmtId="0" fontId="9" fillId="3" borderId="9" xfId="0" applyFont="1" applyFill="1" applyBorder="1" applyAlignment="1">
      <alignment horizontal="left" vertical="top" wrapText="1"/>
    </xf>
    <xf numFmtId="0" fontId="9" fillId="3" borderId="9" xfId="0" applyFont="1" applyFill="1" applyBorder="1" applyAlignment="1">
      <alignment vertical="center" wrapText="1"/>
    </xf>
    <xf numFmtId="0" fontId="9" fillId="3" borderId="9" xfId="0" applyFont="1" applyFill="1" applyBorder="1" applyAlignment="1">
      <alignment vertical="top" wrapText="1"/>
    </xf>
    <xf numFmtId="0" fontId="9" fillId="0" borderId="0" xfId="0" applyFont="1" applyAlignment="1">
      <alignment vertical="top" wrapText="1"/>
    </xf>
    <xf numFmtId="0" fontId="8" fillId="0" borderId="9" xfId="0" applyFont="1" applyFill="1" applyBorder="1" applyAlignment="1">
      <alignment horizontal="center" vertical="center"/>
    </xf>
    <xf numFmtId="0" fontId="9" fillId="0" borderId="22" xfId="0" applyFont="1" applyFill="1" applyBorder="1" applyAlignment="1" applyProtection="1">
      <alignment horizontal="left" vertical="top" wrapText="1"/>
    </xf>
    <xf numFmtId="0" fontId="9" fillId="0" borderId="22" xfId="0" applyFont="1" applyBorder="1" applyAlignment="1">
      <alignment horizontal="left" vertical="top" wrapText="1"/>
    </xf>
    <xf numFmtId="0" fontId="9" fillId="0" borderId="9" xfId="0" applyFont="1" applyFill="1" applyBorder="1" applyAlignment="1">
      <alignment horizontal="left" vertical="top" wrapText="1"/>
    </xf>
    <xf numFmtId="0" fontId="9" fillId="0" borderId="7" xfId="0" applyFont="1" applyFill="1" applyBorder="1" applyAlignment="1">
      <alignment vertical="top" wrapText="1"/>
    </xf>
    <xf numFmtId="0" fontId="1" fillId="0" borderId="0" xfId="0" applyFont="1" applyFill="1" applyAlignment="1" applyProtection="1">
      <alignment horizontal="right"/>
    </xf>
    <xf numFmtId="0" fontId="1" fillId="0" borderId="0" xfId="0" applyFont="1" applyFill="1" applyProtection="1"/>
    <xf numFmtId="0" fontId="1" fillId="0" borderId="0" xfId="0" applyFont="1" applyProtection="1"/>
    <xf numFmtId="0" fontId="1" fillId="2" borderId="1" xfId="0" applyFont="1" applyFill="1" applyBorder="1" applyAlignment="1" applyProtection="1">
      <alignment horizontal="right"/>
    </xf>
    <xf numFmtId="0" fontId="1" fillId="2" borderId="2" xfId="0" applyFont="1" applyFill="1" applyBorder="1" applyAlignment="1" applyProtection="1">
      <alignment horizontal="right"/>
    </xf>
    <xf numFmtId="0" fontId="1" fillId="2" borderId="2" xfId="0" applyFont="1" applyFill="1" applyBorder="1" applyProtection="1"/>
    <xf numFmtId="0" fontId="1" fillId="2" borderId="3" xfId="0" applyFont="1" applyFill="1" applyBorder="1" applyProtection="1"/>
    <xf numFmtId="0" fontId="1" fillId="2" borderId="4" xfId="0" applyFont="1" applyFill="1" applyBorder="1" applyAlignment="1" applyProtection="1">
      <alignment horizontal="right"/>
    </xf>
    <xf numFmtId="0" fontId="1" fillId="2" borderId="0" xfId="0" applyFont="1" applyFill="1" applyBorder="1" applyAlignment="1" applyProtection="1">
      <alignment horizontal="right"/>
    </xf>
    <xf numFmtId="0" fontId="65" fillId="0" borderId="9" xfId="0" applyFont="1" applyBorder="1" applyAlignment="1">
      <alignment horizontal="center" readingOrder="1"/>
    </xf>
    <xf numFmtId="0" fontId="1" fillId="2" borderId="8" xfId="0" applyFont="1" applyFill="1" applyBorder="1" applyProtection="1"/>
    <xf numFmtId="0" fontId="1" fillId="2" borderId="0" xfId="0" applyFont="1" applyFill="1" applyBorder="1" applyProtection="1"/>
    <xf numFmtId="0" fontId="10" fillId="2" borderId="0" xfId="0" applyFont="1" applyFill="1" applyBorder="1" applyAlignment="1" applyProtection="1">
      <alignment horizontal="right"/>
    </xf>
    <xf numFmtId="0" fontId="4" fillId="3" borderId="9" xfId="0" applyFont="1" applyFill="1" applyBorder="1" applyAlignment="1" applyProtection="1">
      <alignment horizontal="center"/>
    </xf>
    <xf numFmtId="0" fontId="13" fillId="2" borderId="4" xfId="0" applyFont="1" applyFill="1" applyBorder="1" applyAlignment="1" applyProtection="1">
      <alignment horizontal="right"/>
    </xf>
    <xf numFmtId="0" fontId="13" fillId="2" borderId="0" xfId="0" applyFont="1" applyFill="1" applyBorder="1" applyAlignment="1" applyProtection="1">
      <alignment horizontal="right"/>
    </xf>
    <xf numFmtId="0" fontId="13" fillId="0" borderId="0" xfId="0" applyFont="1" applyFill="1" applyProtection="1"/>
    <xf numFmtId="0" fontId="14" fillId="2" borderId="0" xfId="0" applyFont="1" applyFill="1" applyBorder="1" applyAlignment="1" applyProtection="1">
      <alignment horizontal="right" vertical="center"/>
    </xf>
    <xf numFmtId="0" fontId="13" fillId="3" borderId="9" xfId="0" applyFont="1" applyFill="1" applyBorder="1" applyAlignment="1" applyProtection="1">
      <alignment horizontal="left" vertical="top" wrapText="1"/>
      <protection locked="0"/>
    </xf>
    <xf numFmtId="0" fontId="14" fillId="2" borderId="0" xfId="0" applyFont="1" applyFill="1" applyBorder="1" applyAlignment="1" applyProtection="1">
      <alignment horizontal="right" vertical="top"/>
    </xf>
    <xf numFmtId="0" fontId="14" fillId="2" borderId="0" xfId="0" applyFont="1" applyFill="1" applyBorder="1" applyAlignment="1" applyProtection="1">
      <alignment horizontal="right"/>
    </xf>
    <xf numFmtId="1" fontId="13" fillId="3" borderId="29" xfId="0" applyNumberFormat="1" applyFont="1" applyFill="1" applyBorder="1" applyAlignment="1" applyProtection="1">
      <alignment horizontal="left"/>
      <protection locked="0"/>
    </xf>
    <xf numFmtId="0" fontId="66" fillId="0" borderId="0" xfId="0" applyFont="1" applyProtection="1"/>
    <xf numFmtId="1" fontId="13" fillId="3" borderId="33" xfId="0" applyNumberFormat="1" applyFont="1" applyFill="1" applyBorder="1" applyAlignment="1" applyProtection="1">
      <alignment horizontal="left"/>
      <protection locked="0"/>
    </xf>
    <xf numFmtId="0" fontId="13" fillId="2" borderId="4" xfId="0" applyFont="1" applyFill="1" applyBorder="1" applyAlignment="1" applyProtection="1">
      <alignment horizontal="right" vertical="top" wrapText="1"/>
    </xf>
    <xf numFmtId="1" fontId="13" fillId="3" borderId="61" xfId="0" applyNumberFormat="1" applyFont="1" applyFill="1" applyBorder="1" applyAlignment="1" applyProtection="1">
      <alignment horizontal="left"/>
      <protection locked="0"/>
    </xf>
    <xf numFmtId="1" fontId="13" fillId="3" borderId="9" xfId="0" applyNumberFormat="1" applyFont="1" applyFill="1" applyBorder="1" applyAlignment="1" applyProtection="1">
      <alignment horizontal="left" wrapText="1"/>
      <protection locked="0"/>
    </xf>
    <xf numFmtId="0" fontId="42" fillId="2" borderId="0" xfId="0" applyFont="1" applyFill="1" applyBorder="1" applyAlignment="1" applyProtection="1">
      <alignment horizontal="right"/>
    </xf>
    <xf numFmtId="15" fontId="13" fillId="3" borderId="22" xfId="0" applyNumberFormat="1" applyFont="1" applyFill="1" applyBorder="1" applyAlignment="1" applyProtection="1">
      <alignment horizontal="left"/>
    </xf>
    <xf numFmtId="15" fontId="3" fillId="3" borderId="33" xfId="0" applyNumberFormat="1" applyFont="1" applyFill="1" applyBorder="1" applyAlignment="1" applyProtection="1">
      <alignment horizontal="left"/>
    </xf>
    <xf numFmtId="17" fontId="3" fillId="3" borderId="33" xfId="0" applyNumberFormat="1" applyFont="1" applyFill="1" applyBorder="1" applyAlignment="1" applyProtection="1">
      <alignment horizontal="left"/>
    </xf>
    <xf numFmtId="0" fontId="3" fillId="2" borderId="8" xfId="0" applyFont="1" applyFill="1" applyBorder="1" applyAlignment="1" applyProtection="1">
      <alignment wrapText="1"/>
    </xf>
    <xf numFmtId="17" fontId="3" fillId="3" borderId="37" xfId="0" applyNumberFormat="1" applyFont="1" applyFill="1" applyBorder="1" applyAlignment="1" applyProtection="1">
      <alignment horizontal="left"/>
    </xf>
    <xf numFmtId="0" fontId="13" fillId="2" borderId="8" xfId="0" applyFont="1" applyFill="1" applyBorder="1" applyAlignment="1" applyProtection="1">
      <alignment wrapText="1"/>
    </xf>
    <xf numFmtId="0" fontId="13" fillId="2" borderId="0" xfId="0" applyFont="1" applyFill="1" applyBorder="1" applyAlignment="1" applyProtection="1">
      <alignment horizontal="center"/>
    </xf>
    <xf numFmtId="0" fontId="14" fillId="2" borderId="0" xfId="0" applyFont="1" applyFill="1" applyBorder="1" applyProtection="1"/>
    <xf numFmtId="0" fontId="13" fillId="3" borderId="9" xfId="0" applyFont="1" applyFill="1" applyBorder="1" applyAlignment="1" applyProtection="1">
      <alignment vertical="top" wrapText="1"/>
      <protection locked="0"/>
    </xf>
    <xf numFmtId="0" fontId="67" fillId="0" borderId="0" xfId="0" applyFont="1" applyFill="1" applyProtection="1"/>
    <xf numFmtId="0" fontId="68" fillId="3" borderId="9" xfId="4" applyFont="1" applyFill="1" applyBorder="1" applyAlignment="1" applyProtection="1">
      <alignment vertical="top" wrapText="1"/>
      <protection locked="0"/>
    </xf>
    <xf numFmtId="0" fontId="69" fillId="2" borderId="0" xfId="0" applyFont="1" applyFill="1" applyBorder="1" applyAlignment="1" applyProtection="1">
      <alignment horizontal="right"/>
    </xf>
    <xf numFmtId="0" fontId="3" fillId="3" borderId="29" xfId="0" applyFont="1" applyFill="1" applyBorder="1" applyAlignment="1" applyProtection="1">
      <alignment wrapText="1"/>
      <protection locked="0"/>
    </xf>
    <xf numFmtId="0" fontId="32" fillId="3" borderId="33" xfId="4" applyFill="1" applyBorder="1" applyAlignment="1" applyProtection="1">
      <protection locked="0"/>
    </xf>
    <xf numFmtId="165" fontId="3" fillId="3" borderId="37" xfId="0" applyNumberFormat="1" applyFont="1" applyFill="1" applyBorder="1" applyAlignment="1" applyProtection="1">
      <alignment horizontal="left"/>
      <protection locked="0"/>
    </xf>
    <xf numFmtId="0" fontId="68" fillId="3" borderId="33" xfId="4" applyFont="1" applyFill="1" applyBorder="1" applyAlignment="1" applyProtection="1">
      <protection locked="0"/>
    </xf>
    <xf numFmtId="0" fontId="13" fillId="3" borderId="29" xfId="0" applyFont="1" applyFill="1" applyBorder="1" applyAlignment="1" applyProtection="1">
      <alignment wrapText="1"/>
      <protection locked="0"/>
    </xf>
    <xf numFmtId="0" fontId="68" fillId="0" borderId="41" xfId="4" applyFont="1" applyBorder="1" applyAlignment="1" applyProtection="1"/>
    <xf numFmtId="0" fontId="13" fillId="3" borderId="29" xfId="0" applyFont="1" applyFill="1" applyBorder="1" applyProtection="1">
      <protection locked="0"/>
    </xf>
    <xf numFmtId="0" fontId="13" fillId="2" borderId="19" xfId="0" applyFont="1" applyFill="1" applyBorder="1" applyAlignment="1" applyProtection="1">
      <alignment horizontal="right"/>
    </xf>
    <xf numFmtId="0" fontId="13" fillId="2" borderId="20" xfId="0" applyFont="1" applyFill="1" applyBorder="1" applyAlignment="1" applyProtection="1">
      <alignment horizontal="right"/>
    </xf>
    <xf numFmtId="0" fontId="13" fillId="2" borderId="20" xfId="0" applyFont="1" applyFill="1" applyBorder="1" applyProtection="1"/>
    <xf numFmtId="0" fontId="13" fillId="2" borderId="21" xfId="0" applyFont="1" applyFill="1" applyBorder="1" applyProtection="1"/>
    <xf numFmtId="0" fontId="7" fillId="0" borderId="0" xfId="0" applyFont="1" applyAlignment="1">
      <alignment horizontal="left"/>
    </xf>
    <xf numFmtId="0" fontId="7" fillId="0" borderId="0" xfId="0" applyFont="1" applyAlignment="1">
      <alignment horizontal="right"/>
    </xf>
    <xf numFmtId="0" fontId="7" fillId="3" borderId="0" xfId="0" applyFont="1" applyFill="1" applyAlignment="1">
      <alignment horizontal="right"/>
    </xf>
    <xf numFmtId="0" fontId="7" fillId="0" borderId="0" xfId="0" applyFont="1" applyAlignment="1">
      <alignment horizontal="center"/>
    </xf>
    <xf numFmtId="0" fontId="7" fillId="2" borderId="1" xfId="0" applyFont="1" applyFill="1" applyBorder="1" applyAlignment="1">
      <alignment horizontal="left" vertical="center"/>
    </xf>
    <xf numFmtId="0" fontId="7" fillId="2" borderId="2" xfId="0" applyFont="1" applyFill="1" applyBorder="1" applyAlignment="1">
      <alignment horizontal="left" vertical="center"/>
    </xf>
    <xf numFmtId="0" fontId="7" fillId="2" borderId="2" xfId="0" applyFont="1" applyFill="1" applyBorder="1" applyAlignment="1">
      <alignment horizontal="left"/>
    </xf>
    <xf numFmtId="0" fontId="7" fillId="2" borderId="2" xfId="0" applyFont="1" applyFill="1" applyBorder="1" applyAlignment="1">
      <alignment horizontal="right"/>
    </xf>
    <xf numFmtId="0" fontId="7" fillId="3" borderId="2" xfId="0" applyFont="1" applyFill="1" applyBorder="1" applyAlignment="1">
      <alignment horizontal="right"/>
    </xf>
    <xf numFmtId="0" fontId="7" fillId="2" borderId="2" xfId="0" applyFont="1" applyFill="1" applyBorder="1" applyAlignment="1">
      <alignment horizontal="center"/>
    </xf>
    <xf numFmtId="0" fontId="7" fillId="2" borderId="4" xfId="0" applyFont="1" applyFill="1" applyBorder="1" applyAlignment="1">
      <alignment horizontal="left" vertical="center"/>
    </xf>
    <xf numFmtId="0" fontId="21" fillId="2" borderId="8" xfId="0" applyFont="1" applyFill="1" applyBorder="1" applyAlignment="1" applyProtection="1">
      <alignment vertical="top" wrapText="1"/>
    </xf>
    <xf numFmtId="0" fontId="21" fillId="2" borderId="0" xfId="0" applyFont="1" applyFill="1" applyBorder="1" applyAlignment="1" applyProtection="1">
      <alignment horizontal="center" vertical="top" wrapText="1"/>
    </xf>
    <xf numFmtId="0" fontId="21" fillId="2" borderId="4" xfId="0" applyFont="1" applyFill="1" applyBorder="1" applyAlignment="1" applyProtection="1">
      <alignment horizontal="left" vertical="center" wrapText="1"/>
    </xf>
    <xf numFmtId="0" fontId="21" fillId="2" borderId="0" xfId="0" applyFont="1" applyFill="1" applyBorder="1" applyAlignment="1" applyProtection="1">
      <alignment horizontal="right" vertical="top" wrapText="1"/>
    </xf>
    <xf numFmtId="0" fontId="21" fillId="2" borderId="0" xfId="0" applyFont="1" applyFill="1" applyBorder="1" applyAlignment="1" applyProtection="1">
      <alignment horizontal="left" vertical="top" wrapText="1"/>
    </xf>
    <xf numFmtId="0" fontId="31" fillId="2" borderId="0" xfId="0" applyFont="1" applyFill="1" applyBorder="1" applyAlignment="1" applyProtection="1">
      <alignment horizontal="center" vertical="center" wrapText="1"/>
    </xf>
    <xf numFmtId="0" fontId="31" fillId="2" borderId="0" xfId="0" applyFont="1" applyFill="1" applyBorder="1" applyAlignment="1" applyProtection="1">
      <alignment horizontal="right" vertical="center" wrapText="1"/>
    </xf>
    <xf numFmtId="0" fontId="23" fillId="2" borderId="0" xfId="0" applyFont="1" applyFill="1" applyBorder="1" applyAlignment="1" applyProtection="1">
      <alignment horizontal="center" wrapText="1"/>
    </xf>
    <xf numFmtId="0" fontId="38" fillId="3" borderId="22" xfId="0" applyFont="1" applyFill="1" applyBorder="1" applyAlignment="1">
      <alignment horizontal="center" vertical="center" wrapText="1"/>
    </xf>
    <xf numFmtId="0" fontId="23" fillId="3" borderId="22" xfId="0" applyFont="1" applyFill="1" applyBorder="1" applyAlignment="1" applyProtection="1">
      <alignment horizontal="left" vertical="center" wrapText="1"/>
    </xf>
    <xf numFmtId="0" fontId="23" fillId="0" borderId="22" xfId="0" applyFont="1" applyFill="1" applyBorder="1" applyAlignment="1" applyProtection="1">
      <alignment horizontal="right" vertical="center" wrapText="1"/>
    </xf>
    <xf numFmtId="0" fontId="47" fillId="3" borderId="22" xfId="0" applyFont="1" applyFill="1" applyBorder="1" applyAlignment="1">
      <alignment vertical="center" wrapText="1"/>
    </xf>
    <xf numFmtId="0" fontId="27" fillId="3" borderId="42" xfId="0" applyFont="1" applyFill="1" applyBorder="1" applyAlignment="1">
      <alignment vertical="top" wrapText="1"/>
    </xf>
    <xf numFmtId="0" fontId="8" fillId="0" borderId="42" xfId="0" applyNumberFormat="1" applyFont="1" applyBorder="1" applyAlignment="1">
      <alignment horizontal="left" vertical="center" wrapText="1"/>
    </xf>
    <xf numFmtId="0" fontId="9" fillId="3" borderId="22" xfId="0" applyNumberFormat="1" applyFont="1" applyFill="1" applyBorder="1" applyAlignment="1">
      <alignment horizontal="right" vertical="center"/>
    </xf>
    <xf numFmtId="164" fontId="7" fillId="0" borderId="0" xfId="0" applyNumberFormat="1" applyFont="1" applyFill="1"/>
    <xf numFmtId="0" fontId="8" fillId="0" borderId="22" xfId="0" applyNumberFormat="1" applyFont="1" applyBorder="1" applyAlignment="1">
      <alignment horizontal="left" vertical="center" wrapText="1"/>
    </xf>
    <xf numFmtId="0" fontId="27" fillId="3" borderId="0" xfId="0" applyFont="1" applyFill="1" applyAlignment="1">
      <alignment horizontal="left" vertical="top" wrapText="1"/>
    </xf>
    <xf numFmtId="0" fontId="8" fillId="0" borderId="22" xfId="0" applyNumberFormat="1" applyFont="1" applyFill="1" applyBorder="1" applyAlignment="1">
      <alignment horizontal="left" vertical="center" wrapText="1"/>
    </xf>
    <xf numFmtId="0" fontId="21" fillId="3" borderId="22" xfId="0" applyFont="1" applyFill="1" applyBorder="1" applyAlignment="1" applyProtection="1">
      <alignment horizontal="left" vertical="center" wrapText="1"/>
    </xf>
    <xf numFmtId="0" fontId="21" fillId="3" borderId="44" xfId="0" applyFont="1" applyFill="1" applyBorder="1" applyAlignment="1" applyProtection="1">
      <alignment horizontal="left" vertical="center" wrapText="1"/>
    </xf>
    <xf numFmtId="0" fontId="21" fillId="3" borderId="43" xfId="0" applyFont="1" applyFill="1" applyBorder="1" applyAlignment="1" applyProtection="1">
      <alignment horizontal="left" vertical="center" wrapText="1"/>
    </xf>
    <xf numFmtId="0" fontId="23" fillId="3" borderId="57" xfId="0" applyFont="1" applyFill="1" applyBorder="1" applyAlignment="1" applyProtection="1">
      <alignment horizontal="center" vertical="center" wrapText="1"/>
    </xf>
    <xf numFmtId="3" fontId="21" fillId="2" borderId="0" xfId="0" applyNumberFormat="1" applyFont="1" applyFill="1" applyBorder="1" applyAlignment="1" applyProtection="1">
      <alignment horizontal="right" vertical="top" wrapText="1"/>
    </xf>
    <xf numFmtId="2" fontId="21" fillId="2" borderId="0" xfId="0" applyNumberFormat="1" applyFont="1" applyFill="1" applyBorder="1" applyAlignment="1" applyProtection="1">
      <alignment horizontal="right" vertical="top" wrapText="1"/>
    </xf>
    <xf numFmtId="0" fontId="38" fillId="3" borderId="10" xfId="0" applyFont="1" applyFill="1" applyBorder="1" applyAlignment="1">
      <alignment horizontal="center" vertical="center" wrapText="1"/>
    </xf>
    <xf numFmtId="0" fontId="38" fillId="3" borderId="58" xfId="0" applyFont="1" applyFill="1" applyBorder="1" applyAlignment="1">
      <alignment horizontal="center" vertical="center" wrapText="1"/>
    </xf>
    <xf numFmtId="0" fontId="23" fillId="3" borderId="57" xfId="0" applyFont="1" applyFill="1" applyBorder="1" applyAlignment="1" applyProtection="1">
      <alignment horizontal="left" vertical="center" wrapText="1"/>
    </xf>
    <xf numFmtId="0" fontId="23" fillId="3" borderId="58" xfId="0" applyFont="1" applyFill="1" applyBorder="1" applyAlignment="1" applyProtection="1">
      <alignment horizontal="right" vertical="center" wrapText="1"/>
    </xf>
    <xf numFmtId="0" fontId="23" fillId="3" borderId="11" xfId="0" applyFont="1" applyFill="1" applyBorder="1" applyAlignment="1" applyProtection="1">
      <alignment horizontal="right" vertical="center" wrapText="1"/>
    </xf>
    <xf numFmtId="0" fontId="23" fillId="3" borderId="9" xfId="0" applyFont="1" applyFill="1" applyBorder="1" applyAlignment="1" applyProtection="1">
      <alignment horizontal="center" vertical="center" wrapText="1"/>
    </xf>
    <xf numFmtId="0" fontId="9" fillId="0" borderId="46" xfId="0" applyFont="1" applyBorder="1" applyAlignment="1">
      <alignment horizontal="right" wrapText="1"/>
    </xf>
    <xf numFmtId="14" fontId="21" fillId="3" borderId="46" xfId="0" applyNumberFormat="1" applyFont="1" applyFill="1" applyBorder="1" applyAlignment="1" applyProtection="1">
      <alignment horizontal="center" vertical="center" wrapText="1"/>
    </xf>
    <xf numFmtId="0" fontId="27" fillId="0" borderId="44" xfId="0" applyFont="1" applyBorder="1" applyAlignment="1">
      <alignment horizontal="right" vertical="center" wrapText="1"/>
    </xf>
    <xf numFmtId="0" fontId="7" fillId="0" borderId="22" xfId="0" applyFont="1" applyBorder="1" applyAlignment="1">
      <alignment horizontal="right"/>
    </xf>
    <xf numFmtId="166" fontId="56" fillId="3" borderId="0" xfId="0" applyNumberFormat="1" applyFont="1" applyFill="1" applyAlignment="1">
      <alignment horizontal="right"/>
    </xf>
    <xf numFmtId="0" fontId="21" fillId="3" borderId="44" xfId="0" applyFont="1" applyFill="1" applyBorder="1" applyAlignment="1" applyProtection="1">
      <alignment horizontal="center" vertical="center" wrapText="1"/>
    </xf>
    <xf numFmtId="0" fontId="47" fillId="15" borderId="44" xfId="0" applyFont="1" applyFill="1" applyBorder="1" applyAlignment="1">
      <alignment horizontal="right" vertical="center" wrapText="1"/>
    </xf>
    <xf numFmtId="0" fontId="21" fillId="15" borderId="44" xfId="0" applyFont="1" applyFill="1" applyBorder="1" applyAlignment="1" applyProtection="1">
      <alignment horizontal="center" vertical="center" wrapText="1"/>
    </xf>
    <xf numFmtId="0" fontId="27" fillId="0" borderId="22" xfId="0" applyFont="1" applyBorder="1" applyAlignment="1">
      <alignment horizontal="right" wrapText="1"/>
    </xf>
    <xf numFmtId="14" fontId="21" fillId="3" borderId="44" xfId="0" applyNumberFormat="1" applyFont="1" applyFill="1" applyBorder="1" applyAlignment="1" applyProtection="1">
      <alignment horizontal="center" vertical="center" wrapText="1"/>
    </xf>
    <xf numFmtId="0" fontId="9" fillId="0" borderId="22" xfId="0" applyFont="1" applyBorder="1" applyAlignment="1">
      <alignment horizontal="right"/>
    </xf>
    <xf numFmtId="0" fontId="8" fillId="0" borderId="22" xfId="0" applyFont="1" applyBorder="1" applyAlignment="1">
      <alignment horizontal="right"/>
    </xf>
    <xf numFmtId="0" fontId="47" fillId="15" borderId="22" xfId="0" applyFont="1" applyFill="1" applyBorder="1" applyAlignment="1">
      <alignment horizontal="right" wrapText="1"/>
    </xf>
    <xf numFmtId="0" fontId="7" fillId="15" borderId="22" xfId="0" applyFont="1" applyFill="1" applyBorder="1" applyAlignment="1">
      <alignment horizontal="center" vertical="center"/>
    </xf>
    <xf numFmtId="0" fontId="38" fillId="0" borderId="22" xfId="0" applyFont="1" applyBorder="1" applyAlignment="1">
      <alignment horizontal="right"/>
    </xf>
    <xf numFmtId="0" fontId="21" fillId="3" borderId="22" xfId="0" applyFont="1" applyFill="1" applyBorder="1" applyAlignment="1" applyProtection="1">
      <alignment horizontal="right" vertical="top" wrapText="1"/>
    </xf>
    <xf numFmtId="0" fontId="21" fillId="15" borderId="22" xfId="0" applyFont="1" applyFill="1" applyBorder="1" applyAlignment="1" applyProtection="1">
      <alignment horizontal="left" vertical="center" wrapText="1"/>
    </xf>
    <xf numFmtId="0" fontId="23" fillId="15" borderId="22" xfId="0" applyFont="1" applyFill="1" applyBorder="1" applyAlignment="1" applyProtection="1">
      <alignment horizontal="right" vertical="top" wrapText="1"/>
    </xf>
    <xf numFmtId="0" fontId="27" fillId="0" borderId="22" xfId="0" applyFont="1" applyBorder="1" applyAlignment="1">
      <alignment horizontal="center" vertical="center" wrapText="1"/>
    </xf>
    <xf numFmtId="0" fontId="7" fillId="0" borderId="22" xfId="0" applyFont="1" applyFill="1" applyBorder="1" applyAlignment="1">
      <alignment horizontal="right" wrapText="1"/>
    </xf>
    <xf numFmtId="0" fontId="27" fillId="3" borderId="22" xfId="0" applyFont="1" applyFill="1" applyBorder="1" applyAlignment="1">
      <alignment horizontal="right"/>
    </xf>
    <xf numFmtId="0" fontId="27" fillId="3" borderId="0" xfId="0" applyFont="1" applyFill="1" applyBorder="1" applyAlignment="1">
      <alignment horizontal="right"/>
    </xf>
    <xf numFmtId="0" fontId="38" fillId="15" borderId="22" xfId="0" applyFont="1" applyFill="1" applyBorder="1" applyAlignment="1">
      <alignment horizontal="right" wrapText="1"/>
    </xf>
    <xf numFmtId="0" fontId="7" fillId="0" borderId="22" xfId="0" applyFont="1" applyBorder="1" applyAlignment="1">
      <alignment horizontal="right" wrapText="1"/>
    </xf>
    <xf numFmtId="0" fontId="38" fillId="0" borderId="22" xfId="0" applyFont="1" applyBorder="1" applyAlignment="1">
      <alignment horizontal="right" wrapText="1"/>
    </xf>
    <xf numFmtId="0" fontId="21" fillId="3" borderId="25" xfId="0" applyFont="1" applyFill="1" applyBorder="1" applyAlignment="1" applyProtection="1">
      <alignment vertical="center" wrapText="1"/>
    </xf>
    <xf numFmtId="0" fontId="8" fillId="15" borderId="22" xfId="0" applyFont="1" applyFill="1" applyBorder="1" applyAlignment="1">
      <alignment horizontal="right" wrapText="1"/>
    </xf>
    <xf numFmtId="0" fontId="9" fillId="0" borderId="22" xfId="0" applyFont="1" applyBorder="1" applyAlignment="1">
      <alignment horizontal="right" wrapText="1"/>
    </xf>
    <xf numFmtId="0" fontId="9" fillId="3" borderId="22" xfId="0" applyFont="1" applyFill="1" applyBorder="1" applyAlignment="1">
      <alignment horizontal="right"/>
    </xf>
    <xf numFmtId="0" fontId="9" fillId="3" borderId="22" xfId="0" applyNumberFormat="1" applyFont="1" applyFill="1" applyBorder="1" applyAlignment="1">
      <alignment horizontal="right"/>
    </xf>
    <xf numFmtId="0" fontId="27" fillId="0" borderId="22" xfId="0" applyFont="1" applyBorder="1" applyAlignment="1">
      <alignment vertical="center" wrapText="1"/>
    </xf>
    <xf numFmtId="0" fontId="8" fillId="0" borderId="22" xfId="0" applyFont="1" applyBorder="1" applyAlignment="1">
      <alignment horizontal="right" wrapText="1"/>
    </xf>
    <xf numFmtId="0" fontId="27" fillId="18" borderId="22" xfId="0" applyFont="1" applyFill="1" applyBorder="1" applyAlignment="1">
      <alignment horizontal="right" wrapText="1"/>
    </xf>
    <xf numFmtId="0" fontId="47" fillId="18" borderId="44" xfId="0" applyFont="1" applyFill="1" applyBorder="1" applyAlignment="1">
      <alignment horizontal="right" wrapText="1"/>
    </xf>
    <xf numFmtId="0" fontId="9" fillId="0" borderId="44" xfId="0" applyFont="1" applyBorder="1" applyAlignment="1">
      <alignment horizontal="right" wrapText="1"/>
    </xf>
    <xf numFmtId="0" fontId="9" fillId="3" borderId="0" xfId="0" applyFont="1" applyFill="1" applyBorder="1" applyAlignment="1">
      <alignment horizontal="right"/>
    </xf>
    <xf numFmtId="0" fontId="7" fillId="0" borderId="44" xfId="0" applyFont="1" applyBorder="1" applyAlignment="1">
      <alignment horizontal="right" wrapText="1"/>
    </xf>
    <xf numFmtId="0" fontId="47" fillId="0" borderId="44" xfId="0" applyFont="1" applyBorder="1" applyAlignment="1">
      <alignment horizontal="right" wrapText="1"/>
    </xf>
    <xf numFmtId="0" fontId="47" fillId="15" borderId="44" xfId="0" applyFont="1" applyFill="1" applyBorder="1" applyAlignment="1">
      <alignment horizontal="right" wrapText="1"/>
    </xf>
    <xf numFmtId="0" fontId="27" fillId="0" borderId="44" xfId="0" applyFont="1" applyBorder="1" applyAlignment="1">
      <alignment horizontal="right" wrapText="1"/>
    </xf>
    <xf numFmtId="0" fontId="47" fillId="0" borderId="22" xfId="0" applyFont="1" applyBorder="1" applyAlignment="1">
      <alignment horizontal="right" vertical="top" wrapText="1"/>
    </xf>
    <xf numFmtId="0" fontId="27" fillId="3" borderId="22" xfId="0" applyFont="1" applyFill="1" applyBorder="1" applyAlignment="1">
      <alignment horizontal="right" wrapText="1"/>
    </xf>
    <xf numFmtId="166" fontId="7" fillId="3" borderId="0" xfId="0" applyNumberFormat="1" applyFont="1" applyFill="1" applyAlignment="1">
      <alignment horizontal="right"/>
    </xf>
    <xf numFmtId="0" fontId="7" fillId="0" borderId="44" xfId="0" applyFont="1" applyBorder="1" applyAlignment="1">
      <alignment wrapText="1"/>
    </xf>
    <xf numFmtId="0" fontId="21" fillId="15" borderId="22" xfId="0" applyFont="1" applyFill="1" applyBorder="1" applyAlignment="1" applyProtection="1">
      <alignment horizontal="center" vertical="center" wrapText="1"/>
    </xf>
    <xf numFmtId="2" fontId="23" fillId="3" borderId="22" xfId="0" applyNumberFormat="1" applyFont="1" applyFill="1" applyBorder="1" applyAlignment="1" applyProtection="1">
      <alignment horizontal="right" vertical="center" wrapText="1"/>
    </xf>
    <xf numFmtId="0" fontId="21" fillId="3" borderId="22" xfId="0" applyFont="1" applyFill="1" applyBorder="1" applyAlignment="1" applyProtection="1">
      <alignment horizontal="center" vertical="top" wrapText="1"/>
    </xf>
    <xf numFmtId="0" fontId="21" fillId="2" borderId="19" xfId="0" applyFont="1" applyFill="1" applyBorder="1" applyAlignment="1" applyProtection="1">
      <alignment horizontal="left" vertical="center" wrapText="1"/>
    </xf>
    <xf numFmtId="0" fontId="23" fillId="2" borderId="20" xfId="0" applyFont="1" applyFill="1" applyBorder="1" applyAlignment="1" applyProtection="1">
      <alignment horizontal="left" vertical="top" wrapText="1"/>
    </xf>
    <xf numFmtId="0" fontId="23" fillId="2" borderId="20" xfId="0" applyFont="1" applyFill="1" applyBorder="1" applyAlignment="1" applyProtection="1">
      <alignment horizontal="right" vertical="top" wrapText="1"/>
    </xf>
    <xf numFmtId="0" fontId="21" fillId="2" borderId="20" xfId="0" applyFont="1" applyFill="1" applyBorder="1" applyAlignment="1" applyProtection="1">
      <alignment horizontal="right" vertical="top" wrapText="1"/>
    </xf>
    <xf numFmtId="0" fontId="21" fillId="2" borderId="20" xfId="0" applyFont="1" applyFill="1" applyBorder="1" applyAlignment="1" applyProtection="1">
      <alignment horizontal="center" vertical="top" wrapText="1"/>
    </xf>
    <xf numFmtId="0" fontId="21" fillId="2" borderId="21" xfId="0" applyFont="1" applyFill="1" applyBorder="1" applyAlignment="1" applyProtection="1">
      <alignment vertical="top" wrapText="1"/>
    </xf>
    <xf numFmtId="0" fontId="7" fillId="0" borderId="0" xfId="0" applyFont="1" applyAlignment="1">
      <alignment vertical="top"/>
    </xf>
    <xf numFmtId="0" fontId="21" fillId="2" borderId="4" xfId="0" applyFont="1" applyFill="1" applyBorder="1" applyAlignment="1" applyProtection="1">
      <alignment horizontal="left" vertical="top" wrapText="1"/>
    </xf>
    <xf numFmtId="0" fontId="7" fillId="0" borderId="22" xfId="0" applyFont="1" applyBorder="1" applyAlignment="1">
      <alignment horizontal="left" vertical="top" wrapText="1"/>
    </xf>
    <xf numFmtId="0" fontId="27" fillId="0" borderId="22" xfId="0" applyFont="1" applyBorder="1" applyAlignment="1">
      <alignment horizontal="right" vertical="top" wrapText="1"/>
    </xf>
    <xf numFmtId="0" fontId="7" fillId="0" borderId="22" xfId="0" applyFont="1" applyBorder="1" applyAlignment="1">
      <alignment horizontal="right" vertical="top"/>
    </xf>
    <xf numFmtId="0" fontId="0" fillId="0" borderId="0" xfId="0" applyAlignment="1">
      <alignment vertical="top"/>
    </xf>
    <xf numFmtId="0" fontId="7" fillId="0" borderId="0" xfId="0" applyFont="1" applyAlignment="1">
      <alignment horizontal="left" vertical="top"/>
    </xf>
    <xf numFmtId="14" fontId="21" fillId="3" borderId="44" xfId="0" applyNumberFormat="1" applyFont="1" applyFill="1" applyBorder="1" applyAlignment="1" applyProtection="1">
      <alignment horizontal="left" vertical="top" wrapText="1"/>
    </xf>
    <xf numFmtId="0" fontId="0" fillId="0" borderId="0" xfId="0" applyAlignment="1">
      <alignment horizontal="left" vertical="top"/>
    </xf>
    <xf numFmtId="0" fontId="27" fillId="0" borderId="22" xfId="0" applyFont="1" applyBorder="1" applyAlignment="1">
      <alignment horizontal="right" vertical="center" wrapText="1"/>
    </xf>
    <xf numFmtId="0" fontId="9" fillId="0" borderId="22" xfId="0" applyFont="1" applyBorder="1" applyAlignment="1">
      <alignment horizontal="right" vertical="center"/>
    </xf>
    <xf numFmtId="0" fontId="27" fillId="17" borderId="22" xfId="0" applyFont="1" applyFill="1" applyBorder="1" applyAlignment="1">
      <alignment horizontal="left" vertical="top" wrapText="1"/>
    </xf>
    <xf numFmtId="0" fontId="7" fillId="0" borderId="0" xfId="0" applyFont="1" applyAlignment="1">
      <alignment horizontal="right" vertical="top"/>
    </xf>
    <xf numFmtId="0" fontId="21" fillId="2" borderId="4" xfId="0" applyFont="1" applyFill="1" applyBorder="1" applyAlignment="1" applyProtection="1">
      <alignment horizontal="right" vertical="top" wrapText="1"/>
    </xf>
    <xf numFmtId="0" fontId="0" fillId="0" borderId="0" xfId="0" applyAlignment="1">
      <alignment horizontal="right" vertical="top"/>
    </xf>
    <xf numFmtId="0" fontId="21" fillId="2" borderId="4" xfId="0" applyFont="1" applyFill="1" applyBorder="1" applyAlignment="1" applyProtection="1">
      <alignment horizontal="right" vertical="center" wrapText="1"/>
    </xf>
    <xf numFmtId="0" fontId="21" fillId="2" borderId="0" xfId="0" applyFont="1" applyFill="1" applyBorder="1" applyAlignment="1" applyProtection="1">
      <alignment horizontal="right" vertical="center" wrapText="1"/>
    </xf>
    <xf numFmtId="14" fontId="21" fillId="3" borderId="44" xfId="0" applyNumberFormat="1" applyFont="1" applyFill="1" applyBorder="1" applyAlignment="1" applyProtection="1">
      <alignment horizontal="right" vertical="center" wrapText="1"/>
    </xf>
    <xf numFmtId="0" fontId="7" fillId="0" borderId="0" xfId="0" applyFont="1" applyAlignment="1">
      <alignment horizontal="right" vertical="center"/>
    </xf>
    <xf numFmtId="0" fontId="9" fillId="17" borderId="22" xfId="0" applyFont="1" applyFill="1" applyBorder="1" applyAlignment="1">
      <alignment horizontal="right" vertical="center" wrapText="1"/>
    </xf>
    <xf numFmtId="166" fontId="56" fillId="3" borderId="22" xfId="0" applyNumberFormat="1" applyFont="1" applyFill="1" applyBorder="1" applyAlignment="1">
      <alignment horizontal="right" vertical="center"/>
    </xf>
    <xf numFmtId="0" fontId="0" fillId="0" borderId="0" xfId="0" applyAlignment="1">
      <alignment horizontal="right" vertical="center"/>
    </xf>
    <xf numFmtId="0" fontId="21" fillId="2" borderId="4" xfId="0" applyFont="1" applyFill="1" applyBorder="1" applyAlignment="1" applyProtection="1">
      <alignment vertical="center" wrapText="1"/>
    </xf>
    <xf numFmtId="0" fontId="21" fillId="2" borderId="0" xfId="0" applyFont="1" applyFill="1" applyBorder="1" applyAlignment="1" applyProtection="1">
      <alignment vertical="center" wrapText="1"/>
    </xf>
    <xf numFmtId="0" fontId="7" fillId="0" borderId="0" xfId="0" applyFont="1" applyAlignment="1">
      <alignment vertical="center"/>
    </xf>
    <xf numFmtId="0" fontId="0" fillId="0" borderId="0" xfId="0" applyAlignment="1">
      <alignment vertical="center"/>
    </xf>
    <xf numFmtId="0" fontId="7" fillId="0" borderId="22" xfId="0" applyFont="1" applyBorder="1" applyAlignment="1">
      <alignment horizontal="right" vertical="center" wrapText="1"/>
    </xf>
    <xf numFmtId="0" fontId="38" fillId="0" borderId="22" xfId="0" applyFont="1" applyBorder="1" applyAlignment="1">
      <alignment horizontal="right" vertical="center"/>
    </xf>
    <xf numFmtId="0" fontId="7" fillId="0" borderId="22" xfId="0" applyFont="1" applyBorder="1" applyAlignment="1">
      <alignment horizontal="right" vertical="center"/>
    </xf>
    <xf numFmtId="0" fontId="27" fillId="3" borderId="22" xfId="0" applyFont="1" applyFill="1" applyBorder="1" applyAlignment="1">
      <alignment horizontal="right" vertical="center"/>
    </xf>
    <xf numFmtId="0" fontId="27" fillId="3" borderId="0" xfId="0" applyFont="1" applyFill="1" applyBorder="1" applyAlignment="1">
      <alignment horizontal="right" vertical="center"/>
    </xf>
    <xf numFmtId="0" fontId="7" fillId="18" borderId="22" xfId="0" applyFont="1" applyFill="1" applyBorder="1" applyAlignment="1">
      <alignment horizontal="right" vertical="center"/>
    </xf>
    <xf numFmtId="166" fontId="56" fillId="3" borderId="0" xfId="0" applyNumberFormat="1" applyFont="1" applyFill="1" applyAlignment="1">
      <alignment horizontal="right" vertical="center"/>
    </xf>
    <xf numFmtId="0" fontId="9" fillId="0" borderId="44" xfId="0" applyFont="1" applyBorder="1" applyAlignment="1">
      <alignment horizontal="right" vertical="center" wrapText="1"/>
    </xf>
    <xf numFmtId="0" fontId="47" fillId="0" borderId="44" xfId="0" applyFont="1" applyBorder="1" applyAlignment="1">
      <alignment horizontal="right" vertical="center" wrapText="1"/>
    </xf>
    <xf numFmtId="0" fontId="21" fillId="3" borderId="22" xfId="0" applyFont="1" applyFill="1" applyBorder="1" applyAlignment="1" applyProtection="1">
      <alignment horizontal="right" vertical="center" wrapText="1"/>
    </xf>
    <xf numFmtId="0" fontId="21" fillId="3" borderId="44" xfId="0" applyFont="1" applyFill="1" applyBorder="1" applyAlignment="1" applyProtection="1">
      <alignment horizontal="right" vertical="center" wrapText="1"/>
    </xf>
    <xf numFmtId="166" fontId="7" fillId="3" borderId="0" xfId="0" applyNumberFormat="1" applyFont="1" applyFill="1" applyAlignment="1">
      <alignment horizontal="right" vertical="center"/>
    </xf>
    <xf numFmtId="0" fontId="7" fillId="0" borderId="44" xfId="0" applyFont="1" applyBorder="1" applyAlignment="1">
      <alignment horizontal="right" vertical="center" wrapText="1"/>
    </xf>
    <xf numFmtId="0" fontId="23" fillId="2" borderId="20" xfId="0" applyFont="1" applyFill="1" applyBorder="1" applyAlignment="1" applyProtection="1">
      <alignment horizontal="left" vertical="center" wrapText="1"/>
    </xf>
    <xf numFmtId="0" fontId="23" fillId="2" borderId="0" xfId="0" applyFont="1" applyFill="1" applyBorder="1" applyAlignment="1" applyProtection="1">
      <alignment horizontal="left" vertical="center" wrapText="1"/>
    </xf>
    <xf numFmtId="0" fontId="31" fillId="2" borderId="0" xfId="0" applyFont="1" applyFill="1" applyBorder="1" applyAlignment="1" applyProtection="1">
      <alignment horizontal="left" vertical="center" wrapText="1"/>
    </xf>
    <xf numFmtId="0" fontId="27" fillId="0" borderId="22" xfId="0" applyFont="1" applyBorder="1" applyAlignment="1">
      <alignment horizontal="left" vertical="top" wrapText="1"/>
    </xf>
    <xf numFmtId="0" fontId="21" fillId="2" borderId="0" xfId="0" applyFont="1" applyFill="1" applyBorder="1" applyAlignment="1" applyProtection="1">
      <alignment horizontal="left"/>
    </xf>
    <xf numFmtId="0" fontId="23" fillId="2" borderId="0" xfId="0" applyFont="1" applyFill="1" applyBorder="1" applyAlignment="1" applyProtection="1">
      <alignment horizontal="left" vertical="top" wrapText="1"/>
    </xf>
    <xf numFmtId="0" fontId="23" fillId="2" borderId="0" xfId="0" applyFont="1" applyFill="1" applyBorder="1" applyAlignment="1" applyProtection="1">
      <alignment horizontal="right" vertical="top" wrapText="1"/>
    </xf>
    <xf numFmtId="2" fontId="8" fillId="0" borderId="56" xfId="0" applyNumberFormat="1" applyFont="1" applyBorder="1" applyAlignment="1">
      <alignment horizontal="right" vertical="center" wrapText="1"/>
    </xf>
    <xf numFmtId="2" fontId="23" fillId="3" borderId="6" xfId="0" applyNumberFormat="1" applyFont="1" applyFill="1" applyBorder="1" applyAlignment="1" applyProtection="1">
      <alignment horizontal="right" vertical="center" wrapText="1"/>
    </xf>
    <xf numFmtId="0" fontId="9" fillId="0" borderId="42" xfId="0" applyFont="1" applyBorder="1" applyAlignment="1">
      <alignment horizontal="right"/>
    </xf>
    <xf numFmtId="166" fontId="56" fillId="3" borderId="56" xfId="0" applyNumberFormat="1" applyFont="1" applyFill="1" applyBorder="1" applyAlignment="1">
      <alignment horizontal="right"/>
    </xf>
    <xf numFmtId="0" fontId="9" fillId="3" borderId="42" xfId="0" applyNumberFormat="1" applyFont="1" applyFill="1" applyBorder="1" applyAlignment="1">
      <alignment horizontal="right" vertical="center"/>
    </xf>
    <xf numFmtId="0" fontId="8" fillId="16" borderId="46" xfId="0" applyFont="1" applyFill="1" applyBorder="1" applyAlignment="1">
      <alignment horizontal="right" wrapText="1"/>
    </xf>
    <xf numFmtId="166" fontId="56" fillId="3" borderId="31" xfId="0" applyNumberFormat="1" applyFont="1" applyFill="1" applyBorder="1" applyAlignment="1">
      <alignment horizontal="right" vertical="top"/>
    </xf>
    <xf numFmtId="0" fontId="9" fillId="3" borderId="22" xfId="0" applyNumberFormat="1" applyFont="1" applyFill="1" applyBorder="1" applyAlignment="1">
      <alignment horizontal="right" vertical="top"/>
    </xf>
    <xf numFmtId="166" fontId="56" fillId="3" borderId="45" xfId="0" applyNumberFormat="1" applyFont="1" applyFill="1" applyBorder="1" applyAlignment="1">
      <alignment horizontal="right" vertical="center"/>
    </xf>
    <xf numFmtId="166" fontId="56" fillId="3" borderId="45" xfId="0" applyNumberFormat="1" applyFont="1" applyFill="1" applyBorder="1" applyAlignment="1">
      <alignment horizontal="right"/>
    </xf>
    <xf numFmtId="0" fontId="7" fillId="0" borderId="22" xfId="0" applyFont="1" applyBorder="1" applyAlignment="1">
      <alignment horizontal="left" vertical="top"/>
    </xf>
    <xf numFmtId="166" fontId="56" fillId="3" borderId="22" xfId="0" applyNumberFormat="1" applyFont="1" applyFill="1" applyBorder="1" applyAlignment="1">
      <alignment horizontal="left" vertical="top"/>
    </xf>
    <xf numFmtId="0" fontId="27" fillId="17" borderId="22" xfId="0" applyFont="1" applyFill="1" applyBorder="1" applyAlignment="1">
      <alignment horizontal="right" vertical="center" wrapText="1"/>
    </xf>
    <xf numFmtId="0" fontId="7" fillId="0" borderId="25" xfId="0" applyFont="1" applyBorder="1" applyAlignment="1">
      <alignment horizontal="right"/>
    </xf>
    <xf numFmtId="166" fontId="56" fillId="3" borderId="22" xfId="0" applyNumberFormat="1" applyFont="1" applyFill="1" applyBorder="1" applyAlignment="1">
      <alignment horizontal="right"/>
    </xf>
    <xf numFmtId="0" fontId="27" fillId="17" borderId="22" xfId="0" applyFont="1" applyFill="1" applyBorder="1" applyAlignment="1">
      <alignment horizontal="right" vertical="top" wrapText="1"/>
    </xf>
    <xf numFmtId="0" fontId="38" fillId="0" borderId="22" xfId="0" applyFont="1" applyBorder="1" applyAlignment="1">
      <alignment horizontal="right" vertical="top"/>
    </xf>
    <xf numFmtId="166" fontId="56" fillId="3" borderId="22" xfId="0" applyNumberFormat="1" applyFont="1" applyFill="1" applyBorder="1" applyAlignment="1">
      <alignment horizontal="right" vertical="top"/>
    </xf>
    <xf numFmtId="166" fontId="56" fillId="3" borderId="0" xfId="0" applyNumberFormat="1" applyFont="1" applyFill="1" applyBorder="1" applyAlignment="1">
      <alignment horizontal="right"/>
    </xf>
    <xf numFmtId="0" fontId="27" fillId="17" borderId="22" xfId="0" applyFont="1" applyFill="1" applyBorder="1" applyAlignment="1">
      <alignment vertical="center" wrapText="1"/>
    </xf>
    <xf numFmtId="0" fontId="38" fillId="0" borderId="22" xfId="0" applyFont="1" applyBorder="1" applyAlignment="1">
      <alignment vertical="center"/>
    </xf>
    <xf numFmtId="166" fontId="56" fillId="3" borderId="0" xfId="0" applyNumberFormat="1" applyFont="1" applyFill="1" applyAlignment="1">
      <alignment vertical="center"/>
    </xf>
    <xf numFmtId="0" fontId="9" fillId="3" borderId="22" xfId="0" applyNumberFormat="1" applyFont="1" applyFill="1" applyBorder="1" applyAlignment="1">
      <alignment vertical="center"/>
    </xf>
    <xf numFmtId="166" fontId="56" fillId="3" borderId="22" xfId="6" applyNumberFormat="1" applyFont="1" applyFill="1" applyBorder="1" applyAlignment="1">
      <alignment horizontal="right"/>
    </xf>
    <xf numFmtId="0" fontId="23" fillId="3" borderId="23" xfId="0" applyFont="1" applyFill="1" applyBorder="1" applyAlignment="1" applyProtection="1">
      <alignment horizontal="right" vertical="center" wrapText="1"/>
    </xf>
    <xf numFmtId="2" fontId="9" fillId="3" borderId="29" xfId="0" applyNumberFormat="1" applyFont="1" applyFill="1" applyBorder="1" applyAlignment="1" applyProtection="1">
      <alignment horizontal="right" vertical="center" wrapText="1"/>
    </xf>
    <xf numFmtId="2" fontId="0" fillId="0" borderId="0" xfId="0" applyNumberFormat="1"/>
    <xf numFmtId="1" fontId="7" fillId="3" borderId="42" xfId="0" applyNumberFormat="1" applyFont="1" applyFill="1" applyBorder="1" applyAlignment="1">
      <alignment horizontal="right"/>
    </xf>
    <xf numFmtId="1" fontId="8" fillId="16" borderId="46" xfId="0" applyNumberFormat="1" applyFont="1" applyFill="1" applyBorder="1" applyAlignment="1">
      <alignment horizontal="right" wrapText="1"/>
    </xf>
    <xf numFmtId="1" fontId="7" fillId="3" borderId="42" xfId="0" applyNumberFormat="1" applyFont="1" applyFill="1" applyBorder="1" applyAlignment="1">
      <alignment horizontal="right" vertical="center"/>
    </xf>
    <xf numFmtId="1" fontId="47" fillId="15" borderId="22" xfId="0" applyNumberFormat="1" applyFont="1" applyFill="1" applyBorder="1" applyAlignment="1">
      <alignment horizontal="right" wrapText="1"/>
    </xf>
    <xf numFmtId="1" fontId="23" fillId="15" borderId="22" xfId="0" applyNumberFormat="1" applyFont="1" applyFill="1" applyBorder="1" applyAlignment="1" applyProtection="1">
      <alignment horizontal="right" vertical="top" wrapText="1"/>
    </xf>
    <xf numFmtId="1" fontId="38" fillId="15" borderId="22" xfId="0" applyNumberFormat="1" applyFont="1" applyFill="1" applyBorder="1" applyAlignment="1">
      <alignment horizontal="right" wrapText="1"/>
    </xf>
    <xf numFmtId="1" fontId="38" fillId="0" borderId="22" xfId="0" applyNumberFormat="1" applyFont="1" applyBorder="1" applyAlignment="1">
      <alignment horizontal="right" wrapText="1"/>
    </xf>
    <xf numFmtId="1" fontId="8" fillId="15" borderId="22" xfId="0" applyNumberFormat="1" applyFont="1" applyFill="1" applyBorder="1" applyAlignment="1">
      <alignment horizontal="right" wrapText="1"/>
    </xf>
    <xf numFmtId="1" fontId="8" fillId="0" borderId="22" xfId="0" applyNumberFormat="1" applyFont="1" applyBorder="1" applyAlignment="1">
      <alignment horizontal="right" wrapText="1"/>
    </xf>
    <xf numFmtId="1" fontId="47" fillId="18" borderId="44" xfId="0" applyNumberFormat="1" applyFont="1" applyFill="1" applyBorder="1" applyAlignment="1">
      <alignment horizontal="right" wrapText="1"/>
    </xf>
    <xf numFmtId="1" fontId="47" fillId="0" borderId="44" xfId="0" applyNumberFormat="1" applyFont="1" applyBorder="1" applyAlignment="1">
      <alignment horizontal="right" vertical="center" wrapText="1"/>
    </xf>
    <xf numFmtId="1" fontId="47" fillId="15" borderId="44" xfId="0" applyNumberFormat="1" applyFont="1" applyFill="1" applyBorder="1" applyAlignment="1">
      <alignment horizontal="right" wrapText="1"/>
    </xf>
    <xf numFmtId="1" fontId="47" fillId="0" borderId="44" xfId="0" applyNumberFormat="1" applyFont="1" applyBorder="1" applyAlignment="1">
      <alignment horizontal="right" wrapText="1"/>
    </xf>
    <xf numFmtId="1" fontId="23" fillId="3" borderId="22" xfId="0" applyNumberFormat="1" applyFont="1" applyFill="1" applyBorder="1" applyAlignment="1" applyProtection="1">
      <alignment horizontal="right" vertical="center" wrapText="1"/>
    </xf>
    <xf numFmtId="2" fontId="23" fillId="3" borderId="23" xfId="0" applyNumberFormat="1" applyFont="1" applyFill="1" applyBorder="1" applyAlignment="1" applyProtection="1">
      <alignment horizontal="right" vertical="center" wrapText="1"/>
    </xf>
    <xf numFmtId="0" fontId="8" fillId="16" borderId="40" xfId="0" applyFont="1" applyFill="1" applyBorder="1" applyAlignment="1">
      <alignment horizontal="right" wrapText="1"/>
    </xf>
    <xf numFmtId="166" fontId="56" fillId="3" borderId="52" xfId="0" applyNumberFormat="1" applyFont="1" applyFill="1" applyBorder="1" applyAlignment="1">
      <alignment horizontal="right"/>
    </xf>
    <xf numFmtId="0" fontId="8" fillId="16" borderId="42" xfId="0" applyFont="1" applyFill="1" applyBorder="1" applyAlignment="1">
      <alignment horizontal="right" wrapText="1"/>
    </xf>
    <xf numFmtId="166" fontId="56" fillId="3" borderId="22" xfId="0" applyNumberFormat="1" applyFont="1" applyFill="1" applyBorder="1" applyAlignment="1">
      <alignment vertical="center"/>
    </xf>
    <xf numFmtId="0" fontId="9" fillId="3" borderId="45" xfId="0" applyNumberFormat="1" applyFont="1" applyFill="1" applyBorder="1" applyAlignment="1">
      <alignment horizontal="right" vertical="center"/>
    </xf>
    <xf numFmtId="0" fontId="27" fillId="3" borderId="45" xfId="0" applyFont="1" applyFill="1" applyBorder="1" applyAlignment="1">
      <alignment horizontal="right" vertical="center"/>
    </xf>
    <xf numFmtId="0" fontId="47" fillId="0" borderId="31" xfId="0" applyFont="1" applyBorder="1" applyAlignment="1">
      <alignment horizontal="right" vertical="center" wrapText="1"/>
    </xf>
    <xf numFmtId="166" fontId="56" fillId="3" borderId="51" xfId="0" applyNumberFormat="1" applyFont="1" applyFill="1" applyBorder="1" applyAlignment="1">
      <alignment horizontal="right" vertical="center"/>
    </xf>
    <xf numFmtId="0" fontId="47" fillId="0" borderId="22" xfId="0" applyFont="1" applyBorder="1" applyAlignment="1">
      <alignment horizontal="right" vertical="center" wrapText="1"/>
    </xf>
    <xf numFmtId="164" fontId="23" fillId="3" borderId="2" xfId="5" applyFont="1" applyFill="1" applyBorder="1" applyAlignment="1" applyProtection="1">
      <alignment horizontal="center" vertical="center" wrapText="1"/>
    </xf>
    <xf numFmtId="164" fontId="21" fillId="3" borderId="27" xfId="5" applyFont="1" applyFill="1" applyBorder="1" applyAlignment="1" applyProtection="1">
      <alignment vertical="center" wrapText="1"/>
    </xf>
    <xf numFmtId="164" fontId="21" fillId="3" borderId="0" xfId="5" applyFont="1" applyFill="1" applyBorder="1" applyAlignment="1" applyProtection="1">
      <alignment vertical="center" wrapText="1"/>
    </xf>
    <xf numFmtId="0" fontId="23" fillId="3" borderId="29" xfId="0" applyFont="1" applyFill="1" applyBorder="1" applyAlignment="1" applyProtection="1">
      <alignment horizontal="right" vertical="center" wrapText="1"/>
    </xf>
    <xf numFmtId="0" fontId="9" fillId="3" borderId="33" xfId="0" applyNumberFormat="1" applyFont="1" applyFill="1" applyBorder="1" applyAlignment="1">
      <alignment horizontal="right" vertical="center"/>
    </xf>
    <xf numFmtId="166" fontId="7" fillId="3" borderId="42" xfId="0" applyNumberFormat="1" applyFont="1" applyFill="1" applyBorder="1" applyAlignment="1">
      <alignment horizontal="right"/>
    </xf>
    <xf numFmtId="166" fontId="7" fillId="3" borderId="42" xfId="0" applyNumberFormat="1" applyFont="1" applyFill="1" applyBorder="1" applyAlignment="1">
      <alignment horizontal="right" vertical="top"/>
    </xf>
    <xf numFmtId="0" fontId="23" fillId="0" borderId="45" xfId="0" applyFont="1" applyFill="1" applyBorder="1" applyAlignment="1" applyProtection="1">
      <alignment horizontal="right" vertical="center" wrapText="1"/>
    </xf>
    <xf numFmtId="166" fontId="56" fillId="0" borderId="56" xfId="0" applyNumberFormat="1" applyFont="1" applyFill="1" applyBorder="1" applyAlignment="1">
      <alignment horizontal="right"/>
    </xf>
    <xf numFmtId="166" fontId="56" fillId="0" borderId="22" xfId="0" applyNumberFormat="1" applyFont="1" applyFill="1" applyBorder="1" applyAlignment="1">
      <alignment horizontal="right"/>
    </xf>
    <xf numFmtId="1" fontId="7" fillId="0" borderId="0" xfId="0" applyNumberFormat="1" applyFont="1"/>
    <xf numFmtId="0" fontId="23" fillId="0" borderId="11" xfId="0" applyFont="1" applyFill="1" applyBorder="1" applyAlignment="1" applyProtection="1">
      <alignment horizontal="right" vertical="center" wrapText="1"/>
    </xf>
    <xf numFmtId="0" fontId="7" fillId="0" borderId="42" xfId="0" applyFont="1" applyFill="1" applyBorder="1" applyAlignment="1">
      <alignment horizontal="right"/>
    </xf>
    <xf numFmtId="0" fontId="7" fillId="0" borderId="22" xfId="0" applyFont="1" applyFill="1" applyBorder="1" applyAlignment="1">
      <alignment horizontal="right"/>
    </xf>
    <xf numFmtId="0" fontId="7" fillId="0" borderId="22" xfId="0" applyFont="1" applyFill="1" applyBorder="1" applyAlignment="1">
      <alignment horizontal="right" vertical="top"/>
    </xf>
    <xf numFmtId="0" fontId="7" fillId="0" borderId="22" xfId="0" applyFont="1" applyFill="1" applyBorder="1" applyAlignment="1">
      <alignment horizontal="right" vertical="center"/>
    </xf>
    <xf numFmtId="0" fontId="7" fillId="0" borderId="22" xfId="0" applyFont="1" applyFill="1" applyBorder="1" applyAlignment="1">
      <alignment vertical="center"/>
    </xf>
    <xf numFmtId="0" fontId="38" fillId="0" borderId="22" xfId="0" applyFont="1" applyFill="1" applyBorder="1" applyAlignment="1">
      <alignment horizontal="right" wrapText="1"/>
    </xf>
    <xf numFmtId="0" fontId="8" fillId="0" borderId="22" xfId="0" applyFont="1" applyFill="1" applyBorder="1" applyAlignment="1">
      <alignment horizontal="right" wrapText="1"/>
    </xf>
    <xf numFmtId="0" fontId="9" fillId="0" borderId="22" xfId="0" applyFont="1" applyFill="1" applyBorder="1" applyAlignment="1">
      <alignment horizontal="right" wrapText="1"/>
    </xf>
    <xf numFmtId="0" fontId="47" fillId="0" borderId="44" xfId="0" applyFont="1" applyFill="1" applyBorder="1" applyAlignment="1">
      <alignment horizontal="right" wrapText="1"/>
    </xf>
    <xf numFmtId="0" fontId="47" fillId="0" borderId="44" xfId="0" applyFont="1" applyFill="1" applyBorder="1" applyAlignment="1">
      <alignment horizontal="right" vertical="center" wrapText="1"/>
    </xf>
    <xf numFmtId="0" fontId="27" fillId="0" borderId="44" xfId="0" applyFont="1" applyFill="1" applyBorder="1" applyAlignment="1">
      <alignment horizontal="right" vertical="center" wrapText="1"/>
    </xf>
    <xf numFmtId="2" fontId="23" fillId="0" borderId="22" xfId="0" applyNumberFormat="1" applyFont="1" applyFill="1" applyBorder="1" applyAlignment="1" applyProtection="1">
      <alignment horizontal="right" vertical="center" wrapText="1"/>
    </xf>
    <xf numFmtId="0" fontId="47" fillId="16" borderId="22" xfId="0" applyFont="1" applyFill="1" applyBorder="1" applyAlignment="1">
      <alignment horizontal="right" wrapText="1"/>
    </xf>
    <xf numFmtId="0" fontId="23" fillId="16" borderId="22" xfId="0" applyFont="1" applyFill="1" applyBorder="1" applyAlignment="1" applyProtection="1">
      <alignment horizontal="right" vertical="top" wrapText="1"/>
    </xf>
    <xf numFmtId="0" fontId="38" fillId="16" borderId="22" xfId="0" applyFont="1" applyFill="1" applyBorder="1" applyAlignment="1">
      <alignment horizontal="right" wrapText="1"/>
    </xf>
    <xf numFmtId="0" fontId="8" fillId="16" borderId="22" xfId="0" applyFont="1" applyFill="1" applyBorder="1" applyAlignment="1">
      <alignment horizontal="right" wrapText="1"/>
    </xf>
    <xf numFmtId="0" fontId="47" fillId="16" borderId="44" xfId="0" applyFont="1" applyFill="1" applyBorder="1" applyAlignment="1">
      <alignment horizontal="right" wrapText="1"/>
    </xf>
    <xf numFmtId="166" fontId="56" fillId="3" borderId="51" xfId="0" applyNumberFormat="1" applyFont="1" applyFill="1" applyBorder="1" applyAlignment="1">
      <alignment horizontal="right" vertical="top"/>
    </xf>
    <xf numFmtId="0" fontId="9" fillId="0" borderId="46" xfId="0" applyFont="1" applyBorder="1" applyAlignment="1">
      <alignment horizontal="right" vertical="top" wrapText="1"/>
    </xf>
    <xf numFmtId="166" fontId="56" fillId="3" borderId="0" xfId="0" applyNumberFormat="1" applyFont="1" applyFill="1" applyAlignment="1">
      <alignment horizontal="right" vertical="top"/>
    </xf>
    <xf numFmtId="166" fontId="7" fillId="3" borderId="22" xfId="0" applyNumberFormat="1" applyFont="1" applyFill="1" applyBorder="1" applyAlignment="1">
      <alignment horizontal="right" vertical="top"/>
    </xf>
    <xf numFmtId="1" fontId="7" fillId="3" borderId="42" xfId="0" applyNumberFormat="1" applyFont="1" applyFill="1" applyBorder="1" applyAlignment="1">
      <alignment horizontal="right" vertical="top"/>
    </xf>
    <xf numFmtId="0" fontId="27" fillId="0" borderId="22" xfId="0" applyFont="1" applyBorder="1" applyAlignment="1">
      <alignment horizontal="left" vertical="top" wrapText="1"/>
    </xf>
    <xf numFmtId="0" fontId="21" fillId="3" borderId="22" xfId="0" applyFont="1" applyFill="1" applyBorder="1" applyAlignment="1" applyProtection="1">
      <alignment horizontal="left" vertical="top" wrapText="1"/>
    </xf>
    <xf numFmtId="2" fontId="9" fillId="0" borderId="56" xfId="0" applyNumberFormat="1" applyFont="1" applyBorder="1" applyAlignment="1">
      <alignment horizontal="right" vertical="center" wrapText="1"/>
    </xf>
    <xf numFmtId="3" fontId="9" fillId="0" borderId="56" xfId="0" applyNumberFormat="1" applyFont="1" applyFill="1" applyBorder="1" applyAlignment="1">
      <alignment horizontal="right" vertical="center" wrapText="1"/>
    </xf>
    <xf numFmtId="0" fontId="9" fillId="0" borderId="56" xfId="0" applyNumberFormat="1" applyFont="1" applyFill="1" applyBorder="1" applyAlignment="1">
      <alignment horizontal="right" vertical="center" wrapText="1"/>
    </xf>
    <xf numFmtId="2" fontId="21" fillId="3" borderId="23" xfId="0" applyNumberFormat="1" applyFont="1" applyFill="1" applyBorder="1" applyAlignment="1" applyProtection="1">
      <alignment horizontal="right" vertical="center" wrapText="1"/>
    </xf>
    <xf numFmtId="0" fontId="47" fillId="3" borderId="25" xfId="0" applyFont="1" applyFill="1" applyBorder="1" applyAlignment="1">
      <alignment vertical="center" wrapText="1"/>
    </xf>
    <xf numFmtId="0" fontId="27" fillId="3" borderId="51" xfId="0" applyFont="1" applyFill="1" applyBorder="1" applyAlignment="1">
      <alignment vertical="top" wrapText="1"/>
    </xf>
    <xf numFmtId="0" fontId="47" fillId="0" borderId="49" xfId="0" applyFont="1" applyBorder="1" applyAlignment="1">
      <alignment horizontal="left" vertical="center" wrapText="1"/>
    </xf>
    <xf numFmtId="2" fontId="9" fillId="0" borderId="24" xfId="0" applyNumberFormat="1" applyFont="1" applyBorder="1" applyAlignment="1">
      <alignment horizontal="right" vertical="top" wrapText="1"/>
    </xf>
    <xf numFmtId="3" fontId="9" fillId="0" borderId="24" xfId="0" applyNumberFormat="1" applyFont="1" applyFill="1" applyBorder="1" applyAlignment="1">
      <alignment horizontal="right" vertical="top" wrapText="1"/>
    </xf>
    <xf numFmtId="0" fontId="9" fillId="0" borderId="24" xfId="0" applyNumberFormat="1" applyFont="1" applyFill="1" applyBorder="1" applyAlignment="1">
      <alignment horizontal="right" vertical="top" wrapText="1"/>
    </xf>
    <xf numFmtId="166" fontId="56" fillId="3" borderId="25" xfId="0" applyNumberFormat="1" applyFont="1" applyFill="1" applyBorder="1" applyAlignment="1">
      <alignment horizontal="right" vertical="top"/>
    </xf>
    <xf numFmtId="0" fontId="9" fillId="3" borderId="25" xfId="0" applyNumberFormat="1" applyFont="1" applyFill="1" applyBorder="1" applyAlignment="1">
      <alignment horizontal="right" vertical="top"/>
    </xf>
    <xf numFmtId="2" fontId="9" fillId="3" borderId="23" xfId="0" applyNumberFormat="1" applyFont="1" applyFill="1" applyBorder="1" applyAlignment="1" applyProtection="1">
      <alignment horizontal="right" vertical="top" wrapText="1"/>
    </xf>
    <xf numFmtId="0" fontId="21" fillId="3" borderId="42" xfId="0" applyFont="1" applyFill="1" applyBorder="1" applyAlignment="1" applyProtection="1">
      <alignment horizontal="left" vertical="top" wrapText="1"/>
    </xf>
    <xf numFmtId="2" fontId="23" fillId="3" borderId="41" xfId="0" applyNumberFormat="1" applyFont="1" applyFill="1" applyBorder="1" applyAlignment="1" applyProtection="1">
      <alignment horizontal="right" vertical="center" wrapText="1"/>
    </xf>
    <xf numFmtId="0" fontId="47" fillId="3" borderId="10" xfId="0" applyFont="1" applyFill="1" applyBorder="1" applyAlignment="1">
      <alignment vertical="center" wrapText="1"/>
    </xf>
    <xf numFmtId="0" fontId="8" fillId="0" borderId="58" xfId="0" applyNumberFormat="1" applyFont="1" applyBorder="1" applyAlignment="1">
      <alignment horizontal="left" vertical="center" wrapText="1"/>
    </xf>
    <xf numFmtId="0" fontId="26" fillId="0" borderId="22" xfId="0" applyFont="1" applyFill="1" applyBorder="1" applyAlignment="1" applyProtection="1">
      <alignment horizontal="center" vertical="center"/>
    </xf>
    <xf numFmtId="0" fontId="8" fillId="0" borderId="42" xfId="0" applyNumberFormat="1" applyFont="1" applyBorder="1" applyAlignment="1">
      <alignment horizontal="left" vertical="top" wrapText="1"/>
    </xf>
    <xf numFmtId="0" fontId="9" fillId="0" borderId="22" xfId="0" applyFont="1" applyBorder="1" applyAlignment="1">
      <alignment horizontal="right" vertical="top"/>
    </xf>
    <xf numFmtId="166" fontId="7" fillId="3" borderId="22" xfId="0" applyNumberFormat="1" applyFont="1" applyFill="1" applyBorder="1" applyAlignment="1">
      <alignment horizontal="right" vertical="center"/>
    </xf>
    <xf numFmtId="2" fontId="9" fillId="3" borderId="22" xfId="0" applyNumberFormat="1" applyFont="1" applyFill="1" applyBorder="1" applyAlignment="1" applyProtection="1">
      <alignment horizontal="right" vertical="top" wrapText="1"/>
    </xf>
    <xf numFmtId="166" fontId="7" fillId="3" borderId="22" xfId="0" applyNumberFormat="1" applyFont="1" applyFill="1" applyBorder="1" applyAlignment="1">
      <alignment horizontal="right"/>
    </xf>
    <xf numFmtId="2" fontId="8" fillId="0" borderId="63" xfId="0" applyNumberFormat="1" applyFont="1" applyBorder="1" applyAlignment="1">
      <alignment horizontal="right" vertical="center" wrapText="1"/>
    </xf>
    <xf numFmtId="2" fontId="8" fillId="0" borderId="62" xfId="0" applyNumberFormat="1" applyFont="1" applyBorder="1" applyAlignment="1">
      <alignment horizontal="right" vertical="center" wrapText="1"/>
    </xf>
    <xf numFmtId="2" fontId="9" fillId="0" borderId="22" xfId="0" applyNumberFormat="1" applyFont="1" applyBorder="1" applyAlignment="1">
      <alignment horizontal="right" vertical="top" wrapText="1"/>
    </xf>
    <xf numFmtId="2" fontId="21" fillId="3" borderId="22" xfId="0" applyNumberFormat="1" applyFont="1" applyFill="1" applyBorder="1" applyAlignment="1" applyProtection="1">
      <alignment horizontal="right" vertical="top" wrapText="1"/>
    </xf>
    <xf numFmtId="2" fontId="23" fillId="3" borderId="22" xfId="0" applyNumberFormat="1" applyFont="1" applyFill="1" applyBorder="1" applyAlignment="1" applyProtection="1">
      <alignment horizontal="right" vertical="top" wrapText="1"/>
    </xf>
    <xf numFmtId="0" fontId="23" fillId="3" borderId="42" xfId="0" applyFont="1" applyFill="1" applyBorder="1" applyAlignment="1" applyProtection="1">
      <alignment horizontal="left" vertical="center" wrapText="1"/>
    </xf>
    <xf numFmtId="2" fontId="8" fillId="0" borderId="22" xfId="0" applyNumberFormat="1" applyFont="1" applyBorder="1" applyAlignment="1">
      <alignment horizontal="right" vertical="center" wrapText="1"/>
    </xf>
    <xf numFmtId="0" fontId="47" fillId="3" borderId="58" xfId="0" applyFont="1" applyFill="1" applyBorder="1" applyAlignment="1">
      <alignment horizontal="center" vertical="center" wrapText="1"/>
    </xf>
    <xf numFmtId="2" fontId="8" fillId="0" borderId="24" xfId="0" applyNumberFormat="1" applyFont="1" applyBorder="1" applyAlignment="1">
      <alignment horizontal="right" vertical="center" wrapText="1"/>
    </xf>
    <xf numFmtId="0" fontId="8" fillId="0" borderId="24" xfId="0" applyNumberFormat="1" applyFont="1" applyFill="1" applyBorder="1" applyAlignment="1">
      <alignment horizontal="right" vertical="center" wrapText="1"/>
    </xf>
    <xf numFmtId="2" fontId="9" fillId="3" borderId="41" xfId="0" applyNumberFormat="1" applyFont="1" applyFill="1" applyBorder="1" applyAlignment="1" applyProtection="1">
      <alignment horizontal="right" vertical="center" wrapText="1"/>
    </xf>
    <xf numFmtId="0" fontId="47" fillId="3" borderId="42" xfId="0" applyFont="1" applyFill="1" applyBorder="1" applyAlignment="1">
      <alignment vertical="top" wrapText="1"/>
    </xf>
    <xf numFmtId="0" fontId="9" fillId="3" borderId="41" xfId="0" applyNumberFormat="1" applyFont="1" applyFill="1" applyBorder="1" applyAlignment="1">
      <alignment horizontal="right" vertical="center" wrapText="1"/>
    </xf>
    <xf numFmtId="0" fontId="8" fillId="0" borderId="22" xfId="0" applyNumberFormat="1" applyFont="1" applyFill="1" applyBorder="1" applyAlignment="1">
      <alignment horizontal="right" vertical="center" wrapText="1"/>
    </xf>
    <xf numFmtId="164" fontId="21" fillId="3" borderId="22" xfId="5" applyFont="1" applyFill="1" applyBorder="1" applyAlignment="1" applyProtection="1">
      <alignment vertical="center" wrapText="1"/>
    </xf>
    <xf numFmtId="2" fontId="9" fillId="3" borderId="22" xfId="0" applyNumberFormat="1" applyFont="1" applyFill="1" applyBorder="1" applyAlignment="1" applyProtection="1">
      <alignment horizontal="right" vertical="center" wrapText="1"/>
    </xf>
    <xf numFmtId="0" fontId="47" fillId="3" borderId="22" xfId="0" applyFont="1" applyFill="1" applyBorder="1" applyAlignment="1">
      <alignment horizontal="center" vertical="top" wrapText="1"/>
    </xf>
    <xf numFmtId="166" fontId="7" fillId="3" borderId="45" xfId="0" applyNumberFormat="1" applyFont="1" applyFill="1" applyBorder="1" applyAlignment="1">
      <alignment horizontal="right" vertical="top"/>
    </xf>
    <xf numFmtId="166" fontId="7" fillId="0" borderId="56" xfId="0" applyNumberFormat="1" applyFont="1" applyFill="1" applyBorder="1" applyAlignment="1">
      <alignment horizontal="right" vertical="top"/>
    </xf>
    <xf numFmtId="166" fontId="7" fillId="3" borderId="56" xfId="0" applyNumberFormat="1" applyFont="1" applyFill="1" applyBorder="1" applyAlignment="1">
      <alignment horizontal="right" vertical="top"/>
    </xf>
    <xf numFmtId="2" fontId="9" fillId="3" borderId="45" xfId="0" applyNumberFormat="1" applyFont="1" applyFill="1" applyBorder="1" applyAlignment="1" applyProtection="1">
      <alignment horizontal="right" vertical="top" wrapText="1"/>
    </xf>
    <xf numFmtId="2" fontId="8" fillId="0" borderId="45" xfId="0" applyNumberFormat="1" applyFont="1" applyBorder="1" applyAlignment="1">
      <alignment horizontal="right" vertical="center" wrapText="1"/>
    </xf>
    <xf numFmtId="0" fontId="27" fillId="17" borderId="22" xfId="0" applyFont="1" applyFill="1" applyBorder="1" applyAlignment="1">
      <alignment vertical="top" wrapText="1"/>
    </xf>
    <xf numFmtId="0" fontId="7" fillId="0" borderId="22" xfId="0" applyFont="1" applyBorder="1" applyAlignment="1">
      <alignment vertical="top"/>
    </xf>
    <xf numFmtId="166" fontId="7" fillId="3" borderId="22" xfId="0" applyNumberFormat="1" applyFont="1" applyFill="1" applyBorder="1" applyAlignment="1">
      <alignment vertical="top"/>
    </xf>
    <xf numFmtId="0" fontId="9" fillId="3" borderId="22" xfId="0" applyNumberFormat="1" applyFont="1" applyFill="1" applyBorder="1" applyAlignment="1">
      <alignment vertical="top"/>
    </xf>
    <xf numFmtId="0" fontId="27" fillId="0" borderId="22" xfId="0" applyFont="1" applyBorder="1" applyAlignment="1">
      <alignment vertical="top" wrapText="1"/>
    </xf>
    <xf numFmtId="0" fontId="9" fillId="17" borderId="22" xfId="0" applyFont="1" applyFill="1" applyBorder="1" applyAlignment="1">
      <alignment vertical="center" wrapText="1"/>
    </xf>
    <xf numFmtId="0" fontId="47" fillId="17" borderId="22" xfId="0" applyFont="1" applyFill="1" applyBorder="1" applyAlignment="1">
      <alignment vertical="center" wrapText="1"/>
    </xf>
    <xf numFmtId="0" fontId="47" fillId="3" borderId="42" xfId="0" applyFont="1" applyFill="1" applyBorder="1" applyAlignment="1">
      <alignment horizontal="center" vertical="center" wrapText="1"/>
    </xf>
    <xf numFmtId="0" fontId="7" fillId="0" borderId="25" xfId="0" applyFont="1" applyBorder="1" applyAlignment="1">
      <alignment vertical="top"/>
    </xf>
    <xf numFmtId="166" fontId="7" fillId="0" borderId="22" xfId="0" applyNumberFormat="1" applyFont="1" applyFill="1" applyBorder="1" applyAlignment="1">
      <alignment vertical="top"/>
    </xf>
    <xf numFmtId="0" fontId="9" fillId="0" borderId="22" xfId="0" applyFont="1" applyBorder="1" applyAlignment="1">
      <alignment vertical="top"/>
    </xf>
    <xf numFmtId="166" fontId="7" fillId="3" borderId="0" xfId="0" applyNumberFormat="1" applyFont="1" applyFill="1" applyBorder="1" applyAlignment="1">
      <alignment vertical="top"/>
    </xf>
    <xf numFmtId="166" fontId="7" fillId="3" borderId="0" xfId="0" applyNumberFormat="1" applyFont="1" applyFill="1" applyAlignment="1">
      <alignment vertical="top"/>
    </xf>
    <xf numFmtId="166" fontId="7" fillId="3" borderId="22" xfId="6" applyNumberFormat="1" applyFont="1" applyFill="1" applyBorder="1" applyAlignment="1">
      <alignment vertical="top"/>
    </xf>
    <xf numFmtId="0" fontId="7" fillId="0" borderId="22" xfId="0" applyFont="1" applyFill="1" applyBorder="1" applyAlignment="1">
      <alignment horizontal="right" vertical="top" wrapText="1"/>
    </xf>
    <xf numFmtId="0" fontId="27" fillId="3" borderId="22" xfId="0" applyFont="1" applyFill="1" applyBorder="1" applyAlignment="1">
      <alignment horizontal="right" vertical="top"/>
    </xf>
    <xf numFmtId="0" fontId="7" fillId="0" borderId="22" xfId="0" applyFont="1" applyFill="1" applyBorder="1" applyAlignment="1">
      <alignment horizontal="left" vertical="top" wrapText="1"/>
    </xf>
    <xf numFmtId="166" fontId="38" fillId="3" borderId="22" xfId="0" applyNumberFormat="1" applyFont="1" applyFill="1" applyBorder="1" applyAlignment="1">
      <alignment horizontal="right" vertical="top"/>
    </xf>
    <xf numFmtId="0" fontId="47" fillId="3" borderId="22" xfId="0" applyFont="1" applyFill="1" applyBorder="1" applyAlignment="1">
      <alignment horizontal="center" vertical="center" wrapText="1"/>
    </xf>
    <xf numFmtId="0" fontId="7" fillId="0" borderId="22" xfId="0" applyFont="1" applyBorder="1" applyAlignment="1">
      <alignment horizontal="left" vertical="center" wrapText="1"/>
    </xf>
    <xf numFmtId="0" fontId="7" fillId="0" borderId="22" xfId="0" applyFont="1" applyBorder="1" applyAlignment="1">
      <alignment horizontal="left" wrapText="1"/>
    </xf>
    <xf numFmtId="0" fontId="7" fillId="0" borderId="22" xfId="0" applyFont="1" applyBorder="1" applyAlignment="1">
      <alignment horizontal="right" vertical="top" wrapText="1"/>
    </xf>
    <xf numFmtId="0" fontId="27" fillId="3" borderId="0" xfId="0" applyFont="1" applyFill="1" applyBorder="1" applyAlignment="1">
      <alignment horizontal="right" vertical="top"/>
    </xf>
    <xf numFmtId="166" fontId="7" fillId="3" borderId="0" xfId="0" applyNumberFormat="1" applyFont="1" applyFill="1" applyAlignment="1">
      <alignment horizontal="right" vertical="top"/>
    </xf>
    <xf numFmtId="0" fontId="47" fillId="3" borderId="0" xfId="0" applyFont="1" applyFill="1" applyBorder="1" applyAlignment="1">
      <alignment vertical="top" wrapText="1"/>
    </xf>
    <xf numFmtId="0" fontId="9" fillId="3" borderId="22" xfId="0" applyNumberFormat="1" applyFont="1" applyFill="1" applyBorder="1" applyAlignment="1">
      <alignment horizontal="right" vertical="center" wrapText="1"/>
    </xf>
    <xf numFmtId="0" fontId="9" fillId="0" borderId="22" xfId="0" applyFont="1" applyBorder="1" applyAlignment="1">
      <alignment horizontal="right" vertical="top" wrapText="1"/>
    </xf>
    <xf numFmtId="0" fontId="9" fillId="3" borderId="22" xfId="0" applyFont="1" applyFill="1" applyBorder="1" applyAlignment="1">
      <alignment horizontal="right" vertical="top"/>
    </xf>
    <xf numFmtId="0" fontId="9" fillId="17" borderId="22" xfId="0" applyFont="1" applyFill="1" applyBorder="1" applyAlignment="1">
      <alignment horizontal="left" vertical="top" wrapText="1"/>
    </xf>
    <xf numFmtId="0" fontId="27" fillId="18" borderId="22" xfId="0" applyFont="1" applyFill="1" applyBorder="1" applyAlignment="1">
      <alignment horizontal="left" vertical="top" wrapText="1"/>
    </xf>
    <xf numFmtId="0" fontId="7" fillId="18" borderId="22" xfId="0" applyFont="1" applyFill="1" applyBorder="1" applyAlignment="1">
      <alignment horizontal="right" vertical="top"/>
    </xf>
    <xf numFmtId="0" fontId="9" fillId="0" borderId="44" xfId="0" applyFont="1" applyBorder="1" applyAlignment="1">
      <alignment horizontal="left" wrapText="1"/>
    </xf>
    <xf numFmtId="0" fontId="7" fillId="0" borderId="44" xfId="0" applyFont="1" applyBorder="1" applyAlignment="1">
      <alignment horizontal="left" wrapText="1"/>
    </xf>
    <xf numFmtId="0" fontId="9" fillId="0" borderId="44" xfId="0" applyFont="1" applyBorder="1" applyAlignment="1">
      <alignment horizontal="right" vertical="top" wrapText="1"/>
    </xf>
    <xf numFmtId="0" fontId="9" fillId="3" borderId="0" xfId="0" applyFont="1" applyFill="1" applyBorder="1" applyAlignment="1">
      <alignment horizontal="right" vertical="top"/>
    </xf>
    <xf numFmtId="0" fontId="9" fillId="3" borderId="45" xfId="0" applyNumberFormat="1" applyFont="1" applyFill="1" applyBorder="1" applyAlignment="1">
      <alignment horizontal="right" vertical="top"/>
    </xf>
    <xf numFmtId="166" fontId="7" fillId="3" borderId="51" xfId="0" applyNumberFormat="1" applyFont="1" applyFill="1" applyBorder="1" applyAlignment="1">
      <alignment horizontal="right" vertical="top"/>
    </xf>
    <xf numFmtId="0" fontId="27" fillId="3" borderId="45" xfId="0" applyFont="1" applyFill="1" applyBorder="1" applyAlignment="1">
      <alignment horizontal="right" vertical="top"/>
    </xf>
    <xf numFmtId="0" fontId="47" fillId="3" borderId="22" xfId="0" applyFont="1" applyFill="1" applyBorder="1" applyAlignment="1">
      <alignment horizontal="left" vertical="top" wrapText="1"/>
    </xf>
    <xf numFmtId="0" fontId="8" fillId="0" borderId="43" xfId="0" applyNumberFormat="1" applyFont="1" applyFill="1" applyBorder="1" applyAlignment="1">
      <alignment horizontal="left" vertical="center" wrapText="1"/>
    </xf>
    <xf numFmtId="0" fontId="21" fillId="3" borderId="46" xfId="0" applyFont="1" applyFill="1" applyBorder="1" applyAlignment="1" applyProtection="1">
      <alignment horizontal="left" vertical="top" wrapText="1"/>
    </xf>
    <xf numFmtId="0" fontId="47" fillId="0" borderId="22" xfId="0" applyFont="1" applyBorder="1" applyAlignment="1">
      <alignment horizontal="right" wrapText="1"/>
    </xf>
    <xf numFmtId="0" fontId="47" fillId="0" borderId="22" xfId="0" applyFont="1" applyBorder="1" applyAlignment="1">
      <alignment horizontal="left" vertical="top" wrapText="1"/>
    </xf>
    <xf numFmtId="0" fontId="27" fillId="3" borderId="22" xfId="0" applyFont="1" applyFill="1" applyBorder="1" applyAlignment="1">
      <alignment horizontal="right" vertical="top" wrapText="1"/>
    </xf>
    <xf numFmtId="0" fontId="0" fillId="0" borderId="22" xfId="0" applyBorder="1"/>
    <xf numFmtId="2" fontId="23" fillId="3" borderId="40" xfId="0" applyNumberFormat="1" applyFont="1" applyFill="1" applyBorder="1" applyAlignment="1" applyProtection="1">
      <alignment horizontal="right" vertical="top" wrapText="1"/>
    </xf>
    <xf numFmtId="0" fontId="9" fillId="0" borderId="9" xfId="0" applyFont="1" applyFill="1" applyBorder="1" applyAlignment="1">
      <alignment vertical="top" wrapText="1"/>
    </xf>
    <xf numFmtId="0" fontId="27" fillId="0" borderId="9" xfId="0" applyFont="1" applyFill="1" applyBorder="1" applyAlignment="1">
      <alignment vertical="top" wrapText="1"/>
    </xf>
    <xf numFmtId="0" fontId="27" fillId="0" borderId="9" xfId="0" applyFont="1" applyFill="1" applyBorder="1" applyAlignment="1">
      <alignment vertical="center" wrapText="1"/>
    </xf>
    <xf numFmtId="0" fontId="9" fillId="0" borderId="9" xfId="0" applyFont="1" applyFill="1" applyBorder="1" applyAlignment="1">
      <alignment wrapText="1"/>
    </xf>
    <xf numFmtId="0" fontId="7" fillId="0" borderId="0" xfId="0" applyFont="1" applyAlignment="1">
      <alignment vertical="top" wrapText="1"/>
    </xf>
    <xf numFmtId="0" fontId="14" fillId="2" borderId="4" xfId="0" applyFont="1" applyFill="1" applyBorder="1" applyAlignment="1" applyProtection="1">
      <alignment horizontal="right" wrapText="1"/>
    </xf>
    <xf numFmtId="0" fontId="14" fillId="2" borderId="8" xfId="0" applyFont="1" applyFill="1" applyBorder="1" applyAlignment="1" applyProtection="1">
      <alignment horizontal="right" wrapText="1"/>
    </xf>
    <xf numFmtId="0" fontId="14" fillId="2" borderId="0" xfId="0" applyFont="1" applyFill="1" applyBorder="1" applyAlignment="1" applyProtection="1">
      <alignment horizontal="right" wrapText="1"/>
    </xf>
    <xf numFmtId="0" fontId="13" fillId="3" borderId="23" xfId="0" applyFont="1" applyFill="1" applyBorder="1" applyAlignment="1" applyProtection="1">
      <alignment horizontal="center" vertical="center"/>
      <protection locked="0"/>
    </xf>
    <xf numFmtId="0" fontId="13" fillId="3" borderId="41" xfId="0" applyFont="1" applyFill="1" applyBorder="1" applyAlignment="1" applyProtection="1">
      <alignment horizontal="center" vertical="center"/>
      <protection locked="0"/>
    </xf>
    <xf numFmtId="0" fontId="13" fillId="3" borderId="39" xfId="0" applyFont="1" applyFill="1" applyBorder="1" applyAlignment="1" applyProtection="1">
      <alignment horizontal="center" vertical="center"/>
      <protection locked="0"/>
    </xf>
    <xf numFmtId="0" fontId="14" fillId="2" borderId="4" xfId="0" applyFont="1" applyFill="1" applyBorder="1" applyAlignment="1" applyProtection="1">
      <alignment horizontal="right" vertical="top" wrapText="1"/>
    </xf>
    <xf numFmtId="0" fontId="14" fillId="2" borderId="8" xfId="0" applyFont="1" applyFill="1" applyBorder="1" applyAlignment="1" applyProtection="1">
      <alignment horizontal="right" vertical="top" wrapText="1"/>
    </xf>
    <xf numFmtId="15" fontId="13" fillId="3" borderId="23" xfId="0" applyNumberFormat="1" applyFont="1" applyFill="1" applyBorder="1" applyAlignment="1" applyProtection="1">
      <alignment horizontal="left"/>
    </xf>
    <xf numFmtId="0" fontId="13" fillId="3" borderId="41" xfId="0" applyFont="1" applyFill="1" applyBorder="1" applyAlignment="1" applyProtection="1">
      <alignment horizontal="left"/>
    </xf>
    <xf numFmtId="0" fontId="31" fillId="2" borderId="0" xfId="0" applyFont="1" applyFill="1" applyBorder="1" applyAlignment="1" applyProtection="1">
      <alignment horizontal="left" vertical="top" wrapText="1"/>
    </xf>
    <xf numFmtId="0" fontId="8" fillId="3" borderId="5" xfId="0" applyFont="1" applyFill="1" applyBorder="1" applyAlignment="1" applyProtection="1">
      <alignment horizontal="center"/>
    </xf>
    <xf numFmtId="0" fontId="8" fillId="3" borderId="6" xfId="0" applyFont="1" applyFill="1" applyBorder="1" applyAlignment="1" applyProtection="1">
      <alignment horizontal="center"/>
    </xf>
    <xf numFmtId="0" fontId="8" fillId="3" borderId="7" xfId="0" applyFont="1" applyFill="1" applyBorder="1" applyAlignment="1" applyProtection="1">
      <alignment horizontal="center"/>
    </xf>
    <xf numFmtId="0" fontId="41" fillId="2" borderId="4" xfId="0" applyFont="1" applyFill="1" applyBorder="1" applyAlignment="1" applyProtection="1">
      <alignment horizontal="center" wrapText="1"/>
    </xf>
    <xf numFmtId="0" fontId="41" fillId="2" borderId="0" xfId="0" applyFont="1" applyFill="1" applyBorder="1" applyAlignment="1" applyProtection="1">
      <alignment horizontal="center" wrapText="1"/>
    </xf>
    <xf numFmtId="0" fontId="41" fillId="2" borderId="0" xfId="0" applyFont="1" applyFill="1" applyBorder="1" applyAlignment="1" applyProtection="1">
      <alignment horizontal="center"/>
    </xf>
    <xf numFmtId="3" fontId="39" fillId="3" borderId="1" xfId="0" applyNumberFormat="1" applyFont="1" applyFill="1" applyBorder="1" applyAlignment="1" applyProtection="1">
      <alignment horizontal="right" vertical="center"/>
    </xf>
    <xf numFmtId="0" fontId="39" fillId="3" borderId="3" xfId="0" applyFont="1" applyFill="1" applyBorder="1" applyAlignment="1" applyProtection="1">
      <alignment horizontal="right" vertical="center"/>
    </xf>
    <xf numFmtId="0" fontId="39" fillId="3" borderId="19" xfId="0" applyFont="1" applyFill="1" applyBorder="1" applyAlignment="1" applyProtection="1">
      <alignment horizontal="right" vertical="center"/>
    </xf>
    <xf numFmtId="0" fontId="39" fillId="3" borderId="21" xfId="0" applyFont="1" applyFill="1" applyBorder="1" applyAlignment="1" applyProtection="1">
      <alignment horizontal="right" vertical="center"/>
    </xf>
    <xf numFmtId="0" fontId="23" fillId="2" borderId="0" xfId="0" applyFont="1" applyFill="1" applyBorder="1" applyAlignment="1" applyProtection="1">
      <alignment horizontal="left" vertical="center" wrapText="1"/>
    </xf>
    <xf numFmtId="0" fontId="23" fillId="3" borderId="42" xfId="0" applyFont="1" applyFill="1" applyBorder="1" applyAlignment="1" applyProtection="1">
      <alignment horizontal="center" vertical="center" wrapText="1"/>
    </xf>
    <xf numFmtId="0" fontId="23" fillId="3" borderId="22" xfId="0" applyFont="1" applyFill="1" applyBorder="1" applyAlignment="1" applyProtection="1">
      <alignment horizontal="center" vertical="center" wrapText="1"/>
    </xf>
    <xf numFmtId="0" fontId="21" fillId="3" borderId="51" xfId="0" applyFont="1" applyFill="1" applyBorder="1" applyAlignment="1" applyProtection="1">
      <alignment horizontal="center" vertical="center" wrapText="1"/>
    </xf>
    <xf numFmtId="0" fontId="21" fillId="3" borderId="42" xfId="0" applyFont="1" applyFill="1" applyBorder="1" applyAlignment="1" applyProtection="1">
      <alignment horizontal="center" vertical="center" wrapText="1"/>
    </xf>
    <xf numFmtId="0" fontId="23" fillId="2" borderId="0" xfId="0" applyFont="1" applyFill="1" applyBorder="1" applyAlignment="1" applyProtection="1">
      <alignment horizontal="center" vertical="center" wrapText="1"/>
    </xf>
    <xf numFmtId="0" fontId="23" fillId="2" borderId="8" xfId="0" applyFont="1" applyFill="1" applyBorder="1" applyAlignment="1" applyProtection="1">
      <alignment horizontal="center" vertical="center" wrapText="1"/>
    </xf>
    <xf numFmtId="3" fontId="8" fillId="3" borderId="26" xfId="0" applyNumberFormat="1" applyFont="1" applyFill="1" applyBorder="1" applyAlignment="1" applyProtection="1">
      <alignment horizontal="center" vertical="top" wrapText="1"/>
      <protection locked="0"/>
    </xf>
    <xf numFmtId="3" fontId="8" fillId="3" borderId="27" xfId="0" applyNumberFormat="1" applyFont="1" applyFill="1" applyBorder="1" applyAlignment="1" applyProtection="1">
      <alignment horizontal="center" vertical="top" wrapText="1"/>
      <protection locked="0"/>
    </xf>
    <xf numFmtId="3" fontId="8" fillId="3" borderId="28" xfId="0" applyNumberFormat="1" applyFont="1" applyFill="1" applyBorder="1" applyAlignment="1" applyProtection="1">
      <alignment horizontal="center" vertical="top" wrapText="1"/>
      <protection locked="0"/>
    </xf>
    <xf numFmtId="3" fontId="9" fillId="3" borderId="34" xfId="0" applyNumberFormat="1" applyFont="1" applyFill="1" applyBorder="1" applyAlignment="1" applyProtection="1">
      <alignment horizontal="center" vertical="center" wrapText="1"/>
      <protection locked="0"/>
    </xf>
    <xf numFmtId="3" fontId="9" fillId="3" borderId="35" xfId="0" applyNumberFormat="1" applyFont="1" applyFill="1" applyBorder="1" applyAlignment="1" applyProtection="1">
      <alignment horizontal="center" vertical="center" wrapText="1"/>
      <protection locked="0"/>
    </xf>
    <xf numFmtId="3" fontId="9" fillId="3" borderId="36" xfId="0" applyNumberFormat="1" applyFont="1" applyFill="1" applyBorder="1" applyAlignment="1" applyProtection="1">
      <alignment horizontal="center" vertical="center" wrapText="1"/>
      <protection locked="0"/>
    </xf>
    <xf numFmtId="3" fontId="21" fillId="3" borderId="5" xfId="0" applyNumberFormat="1" applyFont="1" applyFill="1" applyBorder="1" applyAlignment="1" applyProtection="1">
      <alignment horizontal="left" vertical="top" wrapText="1"/>
      <protection locked="0"/>
    </xf>
    <xf numFmtId="3" fontId="21" fillId="3" borderId="6" xfId="0" applyNumberFormat="1" applyFont="1" applyFill="1" applyBorder="1" applyAlignment="1" applyProtection="1">
      <alignment horizontal="left" vertical="top" wrapText="1"/>
      <protection locked="0"/>
    </xf>
    <xf numFmtId="3" fontId="21" fillId="3" borderId="7" xfId="0" applyNumberFormat="1" applyFont="1" applyFill="1" applyBorder="1" applyAlignment="1" applyProtection="1">
      <alignment horizontal="left" vertical="top" wrapText="1"/>
      <protection locked="0"/>
    </xf>
    <xf numFmtId="0" fontId="31" fillId="2" borderId="0" xfId="0" applyFont="1" applyFill="1" applyBorder="1" applyAlignment="1" applyProtection="1">
      <alignment horizontal="left" vertical="center" wrapText="1"/>
    </xf>
    <xf numFmtId="0" fontId="21" fillId="3" borderId="25" xfId="0" applyFont="1" applyFill="1" applyBorder="1" applyAlignment="1" applyProtection="1">
      <alignment horizontal="center" vertical="top" wrapText="1"/>
    </xf>
    <xf numFmtId="0" fontId="21" fillId="3" borderId="42" xfId="0" applyFont="1" applyFill="1" applyBorder="1" applyAlignment="1" applyProtection="1">
      <alignment horizontal="center" vertical="top" wrapText="1"/>
    </xf>
    <xf numFmtId="0" fontId="23" fillId="3" borderId="62" xfId="0" applyFont="1" applyFill="1" applyBorder="1" applyAlignment="1" applyProtection="1">
      <alignment horizontal="center" vertical="top" wrapText="1"/>
    </xf>
    <xf numFmtId="0" fontId="23" fillId="3" borderId="51" xfId="0" applyFont="1" applyFill="1" applyBorder="1" applyAlignment="1" applyProtection="1">
      <alignment horizontal="center" vertical="top" wrapText="1"/>
    </xf>
    <xf numFmtId="0" fontId="23" fillId="3" borderId="42" xfId="0" applyFont="1" applyFill="1" applyBorder="1" applyAlignment="1" applyProtection="1">
      <alignment horizontal="center" vertical="top" wrapText="1"/>
    </xf>
    <xf numFmtId="0" fontId="27" fillId="3" borderId="51" xfId="0" applyFont="1" applyFill="1" applyBorder="1" applyAlignment="1">
      <alignment horizontal="left" vertical="top" wrapText="1"/>
    </xf>
    <xf numFmtId="0" fontId="27" fillId="3" borderId="42" xfId="0" applyFont="1" applyFill="1" applyBorder="1" applyAlignment="1">
      <alignment horizontal="left" vertical="top" wrapText="1"/>
    </xf>
    <xf numFmtId="0" fontId="23" fillId="15" borderId="45" xfId="0" applyFont="1" applyFill="1" applyBorder="1" applyAlignment="1" applyProtection="1">
      <alignment horizontal="center" vertical="center" wrapText="1"/>
    </xf>
    <xf numFmtId="0" fontId="23" fillId="15" borderId="44" xfId="0" applyFont="1" applyFill="1" applyBorder="1" applyAlignment="1" applyProtection="1">
      <alignment horizontal="center" vertical="center" wrapText="1"/>
    </xf>
    <xf numFmtId="0" fontId="38" fillId="0" borderId="25" xfId="0" applyFont="1" applyBorder="1" applyAlignment="1">
      <alignment horizontal="center" vertical="top" wrapText="1"/>
    </xf>
    <xf numFmtId="0" fontId="38" fillId="0" borderId="51" xfId="0" applyFont="1" applyBorder="1" applyAlignment="1">
      <alignment horizontal="center" vertical="top" wrapText="1"/>
    </xf>
    <xf numFmtId="0" fontId="38" fillId="0" borderId="42" xfId="0" applyFont="1" applyBorder="1" applyAlignment="1">
      <alignment horizontal="center" vertical="top" wrapText="1"/>
    </xf>
    <xf numFmtId="0" fontId="7" fillId="0" borderId="25" xfId="0" applyFont="1" applyBorder="1" applyAlignment="1">
      <alignment horizontal="center" wrapText="1"/>
    </xf>
    <xf numFmtId="0" fontId="7" fillId="0" borderId="42" xfId="0" applyFont="1" applyBorder="1" applyAlignment="1">
      <alignment horizontal="center" wrapText="1"/>
    </xf>
    <xf numFmtId="0" fontId="47" fillId="0" borderId="49" xfId="0" applyFont="1" applyBorder="1" applyAlignment="1">
      <alignment horizontal="center" vertical="center" wrapText="1"/>
    </xf>
    <xf numFmtId="0" fontId="47" fillId="0" borderId="43" xfId="0" applyFont="1" applyBorder="1" applyAlignment="1">
      <alignment horizontal="center" vertical="center" wrapText="1"/>
    </xf>
    <xf numFmtId="0" fontId="47" fillId="0" borderId="46" xfId="0" applyFont="1" applyBorder="1" applyAlignment="1">
      <alignment horizontal="center" vertical="center" wrapText="1"/>
    </xf>
    <xf numFmtId="0" fontId="27" fillId="0" borderId="25" xfId="0" applyFont="1" applyBorder="1" applyAlignment="1">
      <alignment horizontal="center" wrapText="1"/>
    </xf>
    <xf numFmtId="0" fontId="27" fillId="0" borderId="51" xfId="0" applyFont="1" applyBorder="1" applyAlignment="1">
      <alignment horizontal="center" wrapText="1"/>
    </xf>
    <xf numFmtId="0" fontId="27" fillId="0" borderId="42" xfId="0" applyFont="1" applyBorder="1" applyAlignment="1">
      <alignment horizontal="center" wrapText="1"/>
    </xf>
    <xf numFmtId="0" fontId="27" fillId="0" borderId="25" xfId="0" applyFont="1" applyBorder="1" applyAlignment="1">
      <alignment horizontal="left" vertical="top" wrapText="1"/>
    </xf>
    <xf numFmtId="0" fontId="27" fillId="0" borderId="51" xfId="0" applyFont="1" applyBorder="1" applyAlignment="1">
      <alignment horizontal="left" vertical="top" wrapText="1"/>
    </xf>
    <xf numFmtId="0" fontId="27" fillId="0" borderId="42" xfId="0" applyFont="1" applyBorder="1" applyAlignment="1">
      <alignment horizontal="left" vertical="top" wrapText="1"/>
    </xf>
    <xf numFmtId="0" fontId="27" fillId="0" borderId="25" xfId="0" applyFont="1" applyBorder="1" applyAlignment="1">
      <alignment horizontal="center" vertical="center" wrapText="1"/>
    </xf>
    <xf numFmtId="0" fontId="27" fillId="0" borderId="51" xfId="0" applyFont="1" applyBorder="1" applyAlignment="1">
      <alignment horizontal="center" vertical="center" wrapText="1"/>
    </xf>
    <xf numFmtId="0" fontId="27" fillId="0" borderId="42" xfId="0" applyFont="1" applyBorder="1" applyAlignment="1">
      <alignment horizontal="center" vertical="center" wrapText="1"/>
    </xf>
    <xf numFmtId="0" fontId="47" fillId="0" borderId="25" xfId="0" applyFont="1" applyBorder="1" applyAlignment="1">
      <alignment horizontal="center" vertical="center" wrapText="1"/>
    </xf>
    <xf numFmtId="0" fontId="47" fillId="0" borderId="51" xfId="0" applyFont="1" applyBorder="1" applyAlignment="1">
      <alignment horizontal="center" vertical="center" wrapText="1"/>
    </xf>
    <xf numFmtId="0" fontId="47" fillId="0" borderId="42" xfId="0" applyFont="1" applyBorder="1" applyAlignment="1">
      <alignment horizontal="center" vertical="center" wrapText="1"/>
    </xf>
    <xf numFmtId="0" fontId="27" fillId="3" borderId="25" xfId="0" applyFont="1" applyFill="1" applyBorder="1" applyAlignment="1">
      <alignment horizontal="center" vertical="center" wrapText="1"/>
    </xf>
    <xf numFmtId="0" fontId="27" fillId="3" borderId="51" xfId="0" applyFont="1" applyFill="1" applyBorder="1" applyAlignment="1">
      <alignment horizontal="center" vertical="center" wrapText="1"/>
    </xf>
    <xf numFmtId="0" fontId="27" fillId="3" borderId="42" xfId="0" applyFont="1" applyFill="1" applyBorder="1" applyAlignment="1">
      <alignment horizontal="center" vertical="center" wrapText="1"/>
    </xf>
    <xf numFmtId="0" fontId="23" fillId="2" borderId="20" xfId="0" applyFont="1" applyFill="1" applyBorder="1" applyAlignment="1" applyProtection="1">
      <alignment horizontal="left" vertical="center" wrapText="1"/>
    </xf>
    <xf numFmtId="0" fontId="23" fillId="3" borderId="5" xfId="0" applyFont="1" applyFill="1" applyBorder="1" applyAlignment="1" applyProtection="1">
      <alignment horizontal="center" vertical="top" wrapText="1"/>
    </xf>
    <xf numFmtId="0" fontId="23" fillId="3" borderId="6" xfId="0" applyFont="1" applyFill="1" applyBorder="1" applyAlignment="1" applyProtection="1">
      <alignment horizontal="center" vertical="top" wrapText="1"/>
    </xf>
    <xf numFmtId="0" fontId="23" fillId="3" borderId="7" xfId="0" applyFont="1" applyFill="1" applyBorder="1" applyAlignment="1" applyProtection="1">
      <alignment horizontal="center" vertical="top" wrapText="1"/>
    </xf>
    <xf numFmtId="0" fontId="22" fillId="2" borderId="0" xfId="0" applyFont="1" applyFill="1" applyBorder="1" applyAlignment="1" applyProtection="1">
      <alignment vertical="top" wrapText="1"/>
    </xf>
    <xf numFmtId="3" fontId="23" fillId="3" borderId="1" xfId="0" applyNumberFormat="1" applyFont="1" applyFill="1" applyBorder="1" applyAlignment="1" applyProtection="1">
      <alignment horizontal="center" vertical="top" wrapText="1"/>
      <protection locked="0"/>
    </xf>
    <xf numFmtId="3" fontId="23" fillId="3" borderId="2" xfId="0" applyNumberFormat="1" applyFont="1" applyFill="1" applyBorder="1" applyAlignment="1" applyProtection="1">
      <alignment horizontal="center" vertical="top" wrapText="1"/>
      <protection locked="0"/>
    </xf>
    <xf numFmtId="3" fontId="23" fillId="3" borderId="3" xfId="0" applyNumberFormat="1" applyFont="1" applyFill="1" applyBorder="1" applyAlignment="1" applyProtection="1">
      <alignment horizontal="center" vertical="top" wrapText="1"/>
      <protection locked="0"/>
    </xf>
    <xf numFmtId="3" fontId="23" fillId="3" borderId="19" xfId="0" applyNumberFormat="1" applyFont="1" applyFill="1" applyBorder="1" applyAlignment="1" applyProtection="1">
      <alignment horizontal="center" vertical="top" wrapText="1"/>
      <protection locked="0"/>
    </xf>
    <xf numFmtId="3" fontId="23" fillId="3" borderId="20" xfId="0" applyNumberFormat="1" applyFont="1" applyFill="1" applyBorder="1" applyAlignment="1" applyProtection="1">
      <alignment horizontal="center" vertical="top" wrapText="1"/>
      <protection locked="0"/>
    </xf>
    <xf numFmtId="3" fontId="23" fillId="3" borderId="21" xfId="0" applyNumberFormat="1" applyFont="1" applyFill="1" applyBorder="1" applyAlignment="1" applyProtection="1">
      <alignment horizontal="center" vertical="top" wrapText="1"/>
      <protection locked="0"/>
    </xf>
    <xf numFmtId="0" fontId="47" fillId="3" borderId="25" xfId="0" applyFont="1" applyFill="1" applyBorder="1" applyAlignment="1">
      <alignment horizontal="left" vertical="center" wrapText="1"/>
    </xf>
    <xf numFmtId="0" fontId="47" fillId="3" borderId="51" xfId="0" applyFont="1" applyFill="1" applyBorder="1" applyAlignment="1">
      <alignment horizontal="left" vertical="center" wrapText="1"/>
    </xf>
    <xf numFmtId="0" fontId="47" fillId="3" borderId="42" xfId="0" applyFont="1" applyFill="1" applyBorder="1" applyAlignment="1">
      <alignment horizontal="left" vertical="center" wrapText="1"/>
    </xf>
    <xf numFmtId="0" fontId="27" fillId="3" borderId="25" xfId="0" applyFont="1" applyFill="1" applyBorder="1" applyAlignment="1">
      <alignment horizontal="left" vertical="center" wrapText="1"/>
    </xf>
    <xf numFmtId="0" fontId="27" fillId="3" borderId="51" xfId="0" applyFont="1" applyFill="1" applyBorder="1" applyAlignment="1">
      <alignment horizontal="left" vertical="center" wrapText="1"/>
    </xf>
    <xf numFmtId="0" fontId="27" fillId="3" borderId="42" xfId="0" applyFont="1" applyFill="1" applyBorder="1" applyAlignment="1">
      <alignment horizontal="left" vertical="center" wrapText="1"/>
    </xf>
    <xf numFmtId="0" fontId="27" fillId="3" borderId="25" xfId="0" applyFont="1" applyFill="1" applyBorder="1" applyAlignment="1">
      <alignment horizontal="left" vertical="top" wrapText="1"/>
    </xf>
    <xf numFmtId="0" fontId="47" fillId="3" borderId="25" xfId="0" applyFont="1" applyFill="1" applyBorder="1" applyAlignment="1">
      <alignment horizontal="center" vertical="center" wrapText="1"/>
    </xf>
    <xf numFmtId="0" fontId="47" fillId="3" borderId="51" xfId="0" applyFont="1" applyFill="1" applyBorder="1" applyAlignment="1">
      <alignment horizontal="center" vertical="center" wrapText="1"/>
    </xf>
    <xf numFmtId="0" fontId="47" fillId="3" borderId="42" xfId="0" applyFont="1" applyFill="1" applyBorder="1" applyAlignment="1">
      <alignment horizontal="center" vertical="center" wrapText="1"/>
    </xf>
    <xf numFmtId="0" fontId="2" fillId="3" borderId="5" xfId="0" applyFont="1" applyFill="1" applyBorder="1" applyAlignment="1" applyProtection="1">
      <alignment horizontal="center"/>
    </xf>
    <xf numFmtId="0" fontId="2" fillId="3" borderId="6" xfId="0" applyFont="1" applyFill="1" applyBorder="1" applyAlignment="1" applyProtection="1">
      <alignment horizontal="center"/>
    </xf>
    <xf numFmtId="0" fontId="2" fillId="3" borderId="7" xfId="0" applyFont="1" applyFill="1" applyBorder="1" applyAlignment="1" applyProtection="1">
      <alignment horizontal="center"/>
    </xf>
    <xf numFmtId="0" fontId="3" fillId="2" borderId="4" xfId="0" applyFont="1" applyFill="1" applyBorder="1" applyAlignment="1" applyProtection="1">
      <alignment horizontal="center" wrapText="1"/>
    </xf>
    <xf numFmtId="0" fontId="3" fillId="2" borderId="0" xfId="0" applyFont="1" applyFill="1" applyBorder="1" applyAlignment="1" applyProtection="1">
      <alignment horizontal="center" wrapText="1"/>
    </xf>
    <xf numFmtId="0" fontId="4" fillId="2" borderId="0" xfId="0" applyFont="1" applyFill="1" applyBorder="1" applyAlignment="1" applyProtection="1">
      <alignment horizontal="left" vertical="top" wrapText="1"/>
    </xf>
    <xf numFmtId="0" fontId="13" fillId="0" borderId="0" xfId="0" applyFont="1" applyFill="1" applyBorder="1" applyAlignment="1" applyProtection="1">
      <alignment vertical="top" wrapText="1"/>
    </xf>
    <xf numFmtId="0" fontId="13" fillId="0" borderId="0" xfId="0" applyFont="1" applyFill="1" applyBorder="1" applyAlignment="1" applyProtection="1">
      <alignment vertical="top" wrapText="1"/>
      <protection locked="0"/>
    </xf>
    <xf numFmtId="0" fontId="14" fillId="0" borderId="0" xfId="0" applyFont="1" applyFill="1" applyBorder="1" applyAlignment="1" applyProtection="1">
      <alignment vertical="top" wrapText="1"/>
    </xf>
    <xf numFmtId="0" fontId="14" fillId="0" borderId="0" xfId="0" applyFont="1" applyFill="1" applyBorder="1" applyAlignment="1" applyProtection="1">
      <alignment horizontal="center" vertical="top" wrapText="1"/>
    </xf>
    <xf numFmtId="3" fontId="13" fillId="0" borderId="0" xfId="0" applyNumberFormat="1" applyFont="1" applyFill="1" applyBorder="1" applyAlignment="1" applyProtection="1">
      <alignment vertical="top" wrapText="1"/>
      <protection locked="0"/>
    </xf>
    <xf numFmtId="0" fontId="3" fillId="0" borderId="5" xfId="0" applyFont="1" applyFill="1" applyBorder="1" applyAlignment="1" applyProtection="1">
      <alignment horizontal="center" vertical="center" wrapText="1"/>
    </xf>
    <xf numFmtId="0" fontId="3" fillId="0" borderId="6" xfId="0" applyFont="1" applyFill="1" applyBorder="1" applyAlignment="1" applyProtection="1">
      <alignment horizontal="center" vertical="center" wrapText="1"/>
    </xf>
    <xf numFmtId="0" fontId="3" fillId="0" borderId="7" xfId="0" applyFont="1" applyFill="1" applyBorder="1" applyAlignment="1" applyProtection="1">
      <alignment horizontal="center" vertical="center" wrapText="1"/>
    </xf>
    <xf numFmtId="0" fontId="15" fillId="0" borderId="0" xfId="0" applyFont="1" applyFill="1" applyBorder="1" applyAlignment="1" applyProtection="1">
      <alignment vertical="top" wrapText="1"/>
    </xf>
    <xf numFmtId="0" fontId="11" fillId="2" borderId="0" xfId="0" applyFont="1" applyFill="1" applyAlignment="1">
      <alignment horizontal="left"/>
    </xf>
    <xf numFmtId="0" fontId="4" fillId="3" borderId="10" xfId="0" applyFont="1" applyFill="1" applyBorder="1" applyAlignment="1" applyProtection="1">
      <alignment horizontal="center" vertical="top" wrapText="1"/>
    </xf>
    <xf numFmtId="0" fontId="4" fillId="3" borderId="11" xfId="0" applyFont="1" applyFill="1" applyBorder="1" applyAlignment="1" applyProtection="1">
      <alignment horizontal="center" vertical="top" wrapText="1"/>
    </xf>
    <xf numFmtId="0" fontId="3" fillId="0" borderId="13" xfId="0" applyFont="1" applyFill="1" applyBorder="1" applyAlignment="1" applyProtection="1">
      <alignment horizontal="left" vertical="top" wrapText="1"/>
    </xf>
    <xf numFmtId="0" fontId="12" fillId="0" borderId="14" xfId="0" applyFont="1" applyFill="1" applyBorder="1" applyAlignment="1" applyProtection="1">
      <alignment horizontal="left" vertical="top" wrapText="1"/>
    </xf>
    <xf numFmtId="0" fontId="10" fillId="2" borderId="0" xfId="0" applyFont="1" applyFill="1" applyAlignment="1">
      <alignment horizontal="left" wrapText="1"/>
    </xf>
    <xf numFmtId="0" fontId="5" fillId="2" borderId="0" xfId="0" applyFont="1" applyFill="1" applyBorder="1" applyAlignment="1" applyProtection="1">
      <alignment horizontal="left" vertical="top" wrapText="1"/>
    </xf>
    <xf numFmtId="0" fontId="3" fillId="2" borderId="0" xfId="0" applyFont="1" applyFill="1" applyBorder="1" applyAlignment="1" applyProtection="1">
      <alignment horizontal="left" vertical="top" wrapText="1"/>
    </xf>
    <xf numFmtId="0" fontId="10" fillId="2" borderId="0" xfId="0" applyFont="1" applyFill="1" applyAlignment="1">
      <alignment horizontal="left"/>
    </xf>
    <xf numFmtId="0" fontId="3" fillId="3" borderId="13" xfId="0" applyFont="1" applyFill="1" applyBorder="1" applyAlignment="1" applyProtection="1">
      <alignment horizontal="left" vertical="top" wrapText="1"/>
    </xf>
    <xf numFmtId="0" fontId="3" fillId="3" borderId="14" xfId="0" applyFont="1" applyFill="1" applyBorder="1" applyAlignment="1" applyProtection="1">
      <alignment horizontal="left" vertical="top" wrapText="1"/>
    </xf>
    <xf numFmtId="0" fontId="3" fillId="0" borderId="15" xfId="0" applyFont="1" applyFill="1" applyBorder="1" applyAlignment="1" applyProtection="1">
      <alignment horizontal="left" vertical="top" wrapText="1"/>
    </xf>
    <xf numFmtId="0" fontId="3" fillId="0" borderId="16" xfId="0" applyFont="1" applyFill="1" applyBorder="1" applyAlignment="1" applyProtection="1">
      <alignment horizontal="left" vertical="top" wrapText="1"/>
    </xf>
    <xf numFmtId="0" fontId="3" fillId="3" borderId="15" xfId="0" applyFont="1" applyFill="1" applyBorder="1" applyAlignment="1" applyProtection="1">
      <alignment horizontal="left" vertical="top" wrapText="1"/>
    </xf>
    <xf numFmtId="0" fontId="3" fillId="3" borderId="16" xfId="0" applyFont="1" applyFill="1" applyBorder="1" applyAlignment="1" applyProtection="1">
      <alignment horizontal="left" vertical="top" wrapText="1"/>
    </xf>
    <xf numFmtId="0" fontId="3" fillId="0" borderId="17" xfId="0" applyFont="1" applyFill="1" applyBorder="1" applyAlignment="1" applyProtection="1">
      <alignment horizontal="left" vertical="top" wrapText="1"/>
    </xf>
    <xf numFmtId="0" fontId="3" fillId="0" borderId="18" xfId="0" applyFont="1" applyFill="1" applyBorder="1" applyAlignment="1" applyProtection="1">
      <alignment horizontal="left" vertical="top" wrapText="1"/>
    </xf>
    <xf numFmtId="0" fontId="3" fillId="2" borderId="0" xfId="0" applyFont="1" applyFill="1" applyBorder="1" applyAlignment="1" applyProtection="1">
      <alignment horizontal="center"/>
    </xf>
    <xf numFmtId="0" fontId="9" fillId="3" borderId="34" xfId="0" applyFont="1" applyFill="1" applyBorder="1" applyAlignment="1" applyProtection="1">
      <alignment horizontal="left" vertical="center" wrapText="1"/>
    </xf>
    <xf numFmtId="0" fontId="9" fillId="3" borderId="35" xfId="0" applyFont="1" applyFill="1" applyBorder="1" applyAlignment="1" applyProtection="1">
      <alignment horizontal="left" vertical="center" wrapText="1"/>
    </xf>
    <xf numFmtId="0" fontId="9" fillId="3" borderId="36" xfId="0" applyFont="1" applyFill="1" applyBorder="1" applyAlignment="1" applyProtection="1">
      <alignment horizontal="left" vertical="center" wrapText="1"/>
    </xf>
    <xf numFmtId="0" fontId="40" fillId="2" borderId="0" xfId="0" applyFont="1" applyFill="1" applyBorder="1" applyAlignment="1" applyProtection="1">
      <alignment horizontal="left" vertical="center" wrapText="1"/>
    </xf>
    <xf numFmtId="0" fontId="9" fillId="3" borderId="26" xfId="0" applyFont="1" applyFill="1" applyBorder="1" applyAlignment="1" applyProtection="1">
      <alignment horizontal="left" vertical="center" wrapText="1"/>
    </xf>
    <xf numFmtId="0" fontId="9" fillId="3" borderId="27" xfId="0" applyFont="1" applyFill="1" applyBorder="1" applyAlignment="1" applyProtection="1">
      <alignment horizontal="left" vertical="center" wrapText="1"/>
    </xf>
    <xf numFmtId="0" fontId="9" fillId="3" borderId="28" xfId="0" applyFont="1" applyFill="1" applyBorder="1" applyAlignment="1" applyProtection="1">
      <alignment horizontal="left" vertical="center" wrapText="1"/>
    </xf>
    <xf numFmtId="0" fontId="9" fillId="3" borderId="30" xfId="0" applyFont="1" applyFill="1" applyBorder="1" applyAlignment="1" applyProtection="1">
      <alignment horizontal="left" vertical="center" wrapText="1"/>
    </xf>
    <xf numFmtId="0" fontId="9" fillId="3" borderId="31" xfId="0" applyFont="1" applyFill="1" applyBorder="1" applyAlignment="1" applyProtection="1">
      <alignment horizontal="left" vertical="center" wrapText="1"/>
    </xf>
    <xf numFmtId="0" fontId="9" fillId="3" borderId="32" xfId="0" applyFont="1" applyFill="1" applyBorder="1" applyAlignment="1" applyProtection="1">
      <alignment horizontal="left" vertical="center" wrapText="1"/>
    </xf>
    <xf numFmtId="0" fontId="21" fillId="3" borderId="5" xfId="0" applyFont="1" applyFill="1" applyBorder="1" applyAlignment="1" applyProtection="1">
      <alignment horizontal="center" vertical="center" wrapText="1"/>
    </xf>
    <xf numFmtId="0" fontId="21" fillId="3" borderId="7" xfId="0" applyFont="1" applyFill="1" applyBorder="1" applyAlignment="1" applyProtection="1">
      <alignment horizontal="center" vertical="center" wrapText="1"/>
    </xf>
    <xf numFmtId="0" fontId="27" fillId="0" borderId="5" xfId="0" applyFont="1" applyBorder="1" applyAlignment="1">
      <alignment horizontal="center" vertical="top" wrapText="1"/>
    </xf>
    <xf numFmtId="0" fontId="27" fillId="0" borderId="7" xfId="0" applyFont="1" applyBorder="1" applyAlignment="1">
      <alignment horizontal="center" vertical="top" wrapText="1"/>
    </xf>
    <xf numFmtId="0" fontId="21" fillId="3" borderId="5" xfId="0" applyFont="1" applyFill="1" applyBorder="1" applyAlignment="1" applyProtection="1">
      <alignment horizontal="left" vertical="top" wrapText="1"/>
    </xf>
    <xf numFmtId="0" fontId="21" fillId="3" borderId="7" xfId="0" applyFont="1" applyFill="1" applyBorder="1" applyAlignment="1" applyProtection="1">
      <alignment horizontal="left" vertical="top" wrapText="1"/>
    </xf>
    <xf numFmtId="0" fontId="23" fillId="3" borderId="1" xfId="0" applyFont="1" applyFill="1" applyBorder="1" applyAlignment="1" applyProtection="1">
      <alignment horizontal="center" vertical="top" wrapText="1"/>
    </xf>
    <xf numFmtId="0" fontId="21" fillId="3" borderId="2" xfId="0" applyFont="1" applyFill="1" applyBorder="1" applyAlignment="1" applyProtection="1">
      <alignment horizontal="center" vertical="top" wrapText="1"/>
    </xf>
    <xf numFmtId="0" fontId="21" fillId="3" borderId="3" xfId="0" applyFont="1" applyFill="1" applyBorder="1" applyAlignment="1" applyProtection="1">
      <alignment horizontal="center" vertical="top" wrapText="1"/>
    </xf>
    <xf numFmtId="0" fontId="27" fillId="0" borderId="22" xfId="0" applyFont="1" applyBorder="1" applyAlignment="1">
      <alignment horizontal="left" vertical="top" wrapText="1"/>
    </xf>
    <xf numFmtId="0" fontId="21" fillId="3" borderId="22" xfId="0" applyFont="1" applyFill="1" applyBorder="1" applyAlignment="1" applyProtection="1">
      <alignment horizontal="left" vertical="top" wrapText="1"/>
    </xf>
    <xf numFmtId="0" fontId="21" fillId="3" borderId="5" xfId="0" applyFont="1" applyFill="1" applyBorder="1" applyAlignment="1" applyProtection="1">
      <alignment horizontal="center"/>
      <protection locked="0"/>
    </xf>
    <xf numFmtId="0" fontId="21" fillId="3" borderId="6" xfId="0" applyFont="1" applyFill="1" applyBorder="1" applyAlignment="1" applyProtection="1">
      <alignment horizontal="center"/>
      <protection locked="0"/>
    </xf>
    <xf numFmtId="0" fontId="32" fillId="3" borderId="5" xfId="4" applyFill="1" applyBorder="1" applyAlignment="1" applyProtection="1">
      <alignment horizontal="center"/>
      <protection locked="0"/>
    </xf>
    <xf numFmtId="0" fontId="33" fillId="3" borderId="6" xfId="4" applyFont="1" applyFill="1" applyBorder="1" applyAlignment="1" applyProtection="1">
      <alignment horizontal="center"/>
      <protection locked="0"/>
    </xf>
    <xf numFmtId="0" fontId="23" fillId="2" borderId="20" xfId="0" applyFont="1" applyFill="1" applyBorder="1" applyAlignment="1" applyProtection="1">
      <alignment horizontal="center" vertical="center" wrapText="1"/>
    </xf>
    <xf numFmtId="0" fontId="23" fillId="3" borderId="5" xfId="0" applyFont="1" applyFill="1" applyBorder="1" applyAlignment="1" applyProtection="1">
      <alignment horizontal="center" vertical="center" wrapText="1"/>
    </xf>
    <xf numFmtId="0" fontId="23" fillId="3" borderId="7" xfId="0" applyFont="1" applyFill="1" applyBorder="1" applyAlignment="1" applyProtection="1">
      <alignment horizontal="center" vertical="center" wrapText="1"/>
    </xf>
    <xf numFmtId="0" fontId="22" fillId="2" borderId="8" xfId="0" applyFont="1" applyFill="1" applyBorder="1" applyAlignment="1" applyProtection="1">
      <alignment horizontal="center" vertical="center" wrapText="1"/>
    </xf>
    <xf numFmtId="0" fontId="9" fillId="3" borderId="1" xfId="0" applyFont="1" applyFill="1" applyBorder="1" applyAlignment="1" applyProtection="1">
      <alignment horizontal="left" vertical="center" wrapText="1"/>
    </xf>
    <xf numFmtId="0" fontId="9" fillId="3" borderId="2" xfId="0" applyFont="1" applyFill="1" applyBorder="1" applyAlignment="1" applyProtection="1">
      <alignment horizontal="left" vertical="center" wrapText="1"/>
    </xf>
    <xf numFmtId="0" fontId="9" fillId="3" borderId="3" xfId="0" applyFont="1" applyFill="1" applyBorder="1" applyAlignment="1" applyProtection="1">
      <alignment horizontal="left" vertical="center" wrapText="1"/>
    </xf>
    <xf numFmtId="0" fontId="9" fillId="3" borderId="4" xfId="0" applyFont="1" applyFill="1" applyBorder="1" applyAlignment="1" applyProtection="1">
      <alignment horizontal="left" vertical="center" wrapText="1"/>
    </xf>
    <xf numFmtId="0" fontId="9" fillId="3" borderId="0" xfId="0" applyFont="1" applyFill="1" applyBorder="1" applyAlignment="1" applyProtection="1">
      <alignment horizontal="left" vertical="center" wrapText="1"/>
    </xf>
    <xf numFmtId="0" fontId="9" fillId="3" borderId="8" xfId="0" applyFont="1" applyFill="1" applyBorder="1" applyAlignment="1" applyProtection="1">
      <alignment horizontal="left" vertical="center" wrapText="1"/>
    </xf>
    <xf numFmtId="0" fontId="9" fillId="3" borderId="19" xfId="0" applyFont="1" applyFill="1" applyBorder="1" applyAlignment="1" applyProtection="1">
      <alignment horizontal="left" vertical="center" wrapText="1"/>
    </xf>
    <xf numFmtId="0" fontId="9" fillId="3" borderId="20" xfId="0" applyFont="1" applyFill="1" applyBorder="1" applyAlignment="1" applyProtection="1">
      <alignment horizontal="left" vertical="center" wrapText="1"/>
    </xf>
    <xf numFmtId="0" fontId="9" fillId="3" borderId="21" xfId="0" applyFont="1" applyFill="1" applyBorder="1" applyAlignment="1" applyProtection="1">
      <alignment horizontal="left" vertical="center" wrapText="1"/>
    </xf>
    <xf numFmtId="0" fontId="38" fillId="0" borderId="5" xfId="0" applyFont="1" applyBorder="1" applyAlignment="1">
      <alignment horizontal="center"/>
    </xf>
    <xf numFmtId="0" fontId="38" fillId="0" borderId="6" xfId="0" applyFont="1" applyBorder="1" applyAlignment="1">
      <alignment horizontal="center"/>
    </xf>
    <xf numFmtId="0" fontId="21" fillId="3" borderId="5" xfId="0" applyFont="1" applyFill="1" applyBorder="1" applyAlignment="1" applyProtection="1">
      <alignment horizontal="center" vertical="top" wrapText="1"/>
    </xf>
    <xf numFmtId="0" fontId="21" fillId="3" borderId="7" xfId="0" applyFont="1" applyFill="1" applyBorder="1" applyAlignment="1" applyProtection="1">
      <alignment horizontal="center" vertical="top" wrapText="1"/>
    </xf>
    <xf numFmtId="0" fontId="21" fillId="3" borderId="5" xfId="0" applyFont="1" applyFill="1" applyBorder="1" applyAlignment="1" applyProtection="1">
      <alignment horizontal="left" vertical="center" wrapText="1"/>
    </xf>
    <xf numFmtId="0" fontId="21" fillId="3" borderId="7" xfId="0" applyFont="1" applyFill="1" applyBorder="1" applyAlignment="1" applyProtection="1">
      <alignment horizontal="left" vertical="center" wrapText="1"/>
    </xf>
    <xf numFmtId="0" fontId="9" fillId="0" borderId="1" xfId="0" applyFont="1" applyFill="1" applyBorder="1" applyAlignment="1" applyProtection="1">
      <alignment horizontal="left" vertical="center" wrapText="1"/>
    </xf>
    <xf numFmtId="0" fontId="9" fillId="0" borderId="2" xfId="0" applyFont="1" applyFill="1" applyBorder="1" applyAlignment="1" applyProtection="1">
      <alignment horizontal="left" vertical="center" wrapText="1"/>
    </xf>
    <xf numFmtId="0" fontId="9" fillId="0" borderId="3" xfId="0" applyFont="1" applyFill="1" applyBorder="1" applyAlignment="1" applyProtection="1">
      <alignment horizontal="left" vertical="center" wrapText="1"/>
    </xf>
    <xf numFmtId="0" fontId="9" fillId="0" borderId="4" xfId="0" applyFont="1" applyFill="1" applyBorder="1" applyAlignment="1" applyProtection="1">
      <alignment horizontal="left" vertical="center" wrapText="1"/>
    </xf>
    <xf numFmtId="0" fontId="9" fillId="0" borderId="0" xfId="0" applyFont="1" applyFill="1" applyBorder="1" applyAlignment="1" applyProtection="1">
      <alignment horizontal="left" vertical="center" wrapText="1"/>
    </xf>
    <xf numFmtId="0" fontId="9" fillId="0" borderId="8" xfId="0" applyFont="1" applyFill="1" applyBorder="1" applyAlignment="1" applyProtection="1">
      <alignment horizontal="left" vertical="center" wrapText="1"/>
    </xf>
    <xf numFmtId="0" fontId="9" fillId="0" borderId="19" xfId="0" applyFont="1" applyFill="1" applyBorder="1" applyAlignment="1" applyProtection="1">
      <alignment horizontal="left" vertical="center" wrapText="1"/>
    </xf>
    <xf numFmtId="0" fontId="9" fillId="0" borderId="20" xfId="0" applyFont="1" applyFill="1" applyBorder="1" applyAlignment="1" applyProtection="1">
      <alignment horizontal="left" vertical="center" wrapText="1"/>
    </xf>
    <xf numFmtId="0" fontId="9" fillId="0" borderId="21" xfId="0" applyFont="1" applyFill="1" applyBorder="1" applyAlignment="1" applyProtection="1">
      <alignment horizontal="left" vertical="center" wrapText="1"/>
    </xf>
    <xf numFmtId="0" fontId="21" fillId="3" borderId="22" xfId="0" applyFont="1" applyFill="1" applyBorder="1" applyAlignment="1" applyProtection="1">
      <alignment horizontal="center" vertical="center" wrapText="1"/>
    </xf>
    <xf numFmtId="0" fontId="23" fillId="3" borderId="20" xfId="0" applyFont="1" applyFill="1" applyBorder="1" applyAlignment="1" applyProtection="1">
      <alignment horizontal="center" vertical="center" wrapText="1"/>
    </xf>
    <xf numFmtId="0" fontId="21" fillId="3" borderId="20" xfId="0" applyFont="1" applyFill="1" applyBorder="1" applyAlignment="1" applyProtection="1">
      <alignment horizontal="center" vertical="center" wrapText="1"/>
    </xf>
    <xf numFmtId="0" fontId="21" fillId="3" borderId="21" xfId="0" applyFont="1" applyFill="1" applyBorder="1" applyAlignment="1" applyProtection="1">
      <alignment horizontal="center" vertical="center" wrapText="1"/>
    </xf>
    <xf numFmtId="0" fontId="21" fillId="3" borderId="6" xfId="0" applyFont="1" applyFill="1" applyBorder="1" applyAlignment="1" applyProtection="1">
      <alignment horizontal="center" vertical="center" wrapText="1"/>
    </xf>
    <xf numFmtId="0" fontId="27" fillId="0" borderId="6" xfId="0" applyFont="1" applyBorder="1" applyAlignment="1">
      <alignment horizontal="center" vertical="top" wrapText="1"/>
    </xf>
    <xf numFmtId="0" fontId="21" fillId="3" borderId="7" xfId="0" applyFont="1" applyFill="1" applyBorder="1" applyAlignment="1" applyProtection="1">
      <alignment horizontal="center"/>
      <protection locked="0"/>
    </xf>
    <xf numFmtId="0" fontId="25" fillId="3" borderId="1" xfId="0" applyFont="1" applyFill="1" applyBorder="1" applyAlignment="1" applyProtection="1">
      <alignment horizontal="center" vertical="top" wrapText="1"/>
    </xf>
    <xf numFmtId="0" fontId="26" fillId="3" borderId="2" xfId="0" applyFont="1" applyFill="1" applyBorder="1" applyAlignment="1" applyProtection="1">
      <alignment horizontal="center" vertical="top" wrapText="1"/>
    </xf>
    <xf numFmtId="0" fontId="26" fillId="3" borderId="3" xfId="0" applyFont="1" applyFill="1" applyBorder="1" applyAlignment="1" applyProtection="1">
      <alignment horizontal="center" vertical="top" wrapText="1"/>
    </xf>
    <xf numFmtId="0" fontId="21" fillId="3" borderId="5" xfId="0" applyFont="1" applyFill="1" applyBorder="1" applyAlignment="1" applyProtection="1">
      <alignment horizontal="center" vertical="center"/>
      <protection locked="0"/>
    </xf>
    <xf numFmtId="0" fontId="21" fillId="3" borderId="6" xfId="0" applyFont="1" applyFill="1" applyBorder="1" applyAlignment="1" applyProtection="1">
      <alignment horizontal="center" vertical="center"/>
      <protection locked="0"/>
    </xf>
    <xf numFmtId="0" fontId="21" fillId="3" borderId="7" xfId="0" applyFont="1" applyFill="1" applyBorder="1" applyAlignment="1" applyProtection="1">
      <alignment horizontal="center" vertical="center"/>
      <protection locked="0"/>
    </xf>
    <xf numFmtId="0" fontId="25" fillId="3" borderId="5" xfId="0" applyFont="1" applyFill="1" applyBorder="1" applyAlignment="1" applyProtection="1">
      <alignment horizontal="center" vertical="center" wrapText="1"/>
    </xf>
    <xf numFmtId="0" fontId="25" fillId="3" borderId="6" xfId="0" applyFont="1" applyFill="1" applyBorder="1" applyAlignment="1" applyProtection="1">
      <alignment horizontal="center" vertical="center" wrapText="1"/>
    </xf>
    <xf numFmtId="0" fontId="25" fillId="3" borderId="7" xfId="0" applyFont="1" applyFill="1" applyBorder="1" applyAlignment="1" applyProtection="1">
      <alignment horizontal="center" vertical="center" wrapText="1"/>
    </xf>
    <xf numFmtId="0" fontId="9" fillId="3" borderId="5" xfId="0" applyFont="1" applyFill="1" applyBorder="1" applyAlignment="1" applyProtection="1">
      <alignment horizontal="left" vertical="center" wrapText="1"/>
    </xf>
    <xf numFmtId="0" fontId="9" fillId="3" borderId="7" xfId="0" applyFont="1" applyFill="1" applyBorder="1" applyAlignment="1" applyProtection="1">
      <alignment horizontal="left" vertical="center" wrapText="1"/>
    </xf>
    <xf numFmtId="0" fontId="26" fillId="3" borderId="6" xfId="0" applyFont="1" applyFill="1" applyBorder="1" applyAlignment="1" applyProtection="1">
      <alignment horizontal="center" vertical="center" wrapText="1"/>
    </xf>
    <xf numFmtId="0" fontId="26" fillId="3" borderId="7" xfId="0" applyFont="1" applyFill="1" applyBorder="1" applyAlignment="1" applyProtection="1">
      <alignment horizontal="center" vertical="center" wrapText="1"/>
    </xf>
    <xf numFmtId="0" fontId="27" fillId="0" borderId="6" xfId="0" applyFont="1" applyBorder="1" applyAlignment="1">
      <alignment horizontal="left" vertical="top" wrapText="1"/>
    </xf>
    <xf numFmtId="0" fontId="27" fillId="0" borderId="7" xfId="0" applyFont="1" applyBorder="1" applyAlignment="1">
      <alignment horizontal="left" vertical="top" wrapText="1"/>
    </xf>
    <xf numFmtId="0" fontId="9" fillId="3" borderId="5" xfId="0" applyFont="1" applyFill="1" applyBorder="1" applyAlignment="1" applyProtection="1">
      <alignment horizontal="left" vertical="top" wrapText="1"/>
    </xf>
    <xf numFmtId="0" fontId="9" fillId="3" borderId="7" xfId="0" applyFont="1" applyFill="1" applyBorder="1" applyAlignment="1" applyProtection="1">
      <alignment horizontal="left" vertical="top" wrapText="1"/>
    </xf>
    <xf numFmtId="0" fontId="9" fillId="0" borderId="5" xfId="0" applyFont="1" applyFill="1" applyBorder="1" applyAlignment="1" applyProtection="1">
      <alignment horizontal="left" vertical="center" wrapText="1"/>
    </xf>
    <xf numFmtId="0" fontId="9" fillId="0" borderId="7" xfId="0" applyFont="1" applyFill="1" applyBorder="1" applyAlignment="1" applyProtection="1">
      <alignment horizontal="left" vertical="center" wrapText="1"/>
    </xf>
    <xf numFmtId="0" fontId="28" fillId="0" borderId="5" xfId="0" applyFont="1" applyBorder="1" applyAlignment="1">
      <alignment horizontal="center"/>
    </xf>
    <xf numFmtId="0" fontId="28" fillId="0" borderId="6" xfId="0" applyFont="1" applyBorder="1" applyAlignment="1">
      <alignment horizontal="center"/>
    </xf>
    <xf numFmtId="0" fontId="22" fillId="2" borderId="2" xfId="0" applyFont="1" applyFill="1" applyBorder="1" applyAlignment="1" applyProtection="1">
      <alignment horizontal="center" wrapText="1"/>
    </xf>
    <xf numFmtId="0" fontId="23" fillId="0" borderId="0" xfId="0" applyFont="1" applyFill="1" applyBorder="1" applyAlignment="1" applyProtection="1">
      <alignment horizontal="center" vertical="center" wrapText="1"/>
    </xf>
    <xf numFmtId="0" fontId="23" fillId="0" borderId="20" xfId="0" applyFont="1" applyFill="1" applyBorder="1" applyAlignment="1" applyProtection="1">
      <alignment horizontal="center" vertical="center" wrapText="1"/>
    </xf>
    <xf numFmtId="0" fontId="14" fillId="2" borderId="22" xfId="0" applyFont="1" applyFill="1" applyBorder="1" applyAlignment="1" applyProtection="1">
      <alignment horizontal="center" vertical="center" wrapText="1"/>
    </xf>
    <xf numFmtId="0" fontId="13" fillId="3" borderId="15"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0" borderId="44" xfId="0" applyFont="1" applyFill="1" applyBorder="1" applyAlignment="1" applyProtection="1">
      <alignment horizontal="center" vertical="center" wrapText="1"/>
    </xf>
    <xf numFmtId="0" fontId="13" fillId="0" borderId="45"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14" fillId="2" borderId="17" xfId="0" applyFont="1" applyFill="1" applyBorder="1" applyAlignment="1" applyProtection="1">
      <alignment horizontal="center" vertical="center" wrapText="1"/>
    </xf>
    <xf numFmtId="0" fontId="14" fillId="2" borderId="4" xfId="0" applyFont="1" applyFill="1" applyBorder="1" applyAlignment="1" applyProtection="1">
      <alignment horizontal="center" vertical="center" wrapText="1"/>
    </xf>
    <xf numFmtId="0" fontId="14" fillId="2" borderId="47" xfId="0" applyFont="1" applyFill="1" applyBorder="1" applyAlignment="1" applyProtection="1">
      <alignment horizontal="center" vertical="center" wrapText="1"/>
    </xf>
    <xf numFmtId="0" fontId="13" fillId="0" borderId="44" xfId="0" applyFont="1" applyFill="1" applyBorder="1" applyAlignment="1" applyProtection="1">
      <alignment horizontal="left" vertical="center" wrapText="1"/>
    </xf>
    <xf numFmtId="0" fontId="13" fillId="0" borderId="45" xfId="0" applyFont="1" applyFill="1" applyBorder="1" applyAlignment="1" applyProtection="1">
      <alignment horizontal="left" vertical="center" wrapText="1"/>
    </xf>
    <xf numFmtId="0" fontId="13" fillId="3" borderId="30" xfId="0" applyFont="1" applyFill="1" applyBorder="1" applyAlignment="1" applyProtection="1">
      <alignment horizontal="left" vertical="top" wrapText="1"/>
    </xf>
    <xf numFmtId="0" fontId="13" fillId="3" borderId="32" xfId="0" applyFont="1" applyFill="1" applyBorder="1" applyAlignment="1" applyProtection="1">
      <alignment horizontal="left" vertical="top" wrapText="1"/>
    </xf>
    <xf numFmtId="0" fontId="13" fillId="0" borderId="31" xfId="0" applyFont="1" applyFill="1" applyBorder="1" applyAlignment="1" applyProtection="1">
      <alignment horizontal="center" vertical="center" wrapText="1"/>
    </xf>
    <xf numFmtId="0" fontId="13" fillId="0" borderId="32" xfId="0" applyFont="1" applyFill="1" applyBorder="1" applyAlignment="1" applyProtection="1">
      <alignment horizontal="center" vertical="center" wrapText="1"/>
    </xf>
    <xf numFmtId="0" fontId="1" fillId="0" borderId="6" xfId="0" applyFont="1" applyBorder="1"/>
    <xf numFmtId="0" fontId="1" fillId="0" borderId="7" xfId="0" applyFont="1" applyBorder="1"/>
    <xf numFmtId="0" fontId="11" fillId="2" borderId="2" xfId="0" applyFont="1" applyFill="1" applyBorder="1" applyAlignment="1">
      <alignment horizontal="center"/>
    </xf>
    <xf numFmtId="0" fontId="5" fillId="2" borderId="0" xfId="0" applyFont="1" applyFill="1" applyBorder="1" applyAlignment="1" applyProtection="1">
      <alignment horizontal="center" wrapText="1"/>
    </xf>
    <xf numFmtId="0" fontId="42" fillId="2" borderId="0" xfId="0" applyFont="1" applyFill="1" applyBorder="1" applyAlignment="1" applyProtection="1">
      <alignment horizontal="center" vertical="center" wrapText="1"/>
    </xf>
    <xf numFmtId="0" fontId="38" fillId="2" borderId="22" xfId="0" applyFont="1" applyFill="1" applyBorder="1" applyAlignment="1">
      <alignment horizontal="center"/>
    </xf>
    <xf numFmtId="0" fontId="43" fillId="2" borderId="38" xfId="0" applyFont="1" applyFill="1" applyBorder="1" applyAlignment="1">
      <alignment horizontal="center" vertical="center" wrapText="1"/>
    </xf>
    <xf numFmtId="0" fontId="43" fillId="2" borderId="0" xfId="0" applyFont="1" applyFill="1" applyBorder="1" applyAlignment="1">
      <alignment horizontal="center" vertical="center" wrapText="1"/>
    </xf>
    <xf numFmtId="0" fontId="43" fillId="2" borderId="40" xfId="0" applyFont="1" applyFill="1" applyBorder="1" applyAlignment="1">
      <alignment horizontal="center" vertical="center" wrapText="1"/>
    </xf>
    <xf numFmtId="0" fontId="44" fillId="0" borderId="22" xfId="0" applyFont="1" applyFill="1" applyBorder="1" applyAlignment="1" applyProtection="1">
      <alignment horizontal="center" vertical="center" wrapText="1"/>
    </xf>
    <xf numFmtId="0" fontId="14" fillId="3" borderId="19" xfId="0" applyFont="1" applyFill="1" applyBorder="1" applyAlignment="1" applyProtection="1">
      <alignment horizontal="center" vertical="center" wrapText="1"/>
    </xf>
    <xf numFmtId="0" fontId="14" fillId="3" borderId="21" xfId="0" applyFont="1" applyFill="1" applyBorder="1" applyAlignment="1" applyProtection="1">
      <alignment horizontal="center" vertical="center" wrapText="1"/>
    </xf>
    <xf numFmtId="0" fontId="13" fillId="3" borderId="27" xfId="0" applyFont="1" applyFill="1" applyBorder="1" applyAlignment="1" applyProtection="1">
      <alignment horizontal="center" vertical="top" wrapText="1"/>
    </xf>
    <xf numFmtId="0" fontId="13" fillId="3" borderId="28" xfId="0" applyFont="1" applyFill="1" applyBorder="1" applyAlignment="1" applyProtection="1">
      <alignment horizontal="center" vertical="top" wrapText="1"/>
    </xf>
    <xf numFmtId="0" fontId="13" fillId="3" borderId="31" xfId="0" applyFont="1" applyFill="1" applyBorder="1" applyAlignment="1" applyProtection="1">
      <alignment horizontal="center" vertical="top" wrapText="1"/>
    </xf>
    <xf numFmtId="0" fontId="13" fillId="3" borderId="32" xfId="0" applyFont="1" applyFill="1" applyBorder="1" applyAlignment="1" applyProtection="1">
      <alignment horizontal="center" vertical="top" wrapText="1"/>
    </xf>
    <xf numFmtId="0" fontId="13" fillId="3" borderId="30" xfId="0" applyFont="1" applyFill="1" applyBorder="1" applyAlignment="1" applyProtection="1">
      <alignment horizontal="center" vertical="top" wrapText="1"/>
    </xf>
    <xf numFmtId="0" fontId="50" fillId="8" borderId="9" xfId="0" applyFont="1" applyFill="1" applyBorder="1" applyAlignment="1">
      <alignment horizontal="center"/>
    </xf>
    <xf numFmtId="0" fontId="47" fillId="0" borderId="5" xfId="0" applyFont="1" applyFill="1" applyBorder="1" applyAlignment="1">
      <alignment horizontal="center"/>
    </xf>
    <xf numFmtId="0" fontId="47" fillId="0" borderId="48" xfId="0" applyFont="1" applyFill="1" applyBorder="1" applyAlignment="1">
      <alignment horizontal="center"/>
    </xf>
    <xf numFmtId="0" fontId="48" fillId="2" borderId="20" xfId="0" applyFont="1" applyFill="1" applyBorder="1"/>
    <xf numFmtId="0" fontId="38" fillId="11" borderId="45" xfId="0" applyFont="1" applyFill="1" applyBorder="1" applyAlignment="1" applyProtection="1">
      <alignment horizontal="center" vertical="center" wrapText="1"/>
    </xf>
    <xf numFmtId="0" fontId="38" fillId="11" borderId="44" xfId="0" applyFont="1" applyFill="1" applyBorder="1" applyAlignment="1" applyProtection="1">
      <alignment horizontal="center" vertical="center" wrapText="1"/>
    </xf>
    <xf numFmtId="0" fontId="55" fillId="6" borderId="45" xfId="3" applyFont="1" applyBorder="1" applyAlignment="1" applyProtection="1">
      <alignment horizontal="center" vertical="center"/>
      <protection locked="0"/>
    </xf>
    <xf numFmtId="0" fontId="55" fillId="6" borderId="44" xfId="3" applyFont="1" applyBorder="1" applyAlignment="1" applyProtection="1">
      <alignment horizontal="center" vertical="center"/>
      <protection locked="0"/>
    </xf>
    <xf numFmtId="0" fontId="55" fillId="12" borderId="45" xfId="3" applyFont="1" applyFill="1" applyBorder="1" applyAlignment="1" applyProtection="1">
      <alignment horizontal="center" vertical="center"/>
      <protection locked="0"/>
    </xf>
    <xf numFmtId="0" fontId="55" fillId="12" borderId="44" xfId="3" applyFont="1" applyFill="1" applyBorder="1" applyAlignment="1" applyProtection="1">
      <alignment horizontal="center" vertical="center"/>
      <protection locked="0"/>
    </xf>
    <xf numFmtId="0" fontId="55" fillId="6" borderId="45" xfId="3" applyFont="1" applyBorder="1" applyAlignment="1" applyProtection="1">
      <alignment horizontal="left" vertical="center" wrapText="1"/>
      <protection locked="0"/>
    </xf>
    <xf numFmtId="0" fontId="55" fillId="6" borderId="31" xfId="3" applyFont="1" applyBorder="1" applyAlignment="1" applyProtection="1">
      <alignment horizontal="left" vertical="center" wrapText="1"/>
      <protection locked="0"/>
    </xf>
    <xf numFmtId="0" fontId="55" fillId="6" borderId="32" xfId="3" applyFont="1" applyBorder="1" applyAlignment="1" applyProtection="1">
      <alignment horizontal="left" vertical="center" wrapText="1"/>
      <protection locked="0"/>
    </xf>
    <xf numFmtId="0" fontId="55" fillId="12" borderId="45" xfId="3" applyFont="1" applyFill="1" applyBorder="1" applyAlignment="1" applyProtection="1">
      <alignment horizontal="left" vertical="center" wrapText="1"/>
      <protection locked="0"/>
    </xf>
    <xf numFmtId="0" fontId="55" fillId="12" borderId="31" xfId="3" applyFont="1" applyFill="1" applyBorder="1" applyAlignment="1" applyProtection="1">
      <alignment horizontal="left" vertical="center" wrapText="1"/>
      <protection locked="0"/>
    </xf>
    <xf numFmtId="0" fontId="55" fillId="12" borderId="32" xfId="3" applyFont="1" applyFill="1" applyBorder="1" applyAlignment="1" applyProtection="1">
      <alignment horizontal="left" vertical="center" wrapText="1"/>
      <protection locked="0"/>
    </xf>
    <xf numFmtId="0" fontId="7" fillId="0" borderId="25" xfId="0" applyFont="1" applyBorder="1" applyAlignment="1" applyProtection="1">
      <alignment horizontal="left" vertical="center" wrapText="1"/>
    </xf>
    <xf numFmtId="0" fontId="7" fillId="0" borderId="51" xfId="0" applyFont="1" applyBorder="1" applyAlignment="1" applyProtection="1">
      <alignment horizontal="left" vertical="center" wrapText="1"/>
    </xf>
    <xf numFmtId="0" fontId="7" fillId="0" borderId="42" xfId="0" applyFont="1" applyBorder="1" applyAlignment="1" applyProtection="1">
      <alignment horizontal="left" vertical="center" wrapText="1"/>
    </xf>
    <xf numFmtId="0" fontId="7" fillId="9" borderId="5" xfId="0" applyFont="1" applyFill="1" applyBorder="1" applyAlignment="1" applyProtection="1">
      <alignment horizontal="center" vertical="center"/>
    </xf>
    <xf numFmtId="0" fontId="7" fillId="9" borderId="6" xfId="0" applyFont="1" applyFill="1" applyBorder="1" applyAlignment="1" applyProtection="1">
      <alignment horizontal="center" vertical="center"/>
    </xf>
    <xf numFmtId="0" fontId="7" fillId="9" borderId="7" xfId="0" applyFont="1" applyFill="1" applyBorder="1" applyAlignment="1" applyProtection="1">
      <alignment horizontal="center" vertical="center"/>
    </xf>
    <xf numFmtId="0" fontId="7" fillId="9" borderId="25" xfId="0" applyFont="1" applyFill="1" applyBorder="1" applyAlignment="1" applyProtection="1">
      <alignment horizontal="left" vertical="center" wrapText="1"/>
    </xf>
    <xf numFmtId="0" fontId="7" fillId="9" borderId="42" xfId="0" applyFont="1" applyFill="1" applyBorder="1" applyAlignment="1" applyProtection="1">
      <alignment horizontal="left" vertical="center" wrapText="1"/>
    </xf>
    <xf numFmtId="0" fontId="38" fillId="11" borderId="54" xfId="0" applyFont="1" applyFill="1" applyBorder="1" applyAlignment="1" applyProtection="1">
      <alignment horizontal="center" vertical="center"/>
    </xf>
    <xf numFmtId="0" fontId="38" fillId="11" borderId="27" xfId="0" applyFont="1" applyFill="1" applyBorder="1" applyAlignment="1" applyProtection="1">
      <alignment horizontal="center" vertical="center"/>
    </xf>
    <xf numFmtId="0" fontId="38" fillId="11" borderId="28" xfId="0" applyFont="1" applyFill="1" applyBorder="1" applyAlignment="1" applyProtection="1">
      <alignment horizontal="center" vertical="center"/>
    </xf>
    <xf numFmtId="0" fontId="7" fillId="0" borderId="25" xfId="0" applyFont="1" applyBorder="1" applyAlignment="1" applyProtection="1">
      <alignment horizontal="center" vertical="center" wrapText="1"/>
    </xf>
    <xf numFmtId="0" fontId="7" fillId="0" borderId="51" xfId="0" applyFont="1" applyBorder="1" applyAlignment="1" applyProtection="1">
      <alignment horizontal="center" vertical="center" wrapText="1"/>
    </xf>
    <xf numFmtId="0" fontId="7" fillId="0" borderId="42" xfId="0" applyFont="1" applyBorder="1" applyAlignment="1" applyProtection="1">
      <alignment horizontal="center" vertical="center" wrapText="1"/>
    </xf>
    <xf numFmtId="0" fontId="7" fillId="0" borderId="49" xfId="0" applyFont="1" applyBorder="1" applyAlignment="1" applyProtection="1">
      <alignment horizontal="left" vertical="center" wrapText="1"/>
    </xf>
    <xf numFmtId="0" fontId="7" fillId="0" borderId="46" xfId="0" applyFont="1" applyBorder="1" applyAlignment="1" applyProtection="1">
      <alignment horizontal="left" vertical="center" wrapText="1"/>
    </xf>
    <xf numFmtId="0" fontId="55" fillId="14" borderId="45" xfId="3" applyFont="1" applyFill="1" applyBorder="1" applyAlignment="1" applyProtection="1">
      <alignment horizontal="center" vertical="center"/>
      <protection locked="0"/>
    </xf>
    <xf numFmtId="0" fontId="55" fillId="14" borderId="44" xfId="3" applyFont="1" applyFill="1" applyBorder="1" applyAlignment="1" applyProtection="1">
      <alignment horizontal="center" vertical="center"/>
      <protection locked="0"/>
    </xf>
    <xf numFmtId="0" fontId="7" fillId="9" borderId="57" xfId="0" applyFont="1" applyFill="1" applyBorder="1" applyAlignment="1" applyProtection="1">
      <alignment horizontal="center" vertical="center"/>
    </xf>
    <xf numFmtId="0" fontId="7" fillId="9" borderId="58" xfId="0" applyFont="1" applyFill="1" applyBorder="1" applyAlignment="1" applyProtection="1">
      <alignment horizontal="center" vertical="center"/>
    </xf>
    <xf numFmtId="0" fontId="7" fillId="9" borderId="11" xfId="0" applyFont="1" applyFill="1" applyBorder="1" applyAlignment="1" applyProtection="1">
      <alignment horizontal="center" vertical="center"/>
    </xf>
    <xf numFmtId="0" fontId="55" fillId="12" borderId="25" xfId="3" applyFont="1" applyFill="1" applyBorder="1" applyAlignment="1" applyProtection="1">
      <alignment horizontal="center" vertical="center"/>
      <protection locked="0"/>
    </xf>
    <xf numFmtId="0" fontId="55" fillId="12" borderId="42" xfId="3" applyFont="1" applyFill="1" applyBorder="1" applyAlignment="1" applyProtection="1">
      <alignment horizontal="center" vertical="center"/>
      <protection locked="0"/>
    </xf>
    <xf numFmtId="0" fontId="55" fillId="12" borderId="55" xfId="3" applyFont="1" applyFill="1" applyBorder="1" applyAlignment="1" applyProtection="1">
      <alignment horizontal="center" vertical="center"/>
      <protection locked="0"/>
    </xf>
    <xf numFmtId="0" fontId="55" fillId="12" borderId="14" xfId="3" applyFont="1" applyFill="1" applyBorder="1" applyAlignment="1" applyProtection="1">
      <alignment horizontal="center" vertical="center"/>
      <protection locked="0"/>
    </xf>
    <xf numFmtId="0" fontId="7" fillId="9" borderId="25" xfId="0" applyFont="1" applyFill="1" applyBorder="1" applyAlignment="1" applyProtection="1">
      <alignment horizontal="center" vertical="center" wrapText="1"/>
    </xf>
    <xf numFmtId="0" fontId="7" fillId="9" borderId="51" xfId="0" applyFont="1" applyFill="1" applyBorder="1" applyAlignment="1" applyProtection="1">
      <alignment horizontal="center" vertical="center" wrapText="1"/>
    </xf>
    <xf numFmtId="0" fontId="7" fillId="9" borderId="42" xfId="0" applyFont="1" applyFill="1" applyBorder="1" applyAlignment="1" applyProtection="1">
      <alignment horizontal="center" vertical="center" wrapText="1"/>
    </xf>
    <xf numFmtId="0" fontId="55" fillId="6" borderId="45" xfId="3" applyFont="1" applyBorder="1" applyAlignment="1" applyProtection="1">
      <alignment horizontal="center" vertical="center" wrapText="1"/>
      <protection locked="0"/>
    </xf>
    <xf numFmtId="0" fontId="55" fillId="6" borderId="32" xfId="3" applyFont="1" applyBorder="1" applyAlignment="1" applyProtection="1">
      <alignment horizontal="center" vertical="center" wrapText="1"/>
      <protection locked="0"/>
    </xf>
    <xf numFmtId="10" fontId="55" fillId="12" borderId="45" xfId="3" applyNumberFormat="1" applyFont="1" applyFill="1" applyBorder="1" applyAlignment="1" applyProtection="1">
      <alignment horizontal="center" vertical="center"/>
      <protection locked="0"/>
    </xf>
    <xf numFmtId="10" fontId="55" fillId="12" borderId="44" xfId="3" applyNumberFormat="1" applyFont="1" applyFill="1" applyBorder="1" applyAlignment="1" applyProtection="1">
      <alignment horizontal="center" vertical="center"/>
      <protection locked="0"/>
    </xf>
    <xf numFmtId="0" fontId="55" fillId="6" borderId="25" xfId="3" applyFont="1" applyBorder="1" applyAlignment="1" applyProtection="1">
      <alignment horizontal="center" vertical="center"/>
      <protection locked="0"/>
    </xf>
    <xf numFmtId="0" fontId="55" fillId="6" borderId="42" xfId="3" applyFont="1" applyBorder="1" applyAlignment="1" applyProtection="1">
      <alignment horizontal="center" vertical="center"/>
      <protection locked="0"/>
    </xf>
    <xf numFmtId="0" fontId="55" fillId="10" borderId="25" xfId="3" applyFont="1" applyFill="1" applyBorder="1" applyAlignment="1" applyProtection="1">
      <alignment horizontal="center" vertical="center"/>
      <protection locked="0"/>
    </xf>
    <xf numFmtId="0" fontId="55" fillId="10" borderId="42" xfId="3" applyFont="1" applyFill="1" applyBorder="1" applyAlignment="1" applyProtection="1">
      <alignment horizontal="center" vertical="center"/>
      <protection locked="0"/>
    </xf>
    <xf numFmtId="0" fontId="55" fillId="6" borderId="55" xfId="3" applyFont="1" applyBorder="1" applyAlignment="1" applyProtection="1">
      <alignment horizontal="center" vertical="center"/>
      <protection locked="0"/>
    </xf>
    <xf numFmtId="0" fontId="55" fillId="6" borderId="14" xfId="3" applyFont="1" applyBorder="1" applyAlignment="1" applyProtection="1">
      <alignment horizontal="center" vertical="center"/>
      <protection locked="0"/>
    </xf>
    <xf numFmtId="0" fontId="54" fillId="10" borderId="25" xfId="3" applyFont="1" applyFill="1" applyBorder="1" applyAlignment="1" applyProtection="1">
      <alignment horizontal="center" vertical="center"/>
      <protection locked="0"/>
    </xf>
    <xf numFmtId="0" fontId="54" fillId="10" borderId="42" xfId="3" applyFont="1" applyFill="1" applyBorder="1" applyAlignment="1" applyProtection="1">
      <alignment horizontal="center" vertical="center"/>
      <protection locked="0"/>
    </xf>
    <xf numFmtId="0" fontId="55" fillId="12" borderId="25" xfId="3" applyFont="1" applyFill="1" applyBorder="1" applyAlignment="1" applyProtection="1">
      <alignment horizontal="center" vertical="center" wrapText="1"/>
      <protection locked="0"/>
    </xf>
    <xf numFmtId="0" fontId="55" fillId="12" borderId="42" xfId="3" applyFont="1" applyFill="1" applyBorder="1" applyAlignment="1" applyProtection="1">
      <alignment horizontal="center" vertical="center" wrapText="1"/>
      <protection locked="0"/>
    </xf>
    <xf numFmtId="0" fontId="7" fillId="0" borderId="22" xfId="0" applyFont="1" applyBorder="1" applyAlignment="1" applyProtection="1">
      <alignment horizontal="center" vertical="center" wrapText="1"/>
    </xf>
    <xf numFmtId="0" fontId="38" fillId="11" borderId="53" xfId="0" applyFont="1" applyFill="1" applyBorder="1" applyAlignment="1" applyProtection="1">
      <alignment horizontal="center" vertical="center"/>
    </xf>
    <xf numFmtId="0" fontId="38" fillId="11" borderId="26" xfId="0" applyFont="1" applyFill="1" applyBorder="1" applyAlignment="1" applyProtection="1">
      <alignment horizontal="center" vertical="center"/>
    </xf>
    <xf numFmtId="0" fontId="55" fillId="6" borderId="44" xfId="3" applyFont="1" applyBorder="1" applyAlignment="1" applyProtection="1">
      <alignment horizontal="center" vertical="center" wrapText="1"/>
      <protection locked="0"/>
    </xf>
    <xf numFmtId="0" fontId="55" fillId="12" borderId="45" xfId="3" applyFont="1" applyFill="1" applyBorder="1" applyAlignment="1" applyProtection="1">
      <alignment horizontal="center" vertical="center" wrapText="1"/>
      <protection locked="0"/>
    </xf>
    <xf numFmtId="0" fontId="55" fillId="12" borderId="32" xfId="3" applyFont="1" applyFill="1" applyBorder="1" applyAlignment="1" applyProtection="1">
      <alignment horizontal="center" vertical="center" wrapText="1"/>
      <protection locked="0"/>
    </xf>
    <xf numFmtId="0" fontId="7" fillId="0" borderId="22" xfId="0" applyFont="1" applyBorder="1" applyAlignment="1" applyProtection="1">
      <alignment horizontal="left" vertical="center" wrapText="1"/>
    </xf>
    <xf numFmtId="0" fontId="7" fillId="9" borderId="51" xfId="0" applyFont="1" applyFill="1" applyBorder="1" applyAlignment="1" applyProtection="1">
      <alignment horizontal="left" vertical="center" wrapText="1"/>
    </xf>
    <xf numFmtId="0" fontId="38" fillId="11" borderId="32" xfId="0" applyFont="1" applyFill="1" applyBorder="1" applyAlignment="1" applyProtection="1">
      <alignment horizontal="center" vertical="center" wrapText="1"/>
    </xf>
    <xf numFmtId="0" fontId="55" fillId="6" borderId="45" xfId="3" applyFont="1" applyBorder="1" applyAlignment="1" applyProtection="1">
      <alignment horizontal="center" wrapText="1"/>
      <protection locked="0"/>
    </xf>
    <xf numFmtId="0" fontId="55" fillId="6" borderId="32" xfId="3" applyFont="1" applyBorder="1" applyAlignment="1" applyProtection="1">
      <alignment horizontal="center" wrapText="1"/>
      <protection locked="0"/>
    </xf>
    <xf numFmtId="0" fontId="55" fillId="12" borderId="45" xfId="3" applyFont="1" applyFill="1" applyBorder="1" applyAlignment="1" applyProtection="1">
      <alignment horizontal="center" wrapText="1"/>
      <protection locked="0"/>
    </xf>
    <xf numFmtId="0" fontId="55" fillId="12" borderId="32" xfId="3" applyFont="1" applyFill="1" applyBorder="1" applyAlignment="1" applyProtection="1">
      <alignment horizontal="center" wrapText="1"/>
      <protection locked="0"/>
    </xf>
    <xf numFmtId="0" fontId="55" fillId="12" borderId="45" xfId="3" applyFont="1" applyFill="1" applyBorder="1" applyAlignment="1" applyProtection="1">
      <alignment horizontal="center"/>
      <protection locked="0"/>
    </xf>
    <xf numFmtId="0" fontId="55" fillId="12" borderId="32" xfId="3" applyFont="1" applyFill="1" applyBorder="1" applyAlignment="1" applyProtection="1">
      <alignment horizontal="center"/>
      <protection locked="0"/>
    </xf>
    <xf numFmtId="0" fontId="55" fillId="12" borderId="31" xfId="3" applyFont="1" applyFill="1" applyBorder="1" applyAlignment="1" applyProtection="1">
      <alignment horizontal="center" vertical="center"/>
      <protection locked="0"/>
    </xf>
    <xf numFmtId="0" fontId="55" fillId="12" borderId="32" xfId="3" applyFont="1" applyFill="1" applyBorder="1" applyAlignment="1" applyProtection="1">
      <alignment horizontal="center" vertical="center"/>
      <protection locked="0"/>
    </xf>
    <xf numFmtId="0" fontId="55" fillId="12" borderId="30" xfId="3" applyFont="1" applyFill="1" applyBorder="1" applyAlignment="1" applyProtection="1">
      <alignment horizontal="center" vertical="center" wrapText="1"/>
      <protection locked="0"/>
    </xf>
    <xf numFmtId="0" fontId="55" fillId="12" borderId="44" xfId="3" applyFont="1" applyFill="1" applyBorder="1" applyAlignment="1" applyProtection="1">
      <alignment horizontal="center" vertical="center" wrapText="1"/>
      <protection locked="0"/>
    </xf>
    <xf numFmtId="0" fontId="38" fillId="11" borderId="31" xfId="0" applyFont="1" applyFill="1" applyBorder="1" applyAlignment="1" applyProtection="1">
      <alignment horizontal="center" vertical="center" wrapText="1"/>
    </xf>
    <xf numFmtId="0" fontId="55" fillId="6" borderId="31" xfId="3" applyFont="1" applyBorder="1" applyAlignment="1" applyProtection="1">
      <alignment horizontal="center" vertical="center"/>
      <protection locked="0"/>
    </xf>
    <xf numFmtId="10" fontId="55" fillId="6" borderId="45" xfId="3" applyNumberFormat="1" applyFont="1" applyBorder="1" applyAlignment="1" applyProtection="1">
      <alignment horizontal="center" vertical="center" wrapText="1"/>
      <protection locked="0"/>
    </xf>
    <xf numFmtId="10" fontId="55" fillId="6" borderId="44" xfId="3" applyNumberFormat="1" applyFont="1" applyBorder="1" applyAlignment="1" applyProtection="1">
      <alignment horizontal="center" vertical="center" wrapText="1"/>
      <protection locked="0"/>
    </xf>
    <xf numFmtId="0" fontId="55" fillId="6" borderId="31" xfId="3" applyFont="1" applyBorder="1" applyAlignment="1" applyProtection="1">
      <alignment horizontal="center" vertical="center" wrapText="1"/>
      <protection locked="0"/>
    </xf>
    <xf numFmtId="9" fontId="55" fillId="12" borderId="30" xfId="3" applyNumberFormat="1" applyFont="1" applyFill="1" applyBorder="1" applyAlignment="1" applyProtection="1">
      <alignment horizontal="center" vertical="center" wrapText="1"/>
      <protection locked="0"/>
    </xf>
    <xf numFmtId="0" fontId="38" fillId="11" borderId="54" xfId="0" applyFont="1" applyFill="1" applyBorder="1" applyAlignment="1" applyProtection="1">
      <alignment horizontal="center" vertical="center" wrapText="1"/>
    </xf>
    <xf numFmtId="0" fontId="38" fillId="11" borderId="53" xfId="0" applyFont="1" applyFill="1" applyBorder="1" applyAlignment="1" applyProtection="1">
      <alignment horizontal="center" vertical="center" wrapText="1"/>
    </xf>
    <xf numFmtId="0" fontId="38" fillId="11" borderId="26" xfId="0" applyFont="1" applyFill="1" applyBorder="1" applyAlignment="1" applyProtection="1">
      <alignment horizontal="center" vertical="center" wrapText="1"/>
    </xf>
    <xf numFmtId="0" fontId="7" fillId="0" borderId="56" xfId="0" applyFont="1" applyBorder="1" applyAlignment="1" applyProtection="1">
      <alignment horizontal="left" vertical="center" wrapText="1"/>
    </xf>
    <xf numFmtId="0" fontId="55" fillId="12" borderId="25" xfId="3" applyFont="1" applyFill="1" applyBorder="1" applyAlignment="1" applyProtection="1">
      <alignment horizontal="center" wrapText="1"/>
      <protection locked="0"/>
    </xf>
    <xf numFmtId="0" fontId="55" fillId="12" borderId="42" xfId="3" applyFont="1" applyFill="1" applyBorder="1" applyAlignment="1" applyProtection="1">
      <alignment horizontal="center" wrapText="1"/>
      <protection locked="0"/>
    </xf>
    <xf numFmtId="0" fontId="55" fillId="12" borderId="55" xfId="3" applyFont="1" applyFill="1" applyBorder="1" applyAlignment="1" applyProtection="1">
      <alignment horizontal="center" wrapText="1"/>
      <protection locked="0"/>
    </xf>
    <xf numFmtId="0" fontId="55" fillId="12" borderId="14" xfId="3" applyFont="1" applyFill="1" applyBorder="1" applyAlignment="1" applyProtection="1">
      <alignment horizontal="center" wrapText="1"/>
      <protection locked="0"/>
    </xf>
    <xf numFmtId="0" fontId="55" fillId="6" borderId="25" xfId="3" applyFont="1" applyBorder="1" applyAlignment="1" applyProtection="1">
      <alignment horizontal="center" wrapText="1"/>
      <protection locked="0"/>
    </xf>
    <xf numFmtId="0" fontId="55" fillId="6" borderId="42" xfId="3" applyFont="1" applyBorder="1" applyAlignment="1" applyProtection="1">
      <alignment horizontal="center" wrapText="1"/>
      <protection locked="0"/>
    </xf>
    <xf numFmtId="0" fontId="55" fillId="6" borderId="55" xfId="3" applyFont="1" applyBorder="1" applyAlignment="1" applyProtection="1">
      <alignment horizontal="center" wrapText="1"/>
      <protection locked="0"/>
    </xf>
    <xf numFmtId="0" fontId="55" fillId="6" borderId="14" xfId="3" applyFont="1" applyBorder="1" applyAlignment="1" applyProtection="1">
      <alignment horizontal="center" wrapText="1"/>
      <protection locked="0"/>
    </xf>
    <xf numFmtId="0" fontId="55" fillId="6" borderId="25" xfId="3" applyFont="1" applyBorder="1" applyAlignment="1" applyProtection="1">
      <alignment horizontal="center" vertical="center" wrapText="1"/>
      <protection locked="0"/>
    </xf>
    <xf numFmtId="0" fontId="55" fillId="6" borderId="42" xfId="3" applyFont="1" applyBorder="1" applyAlignment="1" applyProtection="1">
      <alignment horizontal="center" vertical="center" wrapText="1"/>
      <protection locked="0"/>
    </xf>
    <xf numFmtId="0" fontId="54" fillId="12" borderId="25" xfId="3" applyFont="1" applyFill="1" applyBorder="1" applyAlignment="1" applyProtection="1">
      <alignment horizontal="center" vertical="center"/>
      <protection locked="0"/>
    </xf>
    <xf numFmtId="0" fontId="54" fillId="12" borderId="42" xfId="3" applyFont="1" applyFill="1" applyBorder="1" applyAlignment="1" applyProtection="1">
      <alignment horizontal="center" vertical="center"/>
      <protection locked="0"/>
    </xf>
    <xf numFmtId="0" fontId="9" fillId="12" borderId="55" xfId="3" applyFont="1" applyFill="1" applyBorder="1" applyAlignment="1" applyProtection="1">
      <alignment horizontal="center" wrapText="1"/>
      <protection locked="0"/>
    </xf>
    <xf numFmtId="0" fontId="9" fillId="12" borderId="14" xfId="3" applyFont="1" applyFill="1" applyBorder="1" applyAlignment="1" applyProtection="1">
      <alignment horizontal="center" wrapText="1"/>
      <protection locked="0"/>
    </xf>
    <xf numFmtId="0" fontId="7" fillId="9" borderId="49" xfId="0" applyFont="1" applyFill="1" applyBorder="1" applyAlignment="1" applyProtection="1">
      <alignment horizontal="left" vertical="center" wrapText="1"/>
    </xf>
    <xf numFmtId="0" fontId="7" fillId="9" borderId="43" xfId="0" applyFont="1" applyFill="1" applyBorder="1" applyAlignment="1" applyProtection="1">
      <alignment horizontal="left" vertical="center" wrapText="1"/>
    </xf>
    <xf numFmtId="0" fontId="7" fillId="9" borderId="46" xfId="0" applyFont="1" applyFill="1" applyBorder="1" applyAlignment="1" applyProtection="1">
      <alignment horizontal="left" vertical="center" wrapText="1"/>
    </xf>
    <xf numFmtId="0" fontId="7" fillId="2" borderId="2" xfId="0" applyFont="1" applyFill="1" applyBorder="1" applyAlignment="1">
      <alignment horizontal="center" vertical="center"/>
    </xf>
    <xf numFmtId="0" fontId="7" fillId="3" borderId="45" xfId="0" applyFont="1" applyFill="1" applyBorder="1" applyAlignment="1">
      <alignment horizontal="center" vertical="center"/>
    </xf>
    <xf numFmtId="0" fontId="7" fillId="3" borderId="31" xfId="0" applyFont="1" applyFill="1" applyBorder="1" applyAlignment="1">
      <alignment horizontal="center" vertical="center"/>
    </xf>
    <xf numFmtId="0" fontId="7" fillId="3" borderId="44" xfId="0" applyFont="1" applyFill="1" applyBorder="1" applyAlignment="1">
      <alignment horizontal="center" vertical="center"/>
    </xf>
    <xf numFmtId="0" fontId="21" fillId="2" borderId="1" xfId="0" applyFont="1" applyFill="1" applyBorder="1" applyAlignment="1">
      <alignment horizontal="center" vertical="top" wrapText="1"/>
    </xf>
    <xf numFmtId="0" fontId="21" fillId="2" borderId="2" xfId="0" applyFont="1" applyFill="1" applyBorder="1" applyAlignment="1">
      <alignment horizontal="center" vertical="top" wrapText="1"/>
    </xf>
    <xf numFmtId="0" fontId="7" fillId="2" borderId="2" xfId="0" applyFont="1" applyFill="1" applyBorder="1" applyAlignment="1">
      <alignment horizontal="center" vertical="top" wrapText="1"/>
    </xf>
    <xf numFmtId="0" fontId="33" fillId="2" borderId="19" xfId="4" applyFont="1" applyFill="1" applyBorder="1" applyAlignment="1" applyProtection="1">
      <alignment horizontal="center" vertical="top" wrapText="1"/>
    </xf>
    <xf numFmtId="0" fontId="33" fillId="2" borderId="20" xfId="4" applyFont="1" applyFill="1" applyBorder="1" applyAlignment="1" applyProtection="1">
      <alignment horizontal="center" vertical="top" wrapText="1"/>
    </xf>
    <xf numFmtId="0" fontId="38" fillId="0" borderId="0" xfId="0" applyFont="1" applyAlignment="1" applyProtection="1">
      <alignment horizontal="left"/>
    </xf>
  </cellXfs>
  <cellStyles count="8">
    <cellStyle name="Bad" xfId="2" builtinId="27"/>
    <cellStyle name="Comma" xfId="5" builtinId="3"/>
    <cellStyle name="Comma 2" xfId="7" xr:uid="{00000000-0005-0000-0000-000002000000}"/>
    <cellStyle name="Good" xfId="1" builtinId="26"/>
    <cellStyle name="Hyperlink" xfId="4" builtinId="8"/>
    <cellStyle name="Neutral" xfId="3" builtinId="28"/>
    <cellStyle name="Normal" xfId="0" builtinId="0"/>
    <cellStyle name="Normal 2" xfId="6" xr:uid="{00000000-0005-0000-0000-000007000000}"/>
  </cellStyles>
  <dxfs count="0"/>
  <tableStyles count="0" defaultTableStyle="TableStyleMedium9" defaultPivotStyle="PivotStyleLight16"/>
  <colors>
    <mruColors>
      <color rgb="FFFFF4C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NULL"/></Relationships>
</file>

<file path=xl/drawings/drawing1.xml><?xml version="1.0" encoding="utf-8"?>
<xdr:wsDr xmlns:xdr="http://schemas.openxmlformats.org/drawingml/2006/spreadsheetDrawing" xmlns:a="http://schemas.openxmlformats.org/drawingml/2006/main">
  <xdr:twoCellAnchor>
    <xdr:from>
      <xdr:col>1</xdr:col>
      <xdr:colOff>685800</xdr:colOff>
      <xdr:row>0</xdr:row>
      <xdr:rowOff>152400</xdr:rowOff>
    </xdr:from>
    <xdr:to>
      <xdr:col>2</xdr:col>
      <xdr:colOff>923925</xdr:colOff>
      <xdr:row>6</xdr:row>
      <xdr:rowOff>47625</xdr:rowOff>
    </xdr:to>
    <xdr:sp macro="" textlink="">
      <xdr:nvSpPr>
        <xdr:cNvPr id="2" name="AutoShape 4">
          <a:extLst>
            <a:ext uri="{FF2B5EF4-FFF2-40B4-BE49-F238E27FC236}">
              <a16:creationId xmlns:a16="http://schemas.microsoft.com/office/drawing/2014/main" id="{00000000-0008-0000-0000-000009040000}"/>
            </a:ext>
          </a:extLst>
        </xdr:cNvPr>
        <xdr:cNvSpPr>
          <a:spLocks noChangeAspect="1" noChangeArrowheads="1"/>
        </xdr:cNvSpPr>
      </xdr:nvSpPr>
      <xdr:spPr bwMode="auto">
        <a:xfrm>
          <a:off x="857250" y="152400"/>
          <a:ext cx="962025" cy="1085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19050</xdr:colOff>
      <xdr:row>1</xdr:row>
      <xdr:rowOff>9525</xdr:rowOff>
    </xdr:from>
    <xdr:to>
      <xdr:col>2</xdr:col>
      <xdr:colOff>85725</xdr:colOff>
      <xdr:row>3</xdr:row>
      <xdr:rowOff>180975</xdr:rowOff>
    </xdr:to>
    <xdr:pic>
      <xdr:nvPicPr>
        <xdr:cNvPr id="3" name="Picture 6">
          <a:extLst>
            <a:ext uri="{FF2B5EF4-FFF2-40B4-BE49-F238E27FC236}">
              <a16:creationId xmlns:a16="http://schemas.microsoft.com/office/drawing/2014/main" id="{00000000-0008-0000-0000-00000A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13007" b="23802"/>
        <a:stretch>
          <a:fillRect/>
        </a:stretch>
      </xdr:blipFill>
      <xdr:spPr bwMode="auto">
        <a:xfrm>
          <a:off x="190500" y="200025"/>
          <a:ext cx="790575"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23131</xdr:colOff>
      <xdr:row>1</xdr:row>
      <xdr:rowOff>36739</xdr:rowOff>
    </xdr:from>
    <xdr:to>
      <xdr:col>1</xdr:col>
      <xdr:colOff>612103</xdr:colOff>
      <xdr:row>5</xdr:row>
      <xdr:rowOff>185396</xdr:rowOff>
    </xdr:to>
    <xdr:pic>
      <xdr:nvPicPr>
        <xdr:cNvPr id="2" name="logo-image" descr="Home">
          <a:extLst>
            <a:ext uri="{FF2B5EF4-FFF2-40B4-BE49-F238E27FC236}">
              <a16:creationId xmlns:a16="http://schemas.microsoft.com/office/drawing/2014/main" id="{00000000-0008-0000-07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3156" y="236764"/>
          <a:ext cx="1417647" cy="101543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I:\Users\ACER\AppData\Local\Temp\Rar$DI84.296\Latest%20PPR%20DRCSC%20FINAL%20%20RESULT%20TRACKER-%2031.5.17%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verview"/>
      <sheetName val="FinancialData"/>
      <sheetName val="Procurement"/>
      <sheetName val="Risk Assesment "/>
      <sheetName val="Rating"/>
      <sheetName val="Project Indicators"/>
      <sheetName val="Lessons Learned "/>
      <sheetName val="Result Tracker (New Format)"/>
      <sheetName val="Units for Indicators"/>
    </sheetNames>
    <sheetDataSet>
      <sheetData sheetId="0"/>
      <sheetData sheetId="1"/>
      <sheetData sheetId="2"/>
      <sheetData sheetId="3"/>
      <sheetData sheetId="4"/>
      <sheetData sheetId="5"/>
      <sheetData sheetId="6"/>
      <sheetData sheetId="7">
        <row r="146">
          <cell r="G146" t="str">
            <v>Community</v>
          </cell>
        </row>
        <row r="147">
          <cell r="G147" t="str">
            <v>Multi-community</v>
          </cell>
        </row>
        <row r="148">
          <cell r="G148" t="str">
            <v>Departmental</v>
          </cell>
        </row>
        <row r="149">
          <cell r="G149" t="str">
            <v>National</v>
          </cell>
        </row>
      </sheetData>
      <sheetData sheetId="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ravis.prasad@nic.in" TargetMode="External"/><Relationship Id="rId2" Type="http://schemas.openxmlformats.org/officeDocument/2006/relationships/hyperlink" Target="mailto:drcscsujitnew@gmail.com" TargetMode="External"/><Relationship Id="rId1" Type="http://schemas.openxmlformats.org/officeDocument/2006/relationships/hyperlink" Target="http://www.drcsc.org/CCA/3/index.html" TargetMode="External"/><Relationship Id="rId6" Type="http://schemas.openxmlformats.org/officeDocument/2006/relationships/drawing" Target="../drawings/drawing1.xml"/><Relationship Id="rId5" Type="http://schemas.openxmlformats.org/officeDocument/2006/relationships/hyperlink" Target="mailto:tsr.gain@nabard.org" TargetMode="External"/><Relationship Id="rId4" Type="http://schemas.openxmlformats.org/officeDocument/2006/relationships/hyperlink" Target="mailto:drcscnew@gmail.com"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climate.change@nabard.org" TargetMode="External"/><Relationship Id="rId1" Type="http://schemas.openxmlformats.org/officeDocument/2006/relationships/hyperlink" Target="mailto:drcscsujitnew@gmail.com"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177"/>
  <sheetViews>
    <sheetView workbookViewId="0">
      <selection activeCell="D27" sqref="D27"/>
    </sheetView>
  </sheetViews>
  <sheetFormatPr defaultColWidth="102.26953125" defaultRowHeight="14.5" x14ac:dyDescent="0.35"/>
  <cols>
    <col min="1" max="1" width="2.54296875" style="326" customWidth="1"/>
    <col min="2" max="2" width="10.81640625" style="325" customWidth="1"/>
    <col min="3" max="3" width="31" style="325" customWidth="1"/>
    <col min="4" max="4" width="88.54296875" style="326" customWidth="1"/>
    <col min="5" max="5" width="31.453125" style="326" customWidth="1"/>
    <col min="6" max="6" width="9.1796875" style="326" customWidth="1"/>
    <col min="7" max="7" width="12.26953125" style="327" customWidth="1"/>
    <col min="8" max="8" width="15.453125" style="327" hidden="1" customWidth="1"/>
    <col min="9" max="13" width="0" style="327" hidden="1" customWidth="1"/>
    <col min="14" max="15" width="9.1796875" style="327" hidden="1" customWidth="1"/>
    <col min="16" max="16" width="0" style="327" hidden="1" customWidth="1"/>
    <col min="17" max="251" width="9.1796875" style="326" customWidth="1"/>
    <col min="252" max="252" width="2.7265625" style="326" customWidth="1"/>
    <col min="253" max="254" width="9.1796875" style="326" customWidth="1"/>
    <col min="255" max="255" width="17.26953125" style="326" customWidth="1"/>
    <col min="256" max="16384" width="102.26953125" style="326"/>
  </cols>
  <sheetData>
    <row r="1" spans="2:16" ht="15" thickBot="1" x14ac:dyDescent="0.4"/>
    <row r="2" spans="2:16" ht="15" thickBot="1" x14ac:dyDescent="0.4">
      <c r="B2" s="328"/>
      <c r="C2" s="329"/>
      <c r="D2" s="330"/>
      <c r="E2" s="331"/>
    </row>
    <row r="3" spans="2:16" ht="18" thickBot="1" x14ac:dyDescent="0.4">
      <c r="B3" s="332"/>
      <c r="C3" s="333"/>
      <c r="D3" s="334" t="s">
        <v>744</v>
      </c>
      <c r="E3" s="335"/>
    </row>
    <row r="4" spans="2:16" ht="15" thickBot="1" x14ac:dyDescent="0.4">
      <c r="B4" s="332"/>
      <c r="C4" s="333"/>
      <c r="D4" s="336"/>
      <c r="E4" s="335"/>
    </row>
    <row r="5" spans="2:16" ht="15" thickBot="1" x14ac:dyDescent="0.4">
      <c r="B5" s="332"/>
      <c r="C5" s="337" t="s">
        <v>745</v>
      </c>
      <c r="D5" s="338" t="s">
        <v>1000</v>
      </c>
      <c r="E5" s="335"/>
    </row>
    <row r="6" spans="2:16" s="341" customFormat="1" ht="15" thickBot="1" x14ac:dyDescent="0.4">
      <c r="B6" s="339"/>
      <c r="C6" s="340"/>
      <c r="D6" s="101"/>
      <c r="E6" s="100"/>
      <c r="G6" s="327"/>
      <c r="H6" s="327"/>
      <c r="I6" s="327"/>
      <c r="J6" s="327"/>
      <c r="K6" s="327"/>
      <c r="L6" s="327"/>
      <c r="M6" s="327"/>
      <c r="N6" s="327"/>
      <c r="O6" s="327"/>
      <c r="P6" s="327"/>
    </row>
    <row r="7" spans="2:16" s="341" customFormat="1" ht="29.5" thickBot="1" x14ac:dyDescent="0.4">
      <c r="B7" s="339"/>
      <c r="C7" s="342" t="s">
        <v>746</v>
      </c>
      <c r="D7" s="343" t="s">
        <v>747</v>
      </c>
      <c r="E7" s="100"/>
      <c r="G7" s="327"/>
      <c r="H7" s="327"/>
      <c r="I7" s="327"/>
      <c r="J7" s="327"/>
      <c r="K7" s="327"/>
      <c r="L7" s="327"/>
      <c r="M7" s="327"/>
      <c r="N7" s="327"/>
      <c r="O7" s="327"/>
      <c r="P7" s="327"/>
    </row>
    <row r="8" spans="2:16" s="341" customFormat="1" x14ac:dyDescent="0.35">
      <c r="B8" s="332"/>
      <c r="C8" s="333"/>
      <c r="D8" s="336"/>
      <c r="E8" s="100"/>
      <c r="G8" s="327"/>
      <c r="H8" s="327"/>
      <c r="I8" s="327"/>
      <c r="J8" s="327"/>
      <c r="K8" s="327"/>
      <c r="L8" s="327"/>
      <c r="M8" s="327"/>
      <c r="N8" s="327"/>
      <c r="O8" s="327"/>
      <c r="P8" s="327"/>
    </row>
    <row r="9" spans="2:16" s="341" customFormat="1" x14ac:dyDescent="0.35">
      <c r="B9" s="332"/>
      <c r="C9" s="333"/>
      <c r="D9" s="336"/>
      <c r="E9" s="100"/>
      <c r="G9" s="327"/>
      <c r="H9" s="327"/>
      <c r="I9" s="327"/>
      <c r="J9" s="327"/>
      <c r="K9" s="327"/>
      <c r="L9" s="327"/>
      <c r="M9" s="327"/>
      <c r="N9" s="327"/>
      <c r="O9" s="327"/>
      <c r="P9" s="327"/>
    </row>
    <row r="10" spans="2:16" s="341" customFormat="1" x14ac:dyDescent="0.35">
      <c r="B10" s="332"/>
      <c r="C10" s="333"/>
      <c r="D10" s="336"/>
      <c r="E10" s="100"/>
      <c r="G10" s="327"/>
      <c r="H10" s="327"/>
      <c r="I10" s="327"/>
      <c r="J10" s="327"/>
      <c r="K10" s="327"/>
      <c r="L10" s="327"/>
      <c r="M10" s="327"/>
      <c r="N10" s="327"/>
      <c r="O10" s="327"/>
      <c r="P10" s="327"/>
    </row>
    <row r="11" spans="2:16" s="341" customFormat="1" x14ac:dyDescent="0.35">
      <c r="B11" s="332"/>
      <c r="C11" s="333"/>
      <c r="D11" s="336"/>
      <c r="E11" s="100"/>
      <c r="G11" s="327"/>
      <c r="H11" s="327"/>
      <c r="I11" s="327"/>
      <c r="J11" s="327"/>
      <c r="K11" s="327"/>
      <c r="L11" s="327"/>
      <c r="M11" s="327"/>
      <c r="N11" s="327"/>
      <c r="O11" s="327"/>
      <c r="P11" s="327"/>
    </row>
    <row r="12" spans="2:16" s="341" customFormat="1" ht="15" thickBot="1" x14ac:dyDescent="0.4">
      <c r="B12" s="339"/>
      <c r="C12" s="340"/>
      <c r="D12" s="101"/>
      <c r="E12" s="100"/>
      <c r="G12" s="327"/>
      <c r="H12" s="327"/>
      <c r="I12" s="327"/>
      <c r="J12" s="327"/>
      <c r="K12" s="327"/>
      <c r="L12" s="327"/>
      <c r="M12" s="327"/>
      <c r="N12" s="327"/>
      <c r="O12" s="327"/>
      <c r="P12" s="327"/>
    </row>
    <row r="13" spans="2:16" s="341" customFormat="1" ht="44" thickBot="1" x14ac:dyDescent="0.4">
      <c r="B13" s="339"/>
      <c r="C13" s="344" t="s">
        <v>748</v>
      </c>
      <c r="D13" s="343" t="s">
        <v>749</v>
      </c>
      <c r="E13" s="100"/>
      <c r="G13" s="327"/>
      <c r="H13" s="327"/>
      <c r="I13" s="327"/>
      <c r="J13" s="327"/>
      <c r="K13" s="327"/>
      <c r="L13" s="327"/>
      <c r="M13" s="327"/>
      <c r="N13" s="327"/>
      <c r="O13" s="327"/>
      <c r="P13" s="327"/>
    </row>
    <row r="14" spans="2:16" s="341" customFormat="1" ht="15" thickBot="1" x14ac:dyDescent="0.4">
      <c r="B14" s="339"/>
      <c r="C14" s="340"/>
      <c r="D14" s="101"/>
      <c r="E14" s="100"/>
      <c r="G14" s="327"/>
      <c r="H14" s="327" t="s">
        <v>750</v>
      </c>
      <c r="I14" s="327" t="s">
        <v>751</v>
      </c>
      <c r="J14" s="327"/>
      <c r="K14" s="327" t="s">
        <v>752</v>
      </c>
      <c r="L14" s="327" t="s">
        <v>753</v>
      </c>
      <c r="M14" s="327" t="s">
        <v>754</v>
      </c>
      <c r="N14" s="327" t="s">
        <v>755</v>
      </c>
      <c r="O14" s="327" t="s">
        <v>756</v>
      </c>
      <c r="P14" s="327" t="s">
        <v>757</v>
      </c>
    </row>
    <row r="15" spans="2:16" s="341" customFormat="1" x14ac:dyDescent="0.35">
      <c r="B15" s="339"/>
      <c r="C15" s="345" t="s">
        <v>758</v>
      </c>
      <c r="D15" s="346" t="s">
        <v>759</v>
      </c>
      <c r="E15" s="100"/>
      <c r="G15" s="327"/>
      <c r="H15" s="347" t="s">
        <v>760</v>
      </c>
      <c r="I15" s="327" t="s">
        <v>761</v>
      </c>
      <c r="J15" s="327" t="s">
        <v>405</v>
      </c>
      <c r="K15" s="327" t="s">
        <v>762</v>
      </c>
      <c r="L15" s="327">
        <v>1</v>
      </c>
      <c r="M15" s="327">
        <v>1</v>
      </c>
      <c r="N15" s="327" t="s">
        <v>676</v>
      </c>
      <c r="O15" s="327" t="s">
        <v>763</v>
      </c>
      <c r="P15" s="327" t="s">
        <v>764</v>
      </c>
    </row>
    <row r="16" spans="2:16" s="341" customFormat="1" x14ac:dyDescent="0.35">
      <c r="B16" s="700" t="s">
        <v>765</v>
      </c>
      <c r="C16" s="701"/>
      <c r="D16" s="348" t="s">
        <v>766</v>
      </c>
      <c r="E16" s="100"/>
      <c r="G16" s="327"/>
      <c r="H16" s="347" t="s">
        <v>462</v>
      </c>
      <c r="I16" s="327" t="s">
        <v>767</v>
      </c>
      <c r="J16" s="327" t="s">
        <v>410</v>
      </c>
      <c r="K16" s="327" t="s">
        <v>768</v>
      </c>
      <c r="L16" s="327">
        <v>2</v>
      </c>
      <c r="M16" s="327">
        <v>2</v>
      </c>
      <c r="N16" s="327" t="s">
        <v>29</v>
      </c>
      <c r="O16" s="327" t="s">
        <v>769</v>
      </c>
      <c r="P16" s="327" t="s">
        <v>770</v>
      </c>
    </row>
    <row r="17" spans="2:16" s="341" customFormat="1" x14ac:dyDescent="0.35">
      <c r="B17" s="339"/>
      <c r="C17" s="345" t="s">
        <v>771</v>
      </c>
      <c r="D17" s="348" t="s">
        <v>200</v>
      </c>
      <c r="E17" s="100"/>
      <c r="G17" s="327"/>
      <c r="H17" s="347" t="s">
        <v>545</v>
      </c>
      <c r="I17" s="327" t="s">
        <v>772</v>
      </c>
      <c r="J17" s="327"/>
      <c r="K17" s="327" t="s">
        <v>773</v>
      </c>
      <c r="L17" s="327">
        <v>3</v>
      </c>
      <c r="M17" s="327">
        <v>3</v>
      </c>
      <c r="N17" s="327" t="s">
        <v>675</v>
      </c>
      <c r="O17" s="327" t="s">
        <v>774</v>
      </c>
      <c r="P17" s="327" t="s">
        <v>775</v>
      </c>
    </row>
    <row r="18" spans="2:16" s="341" customFormat="1" ht="15" thickBot="1" x14ac:dyDescent="0.4">
      <c r="B18" s="349"/>
      <c r="C18" s="344" t="s">
        <v>776</v>
      </c>
      <c r="D18" s="350" t="s">
        <v>202</v>
      </c>
      <c r="E18" s="100"/>
      <c r="G18" s="327"/>
      <c r="H18" s="347" t="s">
        <v>459</v>
      </c>
      <c r="I18" s="327"/>
      <c r="J18" s="327"/>
      <c r="K18" s="327" t="s">
        <v>777</v>
      </c>
      <c r="L18" s="327">
        <v>5</v>
      </c>
      <c r="M18" s="327">
        <v>5</v>
      </c>
      <c r="N18" s="327" t="s">
        <v>778</v>
      </c>
      <c r="O18" s="327" t="s">
        <v>779</v>
      </c>
      <c r="P18" s="327" t="s">
        <v>780</v>
      </c>
    </row>
    <row r="19" spans="2:16" s="341" customFormat="1" ht="102" thickBot="1" x14ac:dyDescent="0.4">
      <c r="B19" s="706" t="s">
        <v>781</v>
      </c>
      <c r="C19" s="707"/>
      <c r="D19" s="351" t="s">
        <v>782</v>
      </c>
      <c r="E19" s="100"/>
      <c r="G19" s="327"/>
      <c r="H19" s="347" t="s">
        <v>465</v>
      </c>
      <c r="I19" s="327"/>
      <c r="J19" s="327"/>
      <c r="K19" s="327" t="s">
        <v>783</v>
      </c>
      <c r="L19" s="327"/>
      <c r="M19" s="327"/>
      <c r="N19" s="327"/>
      <c r="O19" s="327" t="s">
        <v>784</v>
      </c>
      <c r="P19" s="327" t="s">
        <v>785</v>
      </c>
    </row>
    <row r="20" spans="2:16" s="341" customFormat="1" x14ac:dyDescent="0.35">
      <c r="B20" s="339"/>
      <c r="C20" s="344"/>
      <c r="D20" s="101"/>
      <c r="E20" s="335"/>
      <c r="F20" s="347"/>
      <c r="G20" s="327"/>
      <c r="H20" s="327"/>
      <c r="J20" s="327"/>
      <c r="K20" s="327"/>
      <c r="L20" s="327"/>
      <c r="M20" s="327" t="s">
        <v>786</v>
      </c>
      <c r="N20" s="327" t="s">
        <v>787</v>
      </c>
    </row>
    <row r="21" spans="2:16" s="341" customFormat="1" x14ac:dyDescent="0.35">
      <c r="B21" s="339"/>
      <c r="C21" s="337" t="s">
        <v>788</v>
      </c>
      <c r="D21" s="101"/>
      <c r="E21" s="335"/>
      <c r="F21" s="347"/>
      <c r="G21" s="327"/>
      <c r="H21" s="327"/>
      <c r="J21" s="327"/>
      <c r="K21" s="327"/>
      <c r="L21" s="327"/>
      <c r="M21" s="327" t="s">
        <v>789</v>
      </c>
      <c r="N21" s="327" t="s">
        <v>790</v>
      </c>
    </row>
    <row r="22" spans="2:16" s="341" customFormat="1" ht="15" thickBot="1" x14ac:dyDescent="0.4">
      <c r="B22" s="339"/>
      <c r="C22" s="352" t="s">
        <v>791</v>
      </c>
      <c r="D22" s="101"/>
      <c r="E22" s="100"/>
      <c r="G22" s="327"/>
      <c r="H22" s="347" t="s">
        <v>792</v>
      </c>
      <c r="I22" s="327"/>
      <c r="J22" s="327"/>
      <c r="L22" s="327"/>
      <c r="M22" s="327"/>
      <c r="N22" s="327"/>
      <c r="O22" s="327" t="s">
        <v>793</v>
      </c>
      <c r="P22" s="327" t="s">
        <v>794</v>
      </c>
    </row>
    <row r="23" spans="2:16" s="341" customFormat="1" x14ac:dyDescent="0.35">
      <c r="B23" s="700" t="s">
        <v>795</v>
      </c>
      <c r="C23" s="701"/>
      <c r="D23" s="708">
        <v>41922</v>
      </c>
      <c r="E23" s="100"/>
      <c r="G23" s="327"/>
      <c r="H23" s="347"/>
      <c r="I23" s="327"/>
      <c r="J23" s="327"/>
      <c r="L23" s="327"/>
      <c r="M23" s="327"/>
      <c r="N23" s="327"/>
      <c r="O23" s="327"/>
      <c r="P23" s="327"/>
    </row>
    <row r="24" spans="2:16" s="341" customFormat="1" x14ac:dyDescent="0.35">
      <c r="B24" s="700"/>
      <c r="C24" s="701"/>
      <c r="D24" s="709"/>
      <c r="E24" s="100"/>
      <c r="G24" s="327"/>
      <c r="H24" s="347"/>
      <c r="I24" s="327"/>
      <c r="J24" s="327"/>
      <c r="L24" s="327"/>
      <c r="M24" s="327"/>
      <c r="N24" s="327"/>
      <c r="O24" s="327"/>
      <c r="P24" s="327"/>
    </row>
    <row r="25" spans="2:16" s="341" customFormat="1" x14ac:dyDescent="0.35">
      <c r="B25" s="700" t="s">
        <v>796</v>
      </c>
      <c r="C25" s="702"/>
      <c r="D25" s="353">
        <v>42062</v>
      </c>
      <c r="E25" s="100"/>
      <c r="F25" s="327"/>
      <c r="G25" s="347"/>
      <c r="H25" s="327"/>
      <c r="I25" s="327"/>
      <c r="K25" s="327"/>
      <c r="L25" s="327"/>
      <c r="M25" s="327"/>
      <c r="N25" s="327" t="s">
        <v>797</v>
      </c>
      <c r="O25" s="327" t="s">
        <v>798</v>
      </c>
    </row>
    <row r="26" spans="2:16" s="341" customFormat="1" x14ac:dyDescent="0.35">
      <c r="B26" s="700" t="s">
        <v>799</v>
      </c>
      <c r="C26" s="702"/>
      <c r="D26" s="353">
        <v>42152</v>
      </c>
      <c r="E26" s="100"/>
      <c r="F26" s="327"/>
      <c r="G26" s="354"/>
      <c r="H26" s="327"/>
      <c r="I26" s="327"/>
      <c r="K26" s="327"/>
      <c r="L26" s="327"/>
      <c r="M26" s="327"/>
      <c r="N26" s="327" t="s">
        <v>800</v>
      </c>
      <c r="O26" s="327" t="s">
        <v>801</v>
      </c>
    </row>
    <row r="27" spans="2:16" s="341" customFormat="1" ht="29" x14ac:dyDescent="0.35">
      <c r="B27" s="700" t="s">
        <v>802</v>
      </c>
      <c r="C27" s="701"/>
      <c r="D27" s="355">
        <v>43709</v>
      </c>
      <c r="E27" s="356" t="s">
        <v>803</v>
      </c>
      <c r="F27" s="327"/>
      <c r="G27" s="347"/>
      <c r="H27" s="327"/>
      <c r="I27" s="327"/>
      <c r="J27" s="327"/>
      <c r="K27" s="327"/>
      <c r="L27" s="327"/>
      <c r="M27" s="327"/>
      <c r="N27" s="327"/>
      <c r="O27" s="327"/>
    </row>
    <row r="28" spans="2:16" s="341" customFormat="1" ht="29.5" thickBot="1" x14ac:dyDescent="0.4">
      <c r="B28" s="339"/>
      <c r="C28" s="345" t="s">
        <v>804</v>
      </c>
      <c r="D28" s="357">
        <v>44075</v>
      </c>
      <c r="E28" s="358" t="s">
        <v>803</v>
      </c>
      <c r="F28" s="327"/>
      <c r="G28" s="347"/>
      <c r="H28" s="327"/>
      <c r="I28" s="327"/>
      <c r="J28" s="327"/>
      <c r="K28" s="327"/>
      <c r="L28" s="327"/>
      <c r="M28" s="327"/>
      <c r="N28" s="327"/>
      <c r="O28" s="327"/>
    </row>
    <row r="29" spans="2:16" s="341" customFormat="1" x14ac:dyDescent="0.35">
      <c r="B29" s="339"/>
      <c r="C29" s="340"/>
      <c r="D29" s="359"/>
      <c r="E29" s="100"/>
      <c r="F29" s="327"/>
      <c r="G29" s="347"/>
      <c r="H29" s="327"/>
      <c r="I29" s="327"/>
      <c r="J29" s="327"/>
      <c r="K29" s="327"/>
      <c r="L29" s="327"/>
      <c r="M29" s="327"/>
      <c r="N29" s="327"/>
      <c r="O29" s="327"/>
    </row>
    <row r="30" spans="2:16" s="341" customFormat="1" ht="15" thickBot="1" x14ac:dyDescent="0.4">
      <c r="B30" s="339"/>
      <c r="C30" s="340"/>
      <c r="D30" s="360" t="s">
        <v>805</v>
      </c>
      <c r="E30" s="100"/>
      <c r="G30" s="327"/>
      <c r="H30" s="347" t="s">
        <v>806</v>
      </c>
      <c r="I30" s="327"/>
      <c r="J30" s="327"/>
      <c r="K30" s="327"/>
      <c r="L30" s="327"/>
      <c r="M30" s="327"/>
      <c r="N30" s="327"/>
      <c r="O30" s="327"/>
      <c r="P30" s="327"/>
    </row>
    <row r="31" spans="2:16" s="341" customFormat="1" ht="29.5" thickBot="1" x14ac:dyDescent="0.4">
      <c r="B31" s="339"/>
      <c r="C31" s="340"/>
      <c r="D31" s="361" t="s">
        <v>807</v>
      </c>
      <c r="E31" s="100"/>
      <c r="F31" s="362"/>
      <c r="G31" s="327"/>
      <c r="H31" s="347" t="s">
        <v>541</v>
      </c>
      <c r="I31" s="327"/>
      <c r="J31" s="327"/>
      <c r="K31" s="327"/>
      <c r="L31" s="327"/>
      <c r="M31" s="327"/>
      <c r="N31" s="327"/>
      <c r="O31" s="327"/>
      <c r="P31" s="327"/>
    </row>
    <row r="32" spans="2:16" s="341" customFormat="1" ht="15" thickBot="1" x14ac:dyDescent="0.4">
      <c r="B32" s="700" t="s">
        <v>808</v>
      </c>
      <c r="C32" s="702"/>
      <c r="D32" s="101"/>
      <c r="E32" s="100"/>
      <c r="G32" s="327"/>
      <c r="H32" s="347" t="s">
        <v>809</v>
      </c>
      <c r="I32" s="327"/>
      <c r="J32" s="327"/>
      <c r="K32" s="327"/>
      <c r="L32" s="327"/>
      <c r="M32" s="327"/>
      <c r="N32" s="327"/>
      <c r="O32" s="327"/>
      <c r="P32" s="327"/>
    </row>
    <row r="33" spans="1:16" s="341" customFormat="1" ht="15" thickBot="1" x14ac:dyDescent="0.4">
      <c r="B33" s="339"/>
      <c r="C33" s="340"/>
      <c r="D33" s="363" t="s">
        <v>810</v>
      </c>
      <c r="E33" s="100"/>
      <c r="G33" s="327"/>
      <c r="H33" s="347" t="s">
        <v>811</v>
      </c>
      <c r="I33" s="327"/>
      <c r="J33" s="327"/>
      <c r="K33" s="327"/>
      <c r="L33" s="327"/>
      <c r="M33" s="327"/>
      <c r="N33" s="327"/>
      <c r="O33" s="327"/>
      <c r="P33" s="327"/>
    </row>
    <row r="34" spans="1:16" s="341" customFormat="1" x14ac:dyDescent="0.35">
      <c r="B34" s="339"/>
      <c r="C34" s="340"/>
      <c r="D34" s="101"/>
      <c r="E34" s="100"/>
      <c r="F34" s="362"/>
      <c r="G34" s="327"/>
      <c r="H34" s="347" t="s">
        <v>812</v>
      </c>
      <c r="I34" s="327"/>
      <c r="J34" s="327"/>
      <c r="K34" s="327"/>
      <c r="L34" s="327"/>
      <c r="M34" s="327"/>
      <c r="N34" s="327"/>
      <c r="O34" s="327"/>
      <c r="P34" s="327"/>
    </row>
    <row r="35" spans="1:16" s="341" customFormat="1" x14ac:dyDescent="0.35">
      <c r="B35" s="339"/>
      <c r="C35" s="364" t="s">
        <v>813</v>
      </c>
      <c r="D35" s="101"/>
      <c r="E35" s="100"/>
      <c r="G35" s="327"/>
      <c r="H35" s="347" t="s">
        <v>542</v>
      </c>
      <c r="I35" s="327"/>
      <c r="J35" s="327"/>
      <c r="K35" s="327"/>
      <c r="L35" s="327"/>
      <c r="M35" s="327"/>
      <c r="N35" s="327"/>
      <c r="O35" s="327"/>
      <c r="P35" s="327"/>
    </row>
    <row r="36" spans="1:16" s="341" customFormat="1" ht="15" thickBot="1" x14ac:dyDescent="0.4">
      <c r="B36" s="700" t="s">
        <v>814</v>
      </c>
      <c r="C36" s="702"/>
      <c r="D36" s="101"/>
      <c r="E36" s="100"/>
      <c r="G36" s="327"/>
      <c r="H36" s="347" t="s">
        <v>543</v>
      </c>
      <c r="I36" s="327"/>
      <c r="J36" s="327"/>
      <c r="K36" s="327"/>
      <c r="L36" s="327"/>
      <c r="M36" s="327"/>
      <c r="N36" s="327"/>
      <c r="O36" s="327"/>
      <c r="P36" s="327"/>
    </row>
    <row r="37" spans="1:16" s="341" customFormat="1" ht="29" x14ac:dyDescent="0.35">
      <c r="B37" s="339"/>
      <c r="C37" s="340" t="s">
        <v>55</v>
      </c>
      <c r="D37" s="365" t="s">
        <v>815</v>
      </c>
      <c r="E37" s="100"/>
      <c r="G37" s="327"/>
      <c r="H37" s="347" t="s">
        <v>544</v>
      </c>
      <c r="I37" s="327"/>
      <c r="J37" s="327"/>
      <c r="K37" s="327"/>
      <c r="L37" s="327"/>
      <c r="M37" s="327"/>
      <c r="N37" s="327"/>
      <c r="O37" s="327"/>
      <c r="P37" s="327"/>
    </row>
    <row r="38" spans="1:16" s="341" customFormat="1" x14ac:dyDescent="0.35">
      <c r="B38" s="339"/>
      <c r="C38" s="340" t="s">
        <v>57</v>
      </c>
      <c r="D38" s="366" t="s">
        <v>816</v>
      </c>
      <c r="E38" s="100"/>
      <c r="G38" s="327"/>
      <c r="H38" s="347" t="s">
        <v>546</v>
      </c>
      <c r="I38" s="327"/>
      <c r="J38" s="327"/>
      <c r="K38" s="327"/>
      <c r="L38" s="327"/>
      <c r="M38" s="327"/>
      <c r="N38" s="327"/>
      <c r="O38" s="327"/>
      <c r="P38" s="327"/>
    </row>
    <row r="39" spans="1:16" s="341" customFormat="1" ht="15" thickBot="1" x14ac:dyDescent="0.4">
      <c r="B39" s="339"/>
      <c r="C39" s="340" t="s">
        <v>817</v>
      </c>
      <c r="D39" s="367">
        <v>42971</v>
      </c>
      <c r="E39" s="100"/>
      <c r="G39" s="327"/>
      <c r="H39" s="347" t="s">
        <v>547</v>
      </c>
      <c r="I39" s="327"/>
      <c r="J39" s="327"/>
      <c r="K39" s="327"/>
      <c r="L39" s="327"/>
      <c r="M39" s="327"/>
      <c r="N39" s="327"/>
      <c r="O39" s="327"/>
      <c r="P39" s="327"/>
    </row>
    <row r="40" spans="1:16" s="341" customFormat="1" ht="15" thickBot="1" x14ac:dyDescent="0.4">
      <c r="B40" s="339"/>
      <c r="C40" s="345" t="s">
        <v>818</v>
      </c>
      <c r="D40" s="101"/>
      <c r="E40" s="100"/>
      <c r="G40" s="327"/>
      <c r="H40" s="347" t="s">
        <v>629</v>
      </c>
      <c r="I40" s="327"/>
      <c r="J40" s="327"/>
      <c r="K40" s="327"/>
      <c r="L40" s="327"/>
      <c r="M40" s="327"/>
      <c r="N40" s="327"/>
      <c r="O40" s="327"/>
      <c r="P40" s="327"/>
    </row>
    <row r="41" spans="1:16" s="341" customFormat="1" ht="29" x14ac:dyDescent="0.35">
      <c r="B41" s="339"/>
      <c r="C41" s="340" t="s">
        <v>55</v>
      </c>
      <c r="D41" s="365" t="s">
        <v>819</v>
      </c>
      <c r="E41" s="100"/>
      <c r="G41" s="327"/>
      <c r="H41" s="347" t="s">
        <v>820</v>
      </c>
      <c r="I41" s="327"/>
      <c r="J41" s="327"/>
      <c r="K41" s="327"/>
      <c r="L41" s="327"/>
      <c r="M41" s="327"/>
      <c r="N41" s="327"/>
      <c r="O41" s="327"/>
      <c r="P41" s="327"/>
    </row>
    <row r="42" spans="1:16" s="341" customFormat="1" x14ac:dyDescent="0.35">
      <c r="B42" s="339"/>
      <c r="C42" s="340" t="s">
        <v>57</v>
      </c>
      <c r="D42" s="368" t="s">
        <v>821</v>
      </c>
      <c r="E42" s="100"/>
      <c r="G42" s="327"/>
      <c r="H42" s="347" t="s">
        <v>548</v>
      </c>
      <c r="I42" s="327"/>
      <c r="J42" s="327"/>
      <c r="K42" s="327"/>
      <c r="L42" s="327"/>
      <c r="M42" s="327"/>
      <c r="N42" s="327"/>
      <c r="O42" s="327"/>
      <c r="P42" s="327"/>
    </row>
    <row r="43" spans="1:16" s="341" customFormat="1" ht="15" thickBot="1" x14ac:dyDescent="0.4">
      <c r="B43" s="339"/>
      <c r="C43" s="340" t="s">
        <v>817</v>
      </c>
      <c r="D43" s="367">
        <v>43481</v>
      </c>
      <c r="E43" s="100"/>
      <c r="G43" s="327"/>
      <c r="H43" s="347" t="s">
        <v>549</v>
      </c>
      <c r="I43" s="327"/>
      <c r="J43" s="327"/>
      <c r="K43" s="327"/>
      <c r="L43" s="327"/>
      <c r="M43" s="327"/>
      <c r="N43" s="327"/>
      <c r="O43" s="327"/>
      <c r="P43" s="327"/>
    </row>
    <row r="44" spans="1:16" s="341" customFormat="1" ht="15" thickBot="1" x14ac:dyDescent="0.4">
      <c r="B44" s="339"/>
      <c r="C44" s="345" t="s">
        <v>197</v>
      </c>
      <c r="D44" s="101"/>
      <c r="E44" s="100"/>
      <c r="G44" s="327"/>
      <c r="H44" s="347" t="s">
        <v>550</v>
      </c>
      <c r="I44" s="327"/>
      <c r="J44" s="327"/>
      <c r="K44" s="327"/>
      <c r="L44" s="327"/>
      <c r="M44" s="327"/>
      <c r="N44" s="327"/>
      <c r="O44" s="327"/>
      <c r="P44" s="327"/>
    </row>
    <row r="45" spans="1:16" s="341" customFormat="1" ht="29" x14ac:dyDescent="0.35">
      <c r="B45" s="339"/>
      <c r="C45" s="340" t="s">
        <v>55</v>
      </c>
      <c r="D45" s="369" t="s">
        <v>965</v>
      </c>
      <c r="E45" s="100"/>
      <c r="G45" s="327"/>
      <c r="H45" s="347" t="s">
        <v>551</v>
      </c>
      <c r="I45" s="327"/>
      <c r="J45" s="327"/>
      <c r="K45" s="327"/>
      <c r="L45" s="327"/>
      <c r="M45" s="327"/>
      <c r="N45" s="327"/>
      <c r="O45" s="327"/>
      <c r="P45" s="327"/>
    </row>
    <row r="46" spans="1:16" s="341" customFormat="1" x14ac:dyDescent="0.35">
      <c r="B46" s="339"/>
      <c r="C46" s="340" t="s">
        <v>57</v>
      </c>
      <c r="D46" s="370" t="s">
        <v>822</v>
      </c>
      <c r="E46" s="100"/>
      <c r="G46" s="327"/>
      <c r="H46" s="347" t="s">
        <v>823</v>
      </c>
      <c r="I46" s="327"/>
      <c r="J46" s="327"/>
      <c r="K46" s="327"/>
      <c r="L46" s="327"/>
      <c r="M46" s="327"/>
      <c r="N46" s="327"/>
      <c r="O46" s="327"/>
      <c r="P46" s="327"/>
    </row>
    <row r="47" spans="1:16" ht="15" thickBot="1" x14ac:dyDescent="0.4">
      <c r="A47" s="341"/>
      <c r="B47" s="339"/>
      <c r="C47" s="340" t="s">
        <v>817</v>
      </c>
      <c r="D47" s="367">
        <v>43481</v>
      </c>
      <c r="E47" s="100"/>
      <c r="H47" s="347" t="s">
        <v>824</v>
      </c>
    </row>
    <row r="48" spans="1:16" ht="15" thickBot="1" x14ac:dyDescent="0.4">
      <c r="B48" s="339"/>
      <c r="C48" s="345" t="s">
        <v>825</v>
      </c>
      <c r="D48" s="101"/>
      <c r="E48" s="100"/>
      <c r="H48" s="347" t="s">
        <v>826</v>
      </c>
    </row>
    <row r="49" spans="2:8" x14ac:dyDescent="0.35">
      <c r="B49" s="339"/>
      <c r="C49" s="340" t="s">
        <v>55</v>
      </c>
      <c r="D49" s="371" t="s">
        <v>827</v>
      </c>
      <c r="E49" s="100"/>
      <c r="H49" s="347" t="s">
        <v>554</v>
      </c>
    </row>
    <row r="50" spans="2:8" x14ac:dyDescent="0.35">
      <c r="B50" s="339"/>
      <c r="C50" s="340" t="s">
        <v>57</v>
      </c>
      <c r="D50" s="368" t="s">
        <v>828</v>
      </c>
      <c r="E50" s="100"/>
      <c r="H50" s="347" t="s">
        <v>829</v>
      </c>
    </row>
    <row r="51" spans="2:8" ht="15" thickBot="1" x14ac:dyDescent="0.4">
      <c r="B51" s="339"/>
      <c r="C51" s="340" t="s">
        <v>817</v>
      </c>
      <c r="D51" s="367">
        <v>43481</v>
      </c>
      <c r="E51" s="100"/>
      <c r="H51" s="347" t="s">
        <v>555</v>
      </c>
    </row>
    <row r="52" spans="2:8" ht="15" thickBot="1" x14ac:dyDescent="0.4">
      <c r="B52" s="339"/>
      <c r="C52" s="345" t="s">
        <v>825</v>
      </c>
      <c r="D52" s="101"/>
      <c r="E52" s="100"/>
      <c r="H52" s="347" t="s">
        <v>830</v>
      </c>
    </row>
    <row r="53" spans="2:8" x14ac:dyDescent="0.35">
      <c r="B53" s="339"/>
      <c r="C53" s="340" t="s">
        <v>55</v>
      </c>
      <c r="D53" s="703" t="s">
        <v>71</v>
      </c>
      <c r="E53" s="100"/>
      <c r="H53" s="347" t="s">
        <v>560</v>
      </c>
    </row>
    <row r="54" spans="2:8" x14ac:dyDescent="0.35">
      <c r="B54" s="339"/>
      <c r="C54" s="340" t="s">
        <v>57</v>
      </c>
      <c r="D54" s="704"/>
      <c r="E54" s="100"/>
      <c r="H54" s="347" t="s">
        <v>561</v>
      </c>
    </row>
    <row r="55" spans="2:8" ht="15" thickBot="1" x14ac:dyDescent="0.4">
      <c r="B55" s="339"/>
      <c r="C55" s="340" t="s">
        <v>817</v>
      </c>
      <c r="D55" s="705"/>
      <c r="E55" s="100"/>
      <c r="H55" s="347" t="s">
        <v>556</v>
      </c>
    </row>
    <row r="56" spans="2:8" ht="15" thickBot="1" x14ac:dyDescent="0.4">
      <c r="B56" s="339"/>
      <c r="C56" s="345" t="s">
        <v>825</v>
      </c>
      <c r="D56" s="101"/>
      <c r="E56" s="100"/>
      <c r="H56" s="347" t="s">
        <v>831</v>
      </c>
    </row>
    <row r="57" spans="2:8" x14ac:dyDescent="0.35">
      <c r="B57" s="339"/>
      <c r="C57" s="340" t="s">
        <v>55</v>
      </c>
      <c r="D57" s="703" t="s">
        <v>71</v>
      </c>
      <c r="E57" s="100"/>
      <c r="H57" s="347" t="s">
        <v>562</v>
      </c>
    </row>
    <row r="58" spans="2:8" x14ac:dyDescent="0.35">
      <c r="B58" s="339"/>
      <c r="C58" s="340" t="s">
        <v>57</v>
      </c>
      <c r="D58" s="704"/>
      <c r="E58" s="100"/>
      <c r="H58" s="347" t="s">
        <v>565</v>
      </c>
    </row>
    <row r="59" spans="2:8" ht="15" thickBot="1" x14ac:dyDescent="0.4">
      <c r="B59" s="339"/>
      <c r="C59" s="340" t="s">
        <v>817</v>
      </c>
      <c r="D59" s="705"/>
      <c r="E59" s="100"/>
      <c r="H59" s="347" t="s">
        <v>563</v>
      </c>
    </row>
    <row r="60" spans="2:8" ht="15" thickBot="1" x14ac:dyDescent="0.4">
      <c r="B60" s="372"/>
      <c r="C60" s="373"/>
      <c r="D60" s="374"/>
      <c r="E60" s="375"/>
      <c r="H60" s="347" t="s">
        <v>566</v>
      </c>
    </row>
    <row r="61" spans="2:8" x14ac:dyDescent="0.35">
      <c r="H61" s="347" t="s">
        <v>832</v>
      </c>
    </row>
    <row r="62" spans="2:8" x14ac:dyDescent="0.35">
      <c r="H62" s="347" t="s">
        <v>202</v>
      </c>
    </row>
    <row r="63" spans="2:8" x14ac:dyDescent="0.35">
      <c r="H63" s="347" t="s">
        <v>567</v>
      </c>
    </row>
    <row r="64" spans="2:8" x14ac:dyDescent="0.35">
      <c r="H64" s="347" t="s">
        <v>833</v>
      </c>
    </row>
    <row r="65" spans="8:8" x14ac:dyDescent="0.35">
      <c r="H65" s="347" t="s">
        <v>834</v>
      </c>
    </row>
    <row r="66" spans="8:8" x14ac:dyDescent="0.35">
      <c r="H66" s="347" t="s">
        <v>835</v>
      </c>
    </row>
    <row r="67" spans="8:8" x14ac:dyDescent="0.35">
      <c r="H67" s="347" t="s">
        <v>836</v>
      </c>
    </row>
    <row r="68" spans="8:8" x14ac:dyDescent="0.35">
      <c r="H68" s="347" t="s">
        <v>837</v>
      </c>
    </row>
    <row r="69" spans="8:8" x14ac:dyDescent="0.35">
      <c r="H69" s="347" t="s">
        <v>569</v>
      </c>
    </row>
    <row r="70" spans="8:8" x14ac:dyDescent="0.35">
      <c r="H70" s="347" t="s">
        <v>838</v>
      </c>
    </row>
    <row r="71" spans="8:8" x14ac:dyDescent="0.35">
      <c r="H71" s="347" t="s">
        <v>570</v>
      </c>
    </row>
    <row r="72" spans="8:8" x14ac:dyDescent="0.35">
      <c r="H72" s="347" t="s">
        <v>571</v>
      </c>
    </row>
    <row r="73" spans="8:8" x14ac:dyDescent="0.35">
      <c r="H73" s="347" t="s">
        <v>572</v>
      </c>
    </row>
    <row r="74" spans="8:8" x14ac:dyDescent="0.35">
      <c r="H74" s="347" t="s">
        <v>575</v>
      </c>
    </row>
    <row r="75" spans="8:8" x14ac:dyDescent="0.35">
      <c r="H75" s="347" t="s">
        <v>839</v>
      </c>
    </row>
    <row r="76" spans="8:8" x14ac:dyDescent="0.35">
      <c r="H76" s="347" t="s">
        <v>840</v>
      </c>
    </row>
    <row r="77" spans="8:8" x14ac:dyDescent="0.35">
      <c r="H77" s="347" t="s">
        <v>841</v>
      </c>
    </row>
    <row r="78" spans="8:8" x14ac:dyDescent="0.35">
      <c r="H78" s="347" t="s">
        <v>586</v>
      </c>
    </row>
    <row r="79" spans="8:8" x14ac:dyDescent="0.35">
      <c r="H79" s="347" t="s">
        <v>579</v>
      </c>
    </row>
    <row r="80" spans="8:8" x14ac:dyDescent="0.35">
      <c r="H80" s="347" t="s">
        <v>584</v>
      </c>
    </row>
    <row r="81" spans="8:8" x14ac:dyDescent="0.35">
      <c r="H81" s="347" t="s">
        <v>580</v>
      </c>
    </row>
    <row r="82" spans="8:8" x14ac:dyDescent="0.35">
      <c r="H82" s="347" t="s">
        <v>842</v>
      </c>
    </row>
    <row r="83" spans="8:8" x14ac:dyDescent="0.35">
      <c r="H83" s="347" t="s">
        <v>843</v>
      </c>
    </row>
    <row r="84" spans="8:8" x14ac:dyDescent="0.35">
      <c r="H84" s="347" t="s">
        <v>585</v>
      </c>
    </row>
    <row r="85" spans="8:8" x14ac:dyDescent="0.35">
      <c r="H85" s="347" t="s">
        <v>844</v>
      </c>
    </row>
    <row r="86" spans="8:8" x14ac:dyDescent="0.35">
      <c r="H86" s="347" t="s">
        <v>589</v>
      </c>
    </row>
    <row r="87" spans="8:8" x14ac:dyDescent="0.35">
      <c r="H87" s="347" t="s">
        <v>602</v>
      </c>
    </row>
    <row r="88" spans="8:8" x14ac:dyDescent="0.35">
      <c r="H88" s="347" t="s">
        <v>603</v>
      </c>
    </row>
    <row r="89" spans="8:8" x14ac:dyDescent="0.35">
      <c r="H89" s="347" t="s">
        <v>590</v>
      </c>
    </row>
    <row r="90" spans="8:8" x14ac:dyDescent="0.35">
      <c r="H90" s="347" t="s">
        <v>594</v>
      </c>
    </row>
    <row r="91" spans="8:8" x14ac:dyDescent="0.35">
      <c r="H91" s="347" t="s">
        <v>595</v>
      </c>
    </row>
    <row r="92" spans="8:8" x14ac:dyDescent="0.35">
      <c r="H92" s="347" t="s">
        <v>592</v>
      </c>
    </row>
    <row r="93" spans="8:8" x14ac:dyDescent="0.35">
      <c r="H93" s="347" t="s">
        <v>600</v>
      </c>
    </row>
    <row r="94" spans="8:8" x14ac:dyDescent="0.35">
      <c r="H94" s="347" t="s">
        <v>601</v>
      </c>
    </row>
    <row r="95" spans="8:8" x14ac:dyDescent="0.35">
      <c r="H95" s="347" t="s">
        <v>591</v>
      </c>
    </row>
    <row r="96" spans="8:8" x14ac:dyDescent="0.35">
      <c r="H96" s="347" t="s">
        <v>845</v>
      </c>
    </row>
    <row r="97" spans="8:8" x14ac:dyDescent="0.35">
      <c r="H97" s="347" t="s">
        <v>846</v>
      </c>
    </row>
    <row r="98" spans="8:8" x14ac:dyDescent="0.35">
      <c r="H98" s="347" t="s">
        <v>598</v>
      </c>
    </row>
    <row r="99" spans="8:8" x14ac:dyDescent="0.35">
      <c r="H99" s="347" t="s">
        <v>597</v>
      </c>
    </row>
    <row r="100" spans="8:8" x14ac:dyDescent="0.35">
      <c r="H100" s="347" t="s">
        <v>587</v>
      </c>
    </row>
    <row r="101" spans="8:8" x14ac:dyDescent="0.35">
      <c r="H101" s="347" t="s">
        <v>599</v>
      </c>
    </row>
    <row r="102" spans="8:8" x14ac:dyDescent="0.35">
      <c r="H102" s="347" t="s">
        <v>596</v>
      </c>
    </row>
    <row r="103" spans="8:8" x14ac:dyDescent="0.35">
      <c r="H103" s="347" t="s">
        <v>604</v>
      </c>
    </row>
    <row r="104" spans="8:8" x14ac:dyDescent="0.35">
      <c r="H104" s="347" t="s">
        <v>610</v>
      </c>
    </row>
    <row r="105" spans="8:8" x14ac:dyDescent="0.35">
      <c r="H105" s="347" t="s">
        <v>609</v>
      </c>
    </row>
    <row r="106" spans="8:8" x14ac:dyDescent="0.35">
      <c r="H106" s="347" t="s">
        <v>847</v>
      </c>
    </row>
    <row r="107" spans="8:8" x14ac:dyDescent="0.35">
      <c r="H107" s="347" t="s">
        <v>848</v>
      </c>
    </row>
    <row r="108" spans="8:8" x14ac:dyDescent="0.35">
      <c r="H108" s="347" t="s">
        <v>607</v>
      </c>
    </row>
    <row r="109" spans="8:8" x14ac:dyDescent="0.35">
      <c r="H109" s="347" t="s">
        <v>605</v>
      </c>
    </row>
    <row r="110" spans="8:8" x14ac:dyDescent="0.35">
      <c r="H110" s="347" t="s">
        <v>606</v>
      </c>
    </row>
    <row r="111" spans="8:8" x14ac:dyDescent="0.35">
      <c r="H111" s="347" t="s">
        <v>849</v>
      </c>
    </row>
    <row r="112" spans="8:8" x14ac:dyDescent="0.35">
      <c r="H112" s="347" t="s">
        <v>611</v>
      </c>
    </row>
    <row r="113" spans="8:8" x14ac:dyDescent="0.35">
      <c r="H113" s="347" t="s">
        <v>612</v>
      </c>
    </row>
    <row r="114" spans="8:8" x14ac:dyDescent="0.35">
      <c r="H114" s="347" t="s">
        <v>616</v>
      </c>
    </row>
    <row r="115" spans="8:8" x14ac:dyDescent="0.35">
      <c r="H115" s="347" t="s">
        <v>613</v>
      </c>
    </row>
    <row r="116" spans="8:8" x14ac:dyDescent="0.35">
      <c r="H116" s="347" t="s">
        <v>617</v>
      </c>
    </row>
    <row r="117" spans="8:8" x14ac:dyDescent="0.35">
      <c r="H117" s="347" t="s">
        <v>620</v>
      </c>
    </row>
    <row r="118" spans="8:8" x14ac:dyDescent="0.35">
      <c r="H118" s="347" t="s">
        <v>614</v>
      </c>
    </row>
    <row r="119" spans="8:8" x14ac:dyDescent="0.35">
      <c r="H119" s="347" t="s">
        <v>615</v>
      </c>
    </row>
    <row r="120" spans="8:8" x14ac:dyDescent="0.35">
      <c r="H120" s="347" t="s">
        <v>618</v>
      </c>
    </row>
    <row r="121" spans="8:8" x14ac:dyDescent="0.35">
      <c r="H121" s="347" t="s">
        <v>850</v>
      </c>
    </row>
    <row r="122" spans="8:8" x14ac:dyDescent="0.35">
      <c r="H122" s="347" t="s">
        <v>851</v>
      </c>
    </row>
    <row r="123" spans="8:8" x14ac:dyDescent="0.35">
      <c r="H123" s="347" t="s">
        <v>852</v>
      </c>
    </row>
    <row r="124" spans="8:8" x14ac:dyDescent="0.35">
      <c r="H124" s="347" t="s">
        <v>853</v>
      </c>
    </row>
    <row r="125" spans="8:8" x14ac:dyDescent="0.35">
      <c r="H125" s="347" t="s">
        <v>621</v>
      </c>
    </row>
    <row r="126" spans="8:8" x14ac:dyDescent="0.35">
      <c r="H126" s="347" t="s">
        <v>622</v>
      </c>
    </row>
    <row r="127" spans="8:8" x14ac:dyDescent="0.35">
      <c r="H127" s="347" t="s">
        <v>623</v>
      </c>
    </row>
    <row r="128" spans="8:8" x14ac:dyDescent="0.35">
      <c r="H128" s="347" t="s">
        <v>576</v>
      </c>
    </row>
    <row r="129" spans="8:8" x14ac:dyDescent="0.35">
      <c r="H129" s="347" t="s">
        <v>582</v>
      </c>
    </row>
    <row r="130" spans="8:8" x14ac:dyDescent="0.35">
      <c r="H130" s="347" t="s">
        <v>654</v>
      </c>
    </row>
    <row r="131" spans="8:8" x14ac:dyDescent="0.35">
      <c r="H131" s="347" t="s">
        <v>658</v>
      </c>
    </row>
    <row r="132" spans="8:8" x14ac:dyDescent="0.35">
      <c r="H132" s="347" t="s">
        <v>630</v>
      </c>
    </row>
    <row r="133" spans="8:8" x14ac:dyDescent="0.35">
      <c r="H133" s="347" t="s">
        <v>632</v>
      </c>
    </row>
    <row r="134" spans="8:8" x14ac:dyDescent="0.35">
      <c r="H134" s="347" t="s">
        <v>624</v>
      </c>
    </row>
    <row r="135" spans="8:8" x14ac:dyDescent="0.35">
      <c r="H135" s="347" t="s">
        <v>626</v>
      </c>
    </row>
    <row r="136" spans="8:8" x14ac:dyDescent="0.35">
      <c r="H136" s="347" t="s">
        <v>631</v>
      </c>
    </row>
    <row r="137" spans="8:8" x14ac:dyDescent="0.35">
      <c r="H137" s="347" t="s">
        <v>637</v>
      </c>
    </row>
    <row r="138" spans="8:8" x14ac:dyDescent="0.35">
      <c r="H138" s="347" t="s">
        <v>628</v>
      </c>
    </row>
    <row r="139" spans="8:8" x14ac:dyDescent="0.35">
      <c r="H139" s="347" t="s">
        <v>854</v>
      </c>
    </row>
    <row r="140" spans="8:8" x14ac:dyDescent="0.35">
      <c r="H140" s="347" t="s">
        <v>855</v>
      </c>
    </row>
    <row r="141" spans="8:8" x14ac:dyDescent="0.35">
      <c r="H141" s="347" t="s">
        <v>635</v>
      </c>
    </row>
    <row r="142" spans="8:8" x14ac:dyDescent="0.35">
      <c r="H142" s="347" t="s">
        <v>627</v>
      </c>
    </row>
    <row r="143" spans="8:8" x14ac:dyDescent="0.35">
      <c r="H143" s="347" t="s">
        <v>856</v>
      </c>
    </row>
    <row r="144" spans="8:8" x14ac:dyDescent="0.35">
      <c r="H144" s="347" t="s">
        <v>660</v>
      </c>
    </row>
    <row r="145" spans="8:8" x14ac:dyDescent="0.35">
      <c r="H145" s="347" t="s">
        <v>857</v>
      </c>
    </row>
    <row r="146" spans="8:8" x14ac:dyDescent="0.35">
      <c r="H146" s="347" t="s">
        <v>583</v>
      </c>
    </row>
    <row r="147" spans="8:8" x14ac:dyDescent="0.35">
      <c r="H147" s="347" t="s">
        <v>625</v>
      </c>
    </row>
    <row r="148" spans="8:8" x14ac:dyDescent="0.35">
      <c r="H148" s="347" t="s">
        <v>633</v>
      </c>
    </row>
    <row r="149" spans="8:8" x14ac:dyDescent="0.35">
      <c r="H149" s="347" t="s">
        <v>636</v>
      </c>
    </row>
    <row r="150" spans="8:8" x14ac:dyDescent="0.35">
      <c r="H150" s="347" t="s">
        <v>858</v>
      </c>
    </row>
    <row r="151" spans="8:8" x14ac:dyDescent="0.35">
      <c r="H151" s="347" t="s">
        <v>859</v>
      </c>
    </row>
    <row r="152" spans="8:8" x14ac:dyDescent="0.35">
      <c r="H152" s="347" t="s">
        <v>638</v>
      </c>
    </row>
    <row r="153" spans="8:8" x14ac:dyDescent="0.35">
      <c r="H153" s="347" t="s">
        <v>642</v>
      </c>
    </row>
    <row r="154" spans="8:8" x14ac:dyDescent="0.35">
      <c r="H154" s="347" t="s">
        <v>641</v>
      </c>
    </row>
    <row r="155" spans="8:8" x14ac:dyDescent="0.35">
      <c r="H155" s="347" t="s">
        <v>860</v>
      </c>
    </row>
    <row r="156" spans="8:8" x14ac:dyDescent="0.35">
      <c r="H156" s="347" t="s">
        <v>663</v>
      </c>
    </row>
    <row r="157" spans="8:8" x14ac:dyDescent="0.35">
      <c r="H157" s="347" t="s">
        <v>640</v>
      </c>
    </row>
    <row r="158" spans="8:8" x14ac:dyDescent="0.35">
      <c r="H158" s="347" t="s">
        <v>644</v>
      </c>
    </row>
    <row r="159" spans="8:8" x14ac:dyDescent="0.35">
      <c r="H159" s="347" t="s">
        <v>645</v>
      </c>
    </row>
    <row r="160" spans="8:8" x14ac:dyDescent="0.35">
      <c r="H160" s="347" t="s">
        <v>646</v>
      </c>
    </row>
    <row r="161" spans="8:8" x14ac:dyDescent="0.35">
      <c r="H161" s="347" t="s">
        <v>647</v>
      </c>
    </row>
    <row r="162" spans="8:8" x14ac:dyDescent="0.35">
      <c r="H162" s="347" t="s">
        <v>643</v>
      </c>
    </row>
    <row r="163" spans="8:8" x14ac:dyDescent="0.35">
      <c r="H163" s="347" t="s">
        <v>648</v>
      </c>
    </row>
    <row r="164" spans="8:8" x14ac:dyDescent="0.35">
      <c r="H164" s="347" t="s">
        <v>650</v>
      </c>
    </row>
    <row r="165" spans="8:8" x14ac:dyDescent="0.35">
      <c r="H165" s="347" t="s">
        <v>651</v>
      </c>
    </row>
    <row r="166" spans="8:8" x14ac:dyDescent="0.35">
      <c r="H166" s="347" t="s">
        <v>861</v>
      </c>
    </row>
    <row r="167" spans="8:8" x14ac:dyDescent="0.35">
      <c r="H167" s="347" t="s">
        <v>862</v>
      </c>
    </row>
    <row r="168" spans="8:8" x14ac:dyDescent="0.35">
      <c r="H168" s="347" t="s">
        <v>863</v>
      </c>
    </row>
    <row r="169" spans="8:8" x14ac:dyDescent="0.35">
      <c r="H169" s="347" t="s">
        <v>864</v>
      </c>
    </row>
    <row r="170" spans="8:8" x14ac:dyDescent="0.35">
      <c r="H170" s="347" t="s">
        <v>652</v>
      </c>
    </row>
    <row r="171" spans="8:8" x14ac:dyDescent="0.35">
      <c r="H171" s="347" t="s">
        <v>653</v>
      </c>
    </row>
    <row r="172" spans="8:8" x14ac:dyDescent="0.35">
      <c r="H172" s="347" t="s">
        <v>657</v>
      </c>
    </row>
    <row r="173" spans="8:8" x14ac:dyDescent="0.35">
      <c r="H173" s="347" t="s">
        <v>865</v>
      </c>
    </row>
    <row r="174" spans="8:8" x14ac:dyDescent="0.35">
      <c r="H174" s="347" t="s">
        <v>866</v>
      </c>
    </row>
    <row r="175" spans="8:8" x14ac:dyDescent="0.35">
      <c r="H175" s="347" t="s">
        <v>867</v>
      </c>
    </row>
    <row r="176" spans="8:8" x14ac:dyDescent="0.35">
      <c r="H176" s="347" t="s">
        <v>661</v>
      </c>
    </row>
    <row r="177" spans="8:8" x14ac:dyDescent="0.35">
      <c r="H177" s="347" t="s">
        <v>662</v>
      </c>
    </row>
  </sheetData>
  <mergeCells count="11">
    <mergeCell ref="B26:C26"/>
    <mergeCell ref="B16:C16"/>
    <mergeCell ref="B19:C19"/>
    <mergeCell ref="B23:C24"/>
    <mergeCell ref="D23:D24"/>
    <mergeCell ref="B25:C25"/>
    <mergeCell ref="B27:C27"/>
    <mergeCell ref="B32:C32"/>
    <mergeCell ref="B36:C36"/>
    <mergeCell ref="D53:D55"/>
    <mergeCell ref="D57:D59"/>
  </mergeCells>
  <dataValidations count="5">
    <dataValidation type="list" allowBlank="1" showInputMessage="1" showErrorMessage="1" sqref="IV65526:IV65530 D65526:D65530" xr:uid="{00000000-0002-0000-0000-000000000000}">
      <formula1>$H$15:$H$177</formula1>
    </dataValidation>
    <dataValidation type="list" allowBlank="1" showInputMessage="1" showErrorMessage="1" sqref="IV65525 D65525" xr:uid="{00000000-0002-0000-0000-000001000000}">
      <formula1>$I$15:$I$17</formula1>
    </dataValidation>
    <dataValidation type="list" allowBlank="1" showInputMessage="1" showErrorMessage="1" sqref="D65533" xr:uid="{00000000-0002-0000-0000-000002000000}">
      <formula1>$O$15:$O$26</formula1>
    </dataValidation>
    <dataValidation type="list" allowBlank="1" showInputMessage="1" showErrorMessage="1" sqref="IV65532" xr:uid="{00000000-0002-0000-0000-000003000000}">
      <formula1>$K$15:$K$19</formula1>
    </dataValidation>
    <dataValidation type="list" allowBlank="1" showInputMessage="1" showErrorMessage="1" sqref="D65534" xr:uid="{00000000-0002-0000-0000-000004000000}">
      <formula1>$P$15:$P$26</formula1>
    </dataValidation>
  </dataValidations>
  <hyperlinks>
    <hyperlink ref="D33" r:id="rId1" xr:uid="{00000000-0004-0000-0000-000000000000}"/>
    <hyperlink ref="D38" r:id="rId2" xr:uid="{00000000-0004-0000-0000-000001000000}"/>
    <hyperlink ref="D42" r:id="rId3" xr:uid="{00000000-0004-0000-0000-000002000000}"/>
    <hyperlink ref="D50" r:id="rId4" xr:uid="{00000000-0004-0000-0000-000003000000}"/>
    <hyperlink ref="D46" r:id="rId5" xr:uid="{00000000-0004-0000-0000-000004000000}"/>
  </hyperlinks>
  <pageMargins left="0.7" right="0.7" top="0.75" bottom="0.75" header="0.3" footer="0.3"/>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170"/>
  <sheetViews>
    <sheetView view="pageBreakPreview" topLeftCell="A139" zoomScale="60" zoomScaleNormal="70" workbookViewId="0">
      <selection activeCell="H11" sqref="H11:M11"/>
    </sheetView>
  </sheetViews>
  <sheetFormatPr defaultRowHeight="14.5" x14ac:dyDescent="0.35"/>
  <cols>
    <col min="1" max="1" width="2.1796875" customWidth="1"/>
    <col min="2" max="2" width="1.7265625" customWidth="1"/>
    <col min="6" max="6" width="13.81640625" customWidth="1"/>
    <col min="7" max="7" width="34.54296875" customWidth="1"/>
    <col min="8" max="8" width="17.1796875" customWidth="1"/>
    <col min="9" max="9" width="28.453125" bestFit="1" customWidth="1"/>
    <col min="10" max="10" width="19.1796875" customWidth="1"/>
    <col min="11" max="11" width="25.54296875" bestFit="1" customWidth="1"/>
    <col min="12" max="12" width="26.26953125" bestFit="1" customWidth="1"/>
    <col min="13" max="13" width="29.81640625" customWidth="1"/>
    <col min="14" max="14" width="22" customWidth="1"/>
    <col min="15" max="15" width="27" bestFit="1" customWidth="1"/>
    <col min="16" max="16" width="15.1796875" customWidth="1"/>
    <col min="17" max="17" width="16.81640625" bestFit="1" customWidth="1"/>
    <col min="18" max="18" width="11.26953125" bestFit="1" customWidth="1"/>
  </cols>
  <sheetData>
    <row r="1" spans="1:17" ht="16" thickBot="1" x14ac:dyDescent="0.4">
      <c r="A1" s="31"/>
      <c r="B1" s="32"/>
      <c r="C1" s="32"/>
      <c r="D1" s="32"/>
      <c r="E1" s="32"/>
      <c r="F1" s="32"/>
      <c r="G1" s="32"/>
      <c r="H1" s="376"/>
      <c r="I1" s="377"/>
      <c r="J1" s="377"/>
      <c r="K1" s="378"/>
      <c r="L1" s="378"/>
      <c r="M1" s="377"/>
      <c r="N1" s="379"/>
      <c r="O1" s="31"/>
      <c r="P1" s="31"/>
      <c r="Q1" s="31"/>
    </row>
    <row r="2" spans="1:17" ht="16" thickBot="1" x14ac:dyDescent="0.4">
      <c r="A2" s="31"/>
      <c r="B2" s="380"/>
      <c r="C2" s="381"/>
      <c r="D2" s="381"/>
      <c r="E2" s="381"/>
      <c r="F2" s="381"/>
      <c r="G2" s="381"/>
      <c r="H2" s="382"/>
      <c r="I2" s="383"/>
      <c r="J2" s="383"/>
      <c r="K2" s="384"/>
      <c r="L2" s="384"/>
      <c r="M2" s="383"/>
      <c r="N2" s="385"/>
      <c r="O2" s="136"/>
      <c r="P2" s="31"/>
      <c r="Q2" s="31"/>
    </row>
    <row r="3" spans="1:17" ht="16" thickBot="1" x14ac:dyDescent="0.4">
      <c r="A3" s="31"/>
      <c r="B3" s="386"/>
      <c r="C3" s="711" t="s">
        <v>868</v>
      </c>
      <c r="D3" s="712"/>
      <c r="E3" s="712"/>
      <c r="F3" s="712"/>
      <c r="G3" s="712"/>
      <c r="H3" s="712"/>
      <c r="I3" s="712"/>
      <c r="J3" s="712"/>
      <c r="K3" s="712"/>
      <c r="L3" s="712"/>
      <c r="M3" s="712"/>
      <c r="N3" s="713"/>
      <c r="O3" s="387"/>
      <c r="P3" s="31"/>
      <c r="Q3" s="31"/>
    </row>
    <row r="4" spans="1:17" ht="15.5" x14ac:dyDescent="0.35">
      <c r="A4" s="31"/>
      <c r="B4" s="714"/>
      <c r="C4" s="715"/>
      <c r="D4" s="715"/>
      <c r="E4" s="715"/>
      <c r="F4" s="715"/>
      <c r="G4" s="715"/>
      <c r="H4" s="715"/>
      <c r="I4" s="715"/>
      <c r="J4" s="715"/>
      <c r="K4" s="715"/>
      <c r="L4" s="715"/>
      <c r="M4" s="715"/>
      <c r="N4" s="388"/>
      <c r="O4" s="387"/>
      <c r="P4" s="31"/>
      <c r="Q4" s="31"/>
    </row>
    <row r="5" spans="1:17" ht="16" thickBot="1" x14ac:dyDescent="0.4">
      <c r="A5" s="31"/>
      <c r="B5" s="389"/>
      <c r="C5" s="716"/>
      <c r="D5" s="716"/>
      <c r="E5" s="716"/>
      <c r="F5" s="716"/>
      <c r="G5" s="716"/>
      <c r="H5" s="716"/>
      <c r="I5" s="716"/>
      <c r="J5" s="716"/>
      <c r="K5" s="716"/>
      <c r="L5" s="716"/>
      <c r="M5" s="716"/>
      <c r="N5" s="388"/>
      <c r="O5" s="387"/>
      <c r="P5" s="31"/>
      <c r="Q5" s="31"/>
    </row>
    <row r="6" spans="1:17" ht="24.75" customHeight="1" x14ac:dyDescent="0.35">
      <c r="A6" s="31"/>
      <c r="B6" s="389"/>
      <c r="C6" s="44"/>
      <c r="D6" s="44"/>
      <c r="E6" s="44"/>
      <c r="F6" s="54"/>
      <c r="G6" s="54"/>
      <c r="H6" s="514"/>
      <c r="I6" s="62"/>
      <c r="J6" s="62"/>
      <c r="K6" s="717">
        <v>562607.41</v>
      </c>
      <c r="L6" s="718"/>
      <c r="M6" s="390"/>
      <c r="N6" s="388"/>
      <c r="O6" s="387"/>
      <c r="P6" s="31"/>
      <c r="Q6" s="31"/>
    </row>
    <row r="7" spans="1:17" ht="27.75" customHeight="1" thickBot="1" x14ac:dyDescent="0.4">
      <c r="A7" s="31"/>
      <c r="B7" s="389"/>
      <c r="C7" s="721" t="s">
        <v>869</v>
      </c>
      <c r="D7" s="721"/>
      <c r="E7" s="721"/>
      <c r="F7" s="721"/>
      <c r="G7" s="511"/>
      <c r="H7" s="515"/>
      <c r="I7" s="516"/>
      <c r="J7" s="516"/>
      <c r="K7" s="719"/>
      <c r="L7" s="720"/>
      <c r="M7" s="390"/>
      <c r="N7" s="388"/>
      <c r="O7" s="387"/>
      <c r="P7" s="31"/>
      <c r="Q7" s="31"/>
    </row>
    <row r="8" spans="1:17" ht="31.5" customHeight="1" thickBot="1" x14ac:dyDescent="0.4">
      <c r="A8" s="31"/>
      <c r="B8" s="389"/>
      <c r="C8" s="710" t="s">
        <v>870</v>
      </c>
      <c r="D8" s="710"/>
      <c r="E8" s="710"/>
      <c r="F8" s="710"/>
      <c r="G8" s="710"/>
      <c r="H8" s="710"/>
      <c r="I8" s="710"/>
      <c r="J8" s="710"/>
      <c r="K8" s="710"/>
      <c r="L8" s="710"/>
      <c r="M8" s="710"/>
      <c r="N8" s="388"/>
      <c r="O8" s="387"/>
      <c r="P8" s="31"/>
      <c r="Q8" s="31"/>
    </row>
    <row r="9" spans="1:17" ht="30.75" customHeight="1" thickBot="1" x14ac:dyDescent="0.4">
      <c r="A9" s="31"/>
      <c r="B9" s="389"/>
      <c r="C9" s="726" t="s">
        <v>871</v>
      </c>
      <c r="D9" s="726"/>
      <c r="E9" s="726"/>
      <c r="F9" s="726"/>
      <c r="G9" s="727"/>
      <c r="H9" s="728">
        <v>1157193</v>
      </c>
      <c r="I9" s="729"/>
      <c r="J9" s="729"/>
      <c r="K9" s="729"/>
      <c r="L9" s="729"/>
      <c r="M9" s="730"/>
      <c r="N9" s="388"/>
      <c r="O9" s="387"/>
      <c r="P9" s="31"/>
      <c r="Q9" s="31"/>
    </row>
    <row r="10" spans="1:17" ht="21" customHeight="1" x14ac:dyDescent="0.35">
      <c r="A10" s="31"/>
      <c r="B10" s="389"/>
      <c r="C10" s="726" t="s">
        <v>872</v>
      </c>
      <c r="D10" s="726"/>
      <c r="E10" s="726"/>
      <c r="F10" s="726"/>
      <c r="G10" s="727"/>
      <c r="H10" s="728">
        <v>928773</v>
      </c>
      <c r="I10" s="729"/>
      <c r="J10" s="729"/>
      <c r="K10" s="729"/>
      <c r="L10" s="729"/>
      <c r="M10" s="730"/>
      <c r="N10" s="388"/>
      <c r="O10" s="387"/>
      <c r="P10" s="31"/>
      <c r="Q10" s="31"/>
    </row>
    <row r="11" spans="1:17" ht="33" customHeight="1" thickBot="1" x14ac:dyDescent="0.4">
      <c r="A11" s="31"/>
      <c r="B11" s="389"/>
      <c r="C11" s="726" t="s">
        <v>873</v>
      </c>
      <c r="D11" s="726"/>
      <c r="E11" s="726"/>
      <c r="F11" s="726"/>
      <c r="G11" s="726"/>
      <c r="H11" s="731" t="s">
        <v>874</v>
      </c>
      <c r="I11" s="732"/>
      <c r="J11" s="732"/>
      <c r="K11" s="732"/>
      <c r="L11" s="732"/>
      <c r="M11" s="733"/>
      <c r="N11" s="388"/>
      <c r="O11" s="387"/>
      <c r="P11" s="31"/>
      <c r="Q11" s="31"/>
    </row>
    <row r="12" spans="1:17" ht="16" thickBot="1" x14ac:dyDescent="0.4">
      <c r="A12" s="31"/>
      <c r="B12" s="389"/>
      <c r="C12" s="54"/>
      <c r="D12" s="54"/>
      <c r="E12" s="54"/>
      <c r="F12" s="54"/>
      <c r="G12" s="54"/>
      <c r="H12" s="391"/>
      <c r="I12" s="390"/>
      <c r="J12" s="390"/>
      <c r="K12" s="390"/>
      <c r="L12" s="390"/>
      <c r="M12" s="390"/>
      <c r="N12" s="388"/>
      <c r="O12" s="387"/>
      <c r="P12" s="31"/>
      <c r="Q12" s="31"/>
    </row>
    <row r="13" spans="1:17" ht="16" thickBot="1" x14ac:dyDescent="0.4">
      <c r="A13" s="31"/>
      <c r="B13" s="389"/>
      <c r="C13" s="721" t="s">
        <v>875</v>
      </c>
      <c r="D13" s="721"/>
      <c r="E13" s="721"/>
      <c r="F13" s="721"/>
      <c r="G13" s="511"/>
      <c r="H13" s="734" t="s">
        <v>961</v>
      </c>
      <c r="I13" s="735"/>
      <c r="J13" s="735"/>
      <c r="K13" s="735"/>
      <c r="L13" s="735"/>
      <c r="M13" s="736"/>
      <c r="N13" s="388"/>
      <c r="O13" s="387"/>
      <c r="P13" s="31"/>
      <c r="Q13" s="31"/>
    </row>
    <row r="14" spans="1:17" ht="15.5" x14ac:dyDescent="0.35">
      <c r="A14" s="31"/>
      <c r="B14" s="389"/>
      <c r="C14" s="737" t="s">
        <v>876</v>
      </c>
      <c r="D14" s="737"/>
      <c r="E14" s="737"/>
      <c r="F14" s="737"/>
      <c r="G14" s="737"/>
      <c r="H14" s="737"/>
      <c r="I14" s="737"/>
      <c r="J14" s="737"/>
      <c r="K14" s="737"/>
      <c r="L14" s="737"/>
      <c r="M14" s="737"/>
      <c r="N14" s="388"/>
      <c r="O14" s="387"/>
      <c r="P14" s="31"/>
      <c r="Q14" s="31"/>
    </row>
    <row r="15" spans="1:17" ht="15.5" x14ac:dyDescent="0.35">
      <c r="A15" s="31"/>
      <c r="B15" s="389"/>
      <c r="C15" s="392"/>
      <c r="D15" s="392"/>
      <c r="E15" s="392"/>
      <c r="F15" s="392"/>
      <c r="G15" s="392"/>
      <c r="H15" s="512"/>
      <c r="I15" s="393"/>
      <c r="J15" s="393"/>
      <c r="K15" s="393"/>
      <c r="L15" s="393"/>
      <c r="M15" s="393"/>
      <c r="N15" s="388"/>
      <c r="O15" s="387"/>
      <c r="P15" s="31"/>
      <c r="Q15" s="31"/>
    </row>
    <row r="16" spans="1:17" ht="16" thickBot="1" x14ac:dyDescent="0.4">
      <c r="A16" s="31"/>
      <c r="B16" s="389"/>
      <c r="C16" s="721" t="s">
        <v>877</v>
      </c>
      <c r="D16" s="721"/>
      <c r="E16" s="721"/>
      <c r="F16" s="721"/>
      <c r="G16" s="511"/>
      <c r="H16" s="391"/>
      <c r="I16" s="390"/>
      <c r="J16" s="390"/>
      <c r="K16" s="390"/>
      <c r="L16" s="390"/>
      <c r="M16" s="390"/>
      <c r="N16" s="388"/>
      <c r="O16" s="387"/>
      <c r="P16" s="31"/>
      <c r="Q16" s="68"/>
    </row>
    <row r="17" spans="1:17" ht="233" thickBot="1" x14ac:dyDescent="0.4">
      <c r="A17" s="31"/>
      <c r="B17" s="389"/>
      <c r="C17" s="394" t="s">
        <v>878</v>
      </c>
      <c r="D17" s="511"/>
      <c r="E17" s="511"/>
      <c r="F17" s="395" t="s">
        <v>879</v>
      </c>
      <c r="G17" s="395" t="s">
        <v>962</v>
      </c>
      <c r="H17" s="396" t="s">
        <v>880</v>
      </c>
      <c r="I17" s="397" t="s">
        <v>881</v>
      </c>
      <c r="J17" s="397" t="s">
        <v>882</v>
      </c>
      <c r="K17" s="575" t="s">
        <v>883</v>
      </c>
      <c r="L17" s="571" t="s">
        <v>967</v>
      </c>
      <c r="M17" s="568" t="s">
        <v>964</v>
      </c>
      <c r="N17" s="541" t="s">
        <v>974</v>
      </c>
      <c r="O17" s="541" t="s">
        <v>971</v>
      </c>
      <c r="P17" s="31"/>
      <c r="Q17" s="68"/>
    </row>
    <row r="18" spans="1:17" ht="93.5" thickBot="1" x14ac:dyDescent="0.4">
      <c r="A18" s="31"/>
      <c r="B18" s="389"/>
      <c r="C18" s="54"/>
      <c r="D18" s="54"/>
      <c r="E18" s="54"/>
      <c r="F18" s="398" t="s">
        <v>101</v>
      </c>
      <c r="G18" s="399" t="s">
        <v>884</v>
      </c>
      <c r="H18" s="400" t="s">
        <v>885</v>
      </c>
      <c r="I18" s="604">
        <v>900000</v>
      </c>
      <c r="J18" s="605">
        <v>1120000</v>
      </c>
      <c r="K18" s="606">
        <v>1154245</v>
      </c>
      <c r="L18" s="572">
        <v>543806</v>
      </c>
      <c r="M18" s="569">
        <v>10470</v>
      </c>
      <c r="N18" s="542">
        <f>SUM(K18:M18)</f>
        <v>1708521</v>
      </c>
      <c r="O18" s="607">
        <f>N18/60</f>
        <v>28475.35</v>
      </c>
      <c r="P18" s="31"/>
      <c r="Q18" s="402"/>
    </row>
    <row r="19" spans="1:17" ht="31.5" thickBot="1" x14ac:dyDescent="0.4">
      <c r="A19" s="31"/>
      <c r="B19" s="389"/>
      <c r="C19" s="54"/>
      <c r="D19" s="54"/>
      <c r="E19" s="54"/>
      <c r="F19" s="608"/>
      <c r="G19" s="609"/>
      <c r="H19" s="610" t="s">
        <v>898</v>
      </c>
      <c r="I19" s="611">
        <v>0</v>
      </c>
      <c r="J19" s="612">
        <v>249900</v>
      </c>
      <c r="K19" s="613">
        <v>218908</v>
      </c>
      <c r="L19" s="614">
        <v>103675</v>
      </c>
      <c r="M19" s="615">
        <v>180000</v>
      </c>
      <c r="N19" s="616">
        <f>K19+L19+M19</f>
        <v>502583</v>
      </c>
      <c r="O19" s="607">
        <f t="shared" ref="O19:O20" si="0">N19/60</f>
        <v>8376.3833333333332</v>
      </c>
      <c r="P19" s="31"/>
      <c r="Q19" s="402"/>
    </row>
    <row r="20" spans="1:17" ht="29.25" customHeight="1" thickBot="1" x14ac:dyDescent="0.4">
      <c r="A20" s="31"/>
      <c r="B20" s="389"/>
      <c r="C20" s="54"/>
      <c r="D20" s="54"/>
      <c r="E20" s="54"/>
      <c r="F20" s="619"/>
      <c r="G20" s="634" t="s">
        <v>995</v>
      </c>
      <c r="H20" s="620"/>
      <c r="I20" s="627">
        <f>SUM(I18:I19)</f>
        <v>900000</v>
      </c>
      <c r="J20" s="627">
        <f t="shared" ref="J20:N20" si="1">SUM(J18:J19)</f>
        <v>1369900</v>
      </c>
      <c r="K20" s="627">
        <f t="shared" si="1"/>
        <v>1373153</v>
      </c>
      <c r="L20" s="628">
        <f t="shared" si="1"/>
        <v>647481</v>
      </c>
      <c r="M20" s="627">
        <f t="shared" si="1"/>
        <v>190470</v>
      </c>
      <c r="N20" s="627">
        <f t="shared" si="1"/>
        <v>2211104</v>
      </c>
      <c r="O20" s="558">
        <f t="shared" si="0"/>
        <v>36851.73333333333</v>
      </c>
      <c r="P20" s="31"/>
      <c r="Q20" s="402"/>
    </row>
    <row r="21" spans="1:17" ht="102.75" customHeight="1" x14ac:dyDescent="0.35">
      <c r="A21" s="31"/>
      <c r="B21" s="389"/>
      <c r="C21" s="54"/>
      <c r="D21" s="54"/>
      <c r="E21" s="54"/>
      <c r="F21" s="740" t="s">
        <v>886</v>
      </c>
      <c r="G21" s="617" t="s">
        <v>985</v>
      </c>
      <c r="H21" s="622" t="s">
        <v>983</v>
      </c>
      <c r="I21" s="629">
        <v>62514</v>
      </c>
      <c r="J21" s="475">
        <v>1101600</v>
      </c>
      <c r="K21" s="600">
        <v>914058</v>
      </c>
      <c r="L21" s="600">
        <v>258840</v>
      </c>
      <c r="M21" s="524">
        <v>31910</v>
      </c>
      <c r="N21" s="625">
        <f>K21+L21+M21</f>
        <v>1204808</v>
      </c>
      <c r="O21" s="630">
        <f t="shared" ref="O21:O86" si="2">N21/60</f>
        <v>20080.133333333335</v>
      </c>
      <c r="P21" s="31"/>
      <c r="Q21" s="68"/>
    </row>
    <row r="22" spans="1:17" ht="93" x14ac:dyDescent="0.35">
      <c r="A22" s="31"/>
      <c r="B22" s="389"/>
      <c r="C22" s="54"/>
      <c r="D22" s="54"/>
      <c r="E22" s="54"/>
      <c r="F22" s="741"/>
      <c r="G22" s="617" t="s">
        <v>984</v>
      </c>
      <c r="H22" s="602" t="s">
        <v>903</v>
      </c>
      <c r="I22" s="629">
        <v>457752</v>
      </c>
      <c r="J22" s="623">
        <v>418320</v>
      </c>
      <c r="K22" s="600">
        <v>308208</v>
      </c>
      <c r="L22" s="600">
        <v>0</v>
      </c>
      <c r="M22" s="524">
        <v>475403</v>
      </c>
      <c r="N22" s="625">
        <f t="shared" ref="N22:N38" si="3">K22+L22+M22</f>
        <v>783611</v>
      </c>
      <c r="O22" s="630">
        <f t="shared" si="2"/>
        <v>13060.183333333332</v>
      </c>
      <c r="P22" s="31"/>
      <c r="Q22" s="68"/>
    </row>
    <row r="23" spans="1:17" ht="51" customHeight="1" x14ac:dyDescent="0.35">
      <c r="A23" s="31"/>
      <c r="B23" s="389"/>
      <c r="C23" s="54"/>
      <c r="D23" s="54"/>
      <c r="E23" s="54"/>
      <c r="F23" s="741"/>
      <c r="G23" s="738" t="s">
        <v>904</v>
      </c>
      <c r="H23" s="602" t="s">
        <v>905</v>
      </c>
      <c r="I23" s="629">
        <v>0</v>
      </c>
      <c r="J23" s="475">
        <v>261180</v>
      </c>
      <c r="K23" s="600">
        <v>227491</v>
      </c>
      <c r="L23" s="600">
        <v>0</v>
      </c>
      <c r="M23" s="524">
        <v>906</v>
      </c>
      <c r="N23" s="625">
        <f t="shared" si="3"/>
        <v>228397</v>
      </c>
      <c r="O23" s="630">
        <f t="shared" si="2"/>
        <v>3806.6166666666668</v>
      </c>
      <c r="P23" s="31"/>
      <c r="Q23" s="68"/>
    </row>
    <row r="24" spans="1:17" ht="54" customHeight="1" thickBot="1" x14ac:dyDescent="0.4">
      <c r="A24" s="31"/>
      <c r="B24" s="389"/>
      <c r="C24" s="54"/>
      <c r="D24" s="54"/>
      <c r="E24" s="54"/>
      <c r="F24" s="742"/>
      <c r="G24" s="739"/>
      <c r="H24" s="602" t="s">
        <v>906</v>
      </c>
      <c r="I24" s="629">
        <v>35200</v>
      </c>
      <c r="J24" s="623">
        <v>182400</v>
      </c>
      <c r="K24" s="600">
        <v>126638</v>
      </c>
      <c r="L24" s="600">
        <v>0</v>
      </c>
      <c r="M24" s="524">
        <v>27129</v>
      </c>
      <c r="N24" s="625">
        <f t="shared" si="3"/>
        <v>153767</v>
      </c>
      <c r="O24" s="630">
        <f t="shared" si="2"/>
        <v>2562.7833333333333</v>
      </c>
      <c r="P24" s="31"/>
      <c r="Q24" s="68"/>
    </row>
    <row r="25" spans="1:17" ht="35.25" customHeight="1" thickBot="1" x14ac:dyDescent="0.4">
      <c r="A25" s="31"/>
      <c r="B25" s="389"/>
      <c r="C25" s="54"/>
      <c r="D25" s="54"/>
      <c r="E25" s="54"/>
      <c r="F25" s="632"/>
      <c r="G25" s="634" t="s">
        <v>996</v>
      </c>
      <c r="H25" s="480"/>
      <c r="I25" s="633">
        <f>SUM(I21:I24)</f>
        <v>555466</v>
      </c>
      <c r="J25" s="633">
        <f>SUM(J21:J24)</f>
        <v>1963500</v>
      </c>
      <c r="K25" s="633">
        <f t="shared" ref="K25:N25" si="4">SUM(K21:K24)</f>
        <v>1576395</v>
      </c>
      <c r="L25" s="633">
        <f t="shared" si="4"/>
        <v>258840</v>
      </c>
      <c r="M25" s="633">
        <f t="shared" si="4"/>
        <v>535348</v>
      </c>
      <c r="N25" s="633">
        <f t="shared" si="4"/>
        <v>2370583</v>
      </c>
      <c r="O25" s="463">
        <f t="shared" si="2"/>
        <v>39509.716666666667</v>
      </c>
      <c r="P25" s="31"/>
      <c r="Q25" s="68"/>
    </row>
    <row r="26" spans="1:17" ht="31.5" customHeight="1" x14ac:dyDescent="0.35">
      <c r="A26" s="31"/>
      <c r="B26" s="389"/>
      <c r="C26" s="54"/>
      <c r="D26" s="54"/>
      <c r="E26" s="54"/>
      <c r="F26" s="788" t="s">
        <v>126</v>
      </c>
      <c r="G26" s="787" t="s">
        <v>986</v>
      </c>
      <c r="H26" s="602" t="s">
        <v>908</v>
      </c>
      <c r="I26" s="474">
        <v>13599660</v>
      </c>
      <c r="J26" s="475">
        <v>2399940</v>
      </c>
      <c r="K26" s="644">
        <v>1402124</v>
      </c>
      <c r="L26" s="644">
        <v>448873</v>
      </c>
      <c r="M26" s="524">
        <v>1631037</v>
      </c>
      <c r="N26" s="647">
        <f t="shared" si="3"/>
        <v>3482034</v>
      </c>
      <c r="O26" s="630">
        <f t="shared" si="2"/>
        <v>58033.9</v>
      </c>
      <c r="P26" s="31"/>
      <c r="Q26" s="68"/>
    </row>
    <row r="27" spans="1:17" ht="46.5" x14ac:dyDescent="0.35">
      <c r="A27" s="31"/>
      <c r="B27" s="389"/>
      <c r="C27" s="54"/>
      <c r="D27" s="54"/>
      <c r="E27" s="54"/>
      <c r="F27" s="789"/>
      <c r="G27" s="743"/>
      <c r="H27" s="602" t="s">
        <v>909</v>
      </c>
      <c r="I27" s="474">
        <v>1200000</v>
      </c>
      <c r="J27" s="475">
        <v>240000</v>
      </c>
      <c r="K27" s="644">
        <v>76481</v>
      </c>
      <c r="L27" s="644">
        <v>286031</v>
      </c>
      <c r="M27" s="524">
        <v>752764</v>
      </c>
      <c r="N27" s="647">
        <f t="shared" si="3"/>
        <v>1115276</v>
      </c>
      <c r="O27" s="630">
        <f t="shared" si="2"/>
        <v>18587.933333333334</v>
      </c>
      <c r="P27" s="31"/>
      <c r="Q27" s="68"/>
    </row>
    <row r="28" spans="1:17" ht="15.5" x14ac:dyDescent="0.35">
      <c r="A28" s="31"/>
      <c r="B28" s="389"/>
      <c r="C28" s="54"/>
      <c r="D28" s="54"/>
      <c r="E28" s="54"/>
      <c r="F28" s="789"/>
      <c r="G28" s="743"/>
      <c r="H28" s="602" t="s">
        <v>910</v>
      </c>
      <c r="I28" s="474">
        <v>3009600</v>
      </c>
      <c r="J28" s="475">
        <v>601920</v>
      </c>
      <c r="K28" s="645">
        <v>403946</v>
      </c>
      <c r="L28" s="646">
        <v>871230</v>
      </c>
      <c r="M28" s="524">
        <v>121500</v>
      </c>
      <c r="N28" s="647">
        <f t="shared" si="3"/>
        <v>1396676</v>
      </c>
      <c r="O28" s="630">
        <f t="shared" si="2"/>
        <v>23277.933333333334</v>
      </c>
      <c r="P28" s="31"/>
      <c r="Q28" s="68"/>
    </row>
    <row r="29" spans="1:17" ht="15.5" x14ac:dyDescent="0.35">
      <c r="A29" s="31"/>
      <c r="B29" s="389"/>
      <c r="C29" s="54"/>
      <c r="D29" s="54"/>
      <c r="E29" s="54"/>
      <c r="F29" s="789"/>
      <c r="G29" s="744"/>
      <c r="H29" s="603" t="s">
        <v>911</v>
      </c>
      <c r="I29" s="474">
        <v>400050</v>
      </c>
      <c r="J29" s="475">
        <v>400050</v>
      </c>
      <c r="K29" s="600">
        <v>2670</v>
      </c>
      <c r="L29" s="600">
        <v>0</v>
      </c>
      <c r="M29" s="524">
        <v>0</v>
      </c>
      <c r="N29" s="647">
        <f t="shared" si="3"/>
        <v>2670</v>
      </c>
      <c r="O29" s="630">
        <f t="shared" si="2"/>
        <v>44.5</v>
      </c>
      <c r="P29" s="31"/>
      <c r="Q29" s="68"/>
    </row>
    <row r="30" spans="1:17" ht="15.5" x14ac:dyDescent="0.35">
      <c r="A30" s="31"/>
      <c r="B30" s="389"/>
      <c r="C30" s="54"/>
      <c r="D30" s="54"/>
      <c r="E30" s="54"/>
      <c r="F30" s="789"/>
      <c r="G30" s="643" t="s">
        <v>899</v>
      </c>
      <c r="H30" s="403"/>
      <c r="I30" s="633">
        <f>SUM(I26:I29)</f>
        <v>18209310</v>
      </c>
      <c r="J30" s="633">
        <f t="shared" ref="J30:N30" si="5">SUM(J26:J29)</f>
        <v>3641910</v>
      </c>
      <c r="K30" s="633">
        <f t="shared" si="5"/>
        <v>1885221</v>
      </c>
      <c r="L30" s="633">
        <f t="shared" si="5"/>
        <v>1606134</v>
      </c>
      <c r="M30" s="633">
        <f t="shared" si="5"/>
        <v>2505301</v>
      </c>
      <c r="N30" s="648">
        <f t="shared" si="5"/>
        <v>5996656</v>
      </c>
      <c r="O30" s="631">
        <f t="shared" si="2"/>
        <v>99944.266666666663</v>
      </c>
      <c r="P30" s="31"/>
      <c r="Q30" s="68"/>
    </row>
    <row r="31" spans="1:17" ht="97.5" customHeight="1" x14ac:dyDescent="0.35">
      <c r="A31" s="31"/>
      <c r="B31" s="389"/>
      <c r="C31" s="54"/>
      <c r="D31" s="54"/>
      <c r="E31" s="54"/>
      <c r="F31" s="789"/>
      <c r="G31" s="784" t="s">
        <v>912</v>
      </c>
      <c r="H31" s="649" t="s">
        <v>989</v>
      </c>
      <c r="I31" s="649">
        <v>568710</v>
      </c>
      <c r="J31" s="650">
        <v>379140</v>
      </c>
      <c r="K31" s="651">
        <v>136393.5</v>
      </c>
      <c r="L31" s="651">
        <v>47952</v>
      </c>
      <c r="M31" s="652">
        <v>373099</v>
      </c>
      <c r="N31" s="647">
        <f t="shared" si="3"/>
        <v>557444.5</v>
      </c>
      <c r="O31" s="630">
        <f t="shared" si="2"/>
        <v>9290.7416666666668</v>
      </c>
      <c r="P31" s="31"/>
      <c r="Q31" s="68"/>
    </row>
    <row r="32" spans="1:17" ht="33" customHeight="1" x14ac:dyDescent="0.35">
      <c r="A32" s="31"/>
      <c r="B32" s="389"/>
      <c r="C32" s="54"/>
      <c r="D32" s="54"/>
      <c r="E32" s="54"/>
      <c r="F32" s="789"/>
      <c r="G32" s="785"/>
      <c r="H32" s="448" t="s">
        <v>914</v>
      </c>
      <c r="I32" s="649">
        <v>1201600</v>
      </c>
      <c r="J32" s="657">
        <v>600800</v>
      </c>
      <c r="K32" s="651">
        <v>130430</v>
      </c>
      <c r="L32" s="651">
        <v>13246</v>
      </c>
      <c r="M32" s="652">
        <v>268319</v>
      </c>
      <c r="N32" s="647">
        <f t="shared" si="3"/>
        <v>411995</v>
      </c>
      <c r="O32" s="630">
        <f t="shared" si="2"/>
        <v>6866.583333333333</v>
      </c>
      <c r="P32" s="31"/>
      <c r="Q32" s="68"/>
    </row>
    <row r="33" spans="1:17" ht="31" x14ac:dyDescent="0.35">
      <c r="A33" s="31"/>
      <c r="B33" s="389"/>
      <c r="C33" s="54"/>
      <c r="D33" s="54"/>
      <c r="E33" s="54"/>
      <c r="F33" s="789"/>
      <c r="G33" s="785"/>
      <c r="H33" s="448" t="s">
        <v>915</v>
      </c>
      <c r="I33" s="649">
        <v>4200000</v>
      </c>
      <c r="J33" s="650">
        <v>1050000</v>
      </c>
      <c r="K33" s="658">
        <v>1050601.5</v>
      </c>
      <c r="L33" s="651">
        <v>875413</v>
      </c>
      <c r="M33" s="652">
        <v>1216128</v>
      </c>
      <c r="N33" s="647">
        <f t="shared" si="3"/>
        <v>3142142.5</v>
      </c>
      <c r="O33" s="630">
        <f t="shared" si="2"/>
        <v>52369.041666666664</v>
      </c>
      <c r="P33" s="31"/>
      <c r="Q33" s="68"/>
    </row>
    <row r="34" spans="1:17" ht="84.75" customHeight="1" x14ac:dyDescent="0.35">
      <c r="A34" s="31"/>
      <c r="B34" s="389"/>
      <c r="C34" s="54"/>
      <c r="D34" s="54"/>
      <c r="E34" s="54"/>
      <c r="F34" s="789"/>
      <c r="G34" s="785"/>
      <c r="H34" s="653" t="s">
        <v>916</v>
      </c>
      <c r="I34" s="649">
        <v>3513480</v>
      </c>
      <c r="J34" s="650">
        <v>1608000</v>
      </c>
      <c r="K34" s="651">
        <v>883645</v>
      </c>
      <c r="L34" s="651">
        <v>279591</v>
      </c>
      <c r="M34" s="652">
        <v>328115</v>
      </c>
      <c r="N34" s="647">
        <f t="shared" si="3"/>
        <v>1491351</v>
      </c>
      <c r="O34" s="630">
        <f t="shared" si="2"/>
        <v>24855.85</v>
      </c>
      <c r="P34" s="31"/>
      <c r="Q34" s="68"/>
    </row>
    <row r="35" spans="1:17" ht="62" x14ac:dyDescent="0.35">
      <c r="A35" s="31"/>
      <c r="B35" s="389"/>
      <c r="C35" s="54"/>
      <c r="D35" s="54"/>
      <c r="E35" s="54"/>
      <c r="F35" s="789"/>
      <c r="G35" s="785"/>
      <c r="H35" s="654" t="s">
        <v>917</v>
      </c>
      <c r="I35" s="649">
        <v>4281500</v>
      </c>
      <c r="J35" s="659">
        <v>1712600</v>
      </c>
      <c r="K35" s="651">
        <v>617396</v>
      </c>
      <c r="L35" s="651">
        <v>163445</v>
      </c>
      <c r="M35" s="652">
        <v>335038</v>
      </c>
      <c r="N35" s="647">
        <f t="shared" si="3"/>
        <v>1115879</v>
      </c>
      <c r="O35" s="630">
        <f t="shared" si="2"/>
        <v>18597.983333333334</v>
      </c>
      <c r="P35" s="31"/>
      <c r="Q35" s="68"/>
    </row>
    <row r="36" spans="1:17" ht="30.75" customHeight="1" x14ac:dyDescent="0.35">
      <c r="A36" s="31"/>
      <c r="B36" s="389"/>
      <c r="C36" s="54"/>
      <c r="D36" s="54"/>
      <c r="E36" s="54"/>
      <c r="F36" s="789"/>
      <c r="G36" s="785"/>
      <c r="H36" s="448" t="s">
        <v>918</v>
      </c>
      <c r="I36" s="649">
        <v>1321560</v>
      </c>
      <c r="J36" s="650">
        <v>0</v>
      </c>
      <c r="K36" s="651">
        <v>0</v>
      </c>
      <c r="L36" s="651">
        <v>0</v>
      </c>
      <c r="M36" s="660">
        <v>8500</v>
      </c>
      <c r="N36" s="647">
        <f t="shared" si="3"/>
        <v>8500</v>
      </c>
      <c r="O36" s="630">
        <f t="shared" si="2"/>
        <v>141.66666666666666</v>
      </c>
      <c r="P36" s="31"/>
      <c r="Q36" s="68"/>
    </row>
    <row r="37" spans="1:17" ht="108" customHeight="1" x14ac:dyDescent="0.35">
      <c r="A37" s="31"/>
      <c r="B37" s="389"/>
      <c r="C37" s="54"/>
      <c r="D37" s="54"/>
      <c r="E37" s="54"/>
      <c r="F37" s="789"/>
      <c r="G37" s="785"/>
      <c r="H37" s="448" t="s">
        <v>919</v>
      </c>
      <c r="I37" s="649">
        <v>3620460</v>
      </c>
      <c r="J37" s="650">
        <v>911340</v>
      </c>
      <c r="K37" s="651">
        <v>603216</v>
      </c>
      <c r="L37" s="661">
        <v>351360</v>
      </c>
      <c r="M37" s="652">
        <v>1443185</v>
      </c>
      <c r="N37" s="647">
        <f t="shared" si="3"/>
        <v>2397761</v>
      </c>
      <c r="O37" s="630">
        <f t="shared" si="2"/>
        <v>39962.683333333334</v>
      </c>
      <c r="P37" s="31"/>
      <c r="Q37" s="68"/>
    </row>
    <row r="38" spans="1:17" ht="25.5" customHeight="1" x14ac:dyDescent="0.35">
      <c r="A38" s="31"/>
      <c r="B38" s="389"/>
      <c r="C38" s="54"/>
      <c r="D38" s="54"/>
      <c r="E38" s="54"/>
      <c r="F38" s="789"/>
      <c r="G38" s="786"/>
      <c r="H38" s="448" t="s">
        <v>389</v>
      </c>
      <c r="I38" s="649">
        <v>396000</v>
      </c>
      <c r="J38" s="650">
        <v>45540</v>
      </c>
      <c r="K38" s="662">
        <v>7360</v>
      </c>
      <c r="L38" s="662">
        <v>172754</v>
      </c>
      <c r="M38" s="652">
        <v>7875</v>
      </c>
      <c r="N38" s="647">
        <f t="shared" si="3"/>
        <v>187989</v>
      </c>
      <c r="O38" s="630">
        <f t="shared" si="2"/>
        <v>3133.15</v>
      </c>
      <c r="P38" s="31"/>
      <c r="Q38" s="68"/>
    </row>
    <row r="39" spans="1:17" ht="21" customHeight="1" x14ac:dyDescent="0.35">
      <c r="A39" s="31"/>
      <c r="B39" s="389"/>
      <c r="C39" s="54"/>
      <c r="D39" s="54"/>
      <c r="E39" s="54"/>
      <c r="F39" s="789"/>
      <c r="G39" s="656" t="s">
        <v>899</v>
      </c>
      <c r="H39" s="448"/>
      <c r="I39" s="655">
        <f>SUM(I31:I38)</f>
        <v>19103310</v>
      </c>
      <c r="J39" s="655">
        <f t="shared" ref="J39:N39" si="6">SUM(J31:J38)</f>
        <v>6307420</v>
      </c>
      <c r="K39" s="655">
        <f t="shared" si="6"/>
        <v>3429042</v>
      </c>
      <c r="L39" s="655">
        <f t="shared" si="6"/>
        <v>1903761</v>
      </c>
      <c r="M39" s="655">
        <f t="shared" si="6"/>
        <v>3980259</v>
      </c>
      <c r="N39" s="655">
        <f t="shared" si="6"/>
        <v>9313062</v>
      </c>
      <c r="O39" s="631">
        <f t="shared" si="2"/>
        <v>155217.70000000001</v>
      </c>
      <c r="P39" s="31"/>
      <c r="Q39" s="68"/>
    </row>
    <row r="40" spans="1:17" ht="87.75" customHeight="1" x14ac:dyDescent="0.35">
      <c r="A40" s="31"/>
      <c r="B40" s="389"/>
      <c r="C40" s="54"/>
      <c r="D40" s="54"/>
      <c r="E40" s="54"/>
      <c r="F40" s="789"/>
      <c r="G40" s="784" t="s">
        <v>987</v>
      </c>
      <c r="H40" s="665" t="s">
        <v>920</v>
      </c>
      <c r="I40" s="663">
        <v>600000</v>
      </c>
      <c r="J40" s="475">
        <v>90000</v>
      </c>
      <c r="K40" s="600">
        <v>82300</v>
      </c>
      <c r="L40" s="600">
        <v>0</v>
      </c>
      <c r="M40" s="524">
        <v>155265</v>
      </c>
      <c r="N40" s="600">
        <f t="shared" ref="N40:N42" si="7">SUM(K40:M40)</f>
        <v>237565</v>
      </c>
      <c r="O40" s="630">
        <f t="shared" si="2"/>
        <v>3959.4166666666665</v>
      </c>
      <c r="P40" s="31"/>
      <c r="Q40" s="68"/>
    </row>
    <row r="41" spans="1:17" ht="31" x14ac:dyDescent="0.35">
      <c r="A41" s="31"/>
      <c r="B41" s="389"/>
      <c r="C41" s="54"/>
      <c r="D41" s="54"/>
      <c r="E41" s="54"/>
      <c r="F41" s="789"/>
      <c r="G41" s="785"/>
      <c r="H41" s="665" t="s">
        <v>921</v>
      </c>
      <c r="I41" s="663">
        <v>99960</v>
      </c>
      <c r="J41" s="475">
        <v>0</v>
      </c>
      <c r="K41" s="664">
        <v>0</v>
      </c>
      <c r="L41" s="664">
        <v>0</v>
      </c>
      <c r="M41" s="664">
        <v>0</v>
      </c>
      <c r="N41" s="600">
        <f t="shared" si="7"/>
        <v>0</v>
      </c>
      <c r="O41" s="630">
        <f t="shared" si="2"/>
        <v>0</v>
      </c>
      <c r="P41" s="31"/>
      <c r="Q41" s="68"/>
    </row>
    <row r="42" spans="1:17" ht="31" x14ac:dyDescent="0.35">
      <c r="A42" s="31"/>
      <c r="B42" s="389"/>
      <c r="C42" s="54"/>
      <c r="D42" s="54"/>
      <c r="E42" s="54"/>
      <c r="F42" s="789"/>
      <c r="G42" s="786"/>
      <c r="H42" s="665" t="s">
        <v>922</v>
      </c>
      <c r="I42" s="663">
        <v>99960</v>
      </c>
      <c r="J42" s="475">
        <v>49980</v>
      </c>
      <c r="K42" s="664">
        <v>0</v>
      </c>
      <c r="L42" s="664">
        <v>21282</v>
      </c>
      <c r="M42" s="524">
        <v>0</v>
      </c>
      <c r="N42" s="600">
        <f t="shared" si="7"/>
        <v>21282</v>
      </c>
      <c r="O42" s="630">
        <f t="shared" si="2"/>
        <v>354.7</v>
      </c>
      <c r="P42" s="31"/>
      <c r="Q42" s="68"/>
    </row>
    <row r="43" spans="1:17" ht="15.75" customHeight="1" x14ac:dyDescent="0.35">
      <c r="A43" s="31"/>
      <c r="B43" s="389"/>
      <c r="C43" s="54"/>
      <c r="D43" s="54"/>
      <c r="E43" s="54"/>
      <c r="F43" s="789"/>
      <c r="G43" s="656" t="s">
        <v>899</v>
      </c>
      <c r="H43" s="403"/>
      <c r="I43" s="633">
        <f>SUM(I40:I42)</f>
        <v>799920</v>
      </c>
      <c r="J43" s="633">
        <f t="shared" ref="J43:N43" si="8">SUM(J40:J42)</f>
        <v>139980</v>
      </c>
      <c r="K43" s="633">
        <f t="shared" si="8"/>
        <v>82300</v>
      </c>
      <c r="L43" s="633">
        <f t="shared" si="8"/>
        <v>21282</v>
      </c>
      <c r="M43" s="633">
        <f t="shared" si="8"/>
        <v>155265</v>
      </c>
      <c r="N43" s="633">
        <f t="shared" si="8"/>
        <v>258847</v>
      </c>
      <c r="O43" s="631">
        <f t="shared" si="2"/>
        <v>4314.1166666666668</v>
      </c>
      <c r="P43" s="31"/>
      <c r="Q43" s="68"/>
    </row>
    <row r="44" spans="1:17" ht="62" x14ac:dyDescent="0.35">
      <c r="A44" s="31"/>
      <c r="B44" s="389"/>
      <c r="C44" s="54"/>
      <c r="D44" s="54"/>
      <c r="E44" s="54"/>
      <c r="F44" s="790"/>
      <c r="G44" s="784" t="s">
        <v>988</v>
      </c>
      <c r="H44" s="668" t="s">
        <v>924</v>
      </c>
      <c r="I44" s="670">
        <v>1350000</v>
      </c>
      <c r="J44" s="475">
        <v>436500</v>
      </c>
      <c r="K44" s="600">
        <v>512549</v>
      </c>
      <c r="L44" s="600">
        <v>50300</v>
      </c>
      <c r="M44" s="524">
        <v>318436</v>
      </c>
      <c r="N44" s="574">
        <f t="shared" ref="N44:N47" si="9">SUM(K44:M44)</f>
        <v>881285</v>
      </c>
      <c r="O44" s="630">
        <f t="shared" si="2"/>
        <v>14688.083333333334</v>
      </c>
      <c r="P44" s="31"/>
      <c r="Q44" s="68"/>
    </row>
    <row r="45" spans="1:17" ht="31" x14ac:dyDescent="0.35">
      <c r="A45" s="31"/>
      <c r="B45" s="389"/>
      <c r="C45" s="54"/>
      <c r="D45" s="54"/>
      <c r="E45" s="54"/>
      <c r="F45" s="667"/>
      <c r="G45" s="785"/>
      <c r="H45" s="669" t="s">
        <v>925</v>
      </c>
      <c r="I45" s="670">
        <v>976500</v>
      </c>
      <c r="J45" s="475">
        <v>585900</v>
      </c>
      <c r="K45" s="600">
        <v>395917</v>
      </c>
      <c r="L45" s="600">
        <v>41050</v>
      </c>
      <c r="M45" s="524">
        <v>833893</v>
      </c>
      <c r="N45" s="574">
        <f t="shared" si="9"/>
        <v>1270860</v>
      </c>
      <c r="O45" s="630">
        <f t="shared" si="2"/>
        <v>21181</v>
      </c>
      <c r="P45" s="31"/>
      <c r="Q45" s="68"/>
    </row>
    <row r="46" spans="1:17" ht="31" x14ac:dyDescent="0.35">
      <c r="A46" s="31"/>
      <c r="B46" s="389"/>
      <c r="C46" s="54"/>
      <c r="D46" s="54"/>
      <c r="E46" s="54"/>
      <c r="F46" s="667"/>
      <c r="G46" s="785"/>
      <c r="H46" s="669" t="s">
        <v>926</v>
      </c>
      <c r="I46" s="670">
        <v>918000</v>
      </c>
      <c r="J46" s="475">
        <v>408000</v>
      </c>
      <c r="K46" s="672">
        <v>231500</v>
      </c>
      <c r="L46" s="672">
        <v>57575</v>
      </c>
      <c r="M46" s="524">
        <v>115175</v>
      </c>
      <c r="N46" s="574">
        <f t="shared" si="9"/>
        <v>404250</v>
      </c>
      <c r="O46" s="630">
        <f t="shared" si="2"/>
        <v>6737.5</v>
      </c>
      <c r="P46" s="31"/>
      <c r="Q46" s="68"/>
    </row>
    <row r="47" spans="1:17" ht="46.5" x14ac:dyDescent="0.35">
      <c r="A47" s="31"/>
      <c r="B47" s="389"/>
      <c r="C47" s="54"/>
      <c r="D47" s="54"/>
      <c r="E47" s="54"/>
      <c r="F47" s="667"/>
      <c r="G47" s="786"/>
      <c r="H47" s="668" t="s">
        <v>927</v>
      </c>
      <c r="I47" s="670">
        <v>1082000</v>
      </c>
      <c r="J47" s="475">
        <v>541000</v>
      </c>
      <c r="K47" s="664">
        <v>0</v>
      </c>
      <c r="L47" s="664">
        <v>0</v>
      </c>
      <c r="M47" s="671">
        <v>3000</v>
      </c>
      <c r="N47" s="574">
        <f t="shared" si="9"/>
        <v>3000</v>
      </c>
      <c r="O47" s="630">
        <f t="shared" si="2"/>
        <v>50</v>
      </c>
      <c r="P47" s="31"/>
      <c r="Q47" s="68"/>
    </row>
    <row r="48" spans="1:17" ht="15.5" x14ac:dyDescent="0.35">
      <c r="A48" s="31"/>
      <c r="B48" s="389"/>
      <c r="C48" s="54"/>
      <c r="D48" s="54"/>
      <c r="E48" s="54"/>
      <c r="F48" s="667"/>
      <c r="G48" s="656" t="s">
        <v>899</v>
      </c>
      <c r="H48" s="403"/>
      <c r="I48" s="633">
        <f>SUM(I44:I47)</f>
        <v>4326500</v>
      </c>
      <c r="J48" s="633">
        <f t="shared" ref="J48:N48" si="10">SUM(J44:J47)</f>
        <v>1971400</v>
      </c>
      <c r="K48" s="633">
        <f t="shared" si="10"/>
        <v>1139966</v>
      </c>
      <c r="L48" s="633">
        <f t="shared" si="10"/>
        <v>148925</v>
      </c>
      <c r="M48" s="633">
        <f t="shared" si="10"/>
        <v>1270504</v>
      </c>
      <c r="N48" s="633">
        <f t="shared" si="10"/>
        <v>2559395</v>
      </c>
      <c r="O48" s="631">
        <f t="shared" si="2"/>
        <v>42656.583333333336</v>
      </c>
      <c r="P48" s="31"/>
      <c r="Q48" s="68"/>
    </row>
    <row r="49" spans="1:17" ht="15.5" x14ac:dyDescent="0.35">
      <c r="A49" s="31"/>
      <c r="B49" s="389"/>
      <c r="C49" s="54"/>
      <c r="D49" s="54"/>
      <c r="E49" s="54"/>
      <c r="F49" s="656"/>
      <c r="G49" s="673" t="s">
        <v>990</v>
      </c>
      <c r="H49" s="400"/>
      <c r="I49" s="517">
        <f>I48+I43+I39+I30</f>
        <v>42439040</v>
      </c>
      <c r="J49" s="517">
        <f t="shared" ref="J49:N49" si="11">J48+J43+J39+J30</f>
        <v>12060710</v>
      </c>
      <c r="K49" s="517">
        <f t="shared" si="11"/>
        <v>6536529</v>
      </c>
      <c r="L49" s="517">
        <f t="shared" si="11"/>
        <v>3680102</v>
      </c>
      <c r="M49" s="517">
        <f t="shared" si="11"/>
        <v>7911329</v>
      </c>
      <c r="N49" s="517">
        <f t="shared" si="11"/>
        <v>18127960</v>
      </c>
      <c r="O49" s="631">
        <f t="shared" si="2"/>
        <v>302132.66666666669</v>
      </c>
      <c r="P49" s="31"/>
      <c r="Q49" s="68"/>
    </row>
    <row r="50" spans="1:17" ht="106.5" customHeight="1" x14ac:dyDescent="0.35">
      <c r="A50" s="31"/>
      <c r="B50" s="389"/>
      <c r="C50" s="54"/>
      <c r="D50" s="54"/>
      <c r="E50" s="54"/>
      <c r="F50" s="781" t="s">
        <v>887</v>
      </c>
      <c r="G50" s="743" t="s">
        <v>992</v>
      </c>
      <c r="H50" s="322" t="s">
        <v>930</v>
      </c>
      <c r="I50" s="675">
        <v>80000</v>
      </c>
      <c r="J50" s="675">
        <v>80000</v>
      </c>
      <c r="K50" s="676">
        <v>0</v>
      </c>
      <c r="L50" s="676">
        <v>174</v>
      </c>
      <c r="M50" s="524">
        <v>0</v>
      </c>
      <c r="N50" s="646">
        <f>K50+L50+M50</f>
        <v>174</v>
      </c>
      <c r="O50" s="630">
        <f t="shared" si="2"/>
        <v>2.9</v>
      </c>
      <c r="P50" s="31"/>
      <c r="Q50" s="68"/>
    </row>
    <row r="51" spans="1:17" ht="15.5" x14ac:dyDescent="0.35">
      <c r="A51" s="31"/>
      <c r="B51" s="389"/>
      <c r="C51" s="54"/>
      <c r="D51" s="54"/>
      <c r="E51" s="54"/>
      <c r="F51" s="782"/>
      <c r="G51" s="744"/>
      <c r="H51" s="322" t="s">
        <v>931</v>
      </c>
      <c r="I51" s="675">
        <v>0</v>
      </c>
      <c r="J51" s="675">
        <v>0</v>
      </c>
      <c r="K51" s="675">
        <v>0</v>
      </c>
      <c r="L51" s="675">
        <v>0</v>
      </c>
      <c r="M51" s="675">
        <v>0</v>
      </c>
      <c r="N51" s="646">
        <f>K51+L51+M51</f>
        <v>0</v>
      </c>
      <c r="O51" s="630">
        <f t="shared" si="2"/>
        <v>0</v>
      </c>
      <c r="P51" s="31"/>
      <c r="Q51" s="68"/>
    </row>
    <row r="52" spans="1:17" ht="15.5" x14ac:dyDescent="0.35">
      <c r="A52" s="31"/>
      <c r="B52" s="389"/>
      <c r="C52" s="54"/>
      <c r="D52" s="54"/>
      <c r="E52" s="54"/>
      <c r="F52" s="782"/>
      <c r="G52" s="656" t="s">
        <v>899</v>
      </c>
      <c r="H52" s="405"/>
      <c r="I52" s="633">
        <f>SUM(I50:I51)</f>
        <v>80000</v>
      </c>
      <c r="J52" s="633">
        <f t="shared" ref="J52:N52" si="12">SUM(J50:J51)</f>
        <v>80000</v>
      </c>
      <c r="K52" s="633">
        <f t="shared" si="12"/>
        <v>0</v>
      </c>
      <c r="L52" s="633">
        <f t="shared" si="12"/>
        <v>174</v>
      </c>
      <c r="M52" s="633">
        <f t="shared" si="12"/>
        <v>0</v>
      </c>
      <c r="N52" s="648">
        <f t="shared" si="12"/>
        <v>174</v>
      </c>
      <c r="O52" s="631">
        <f t="shared" si="2"/>
        <v>2.9</v>
      </c>
      <c r="P52" s="31"/>
      <c r="Q52" s="68"/>
    </row>
    <row r="53" spans="1:17" ht="75" customHeight="1" x14ac:dyDescent="0.35">
      <c r="A53" s="31"/>
      <c r="B53" s="389"/>
      <c r="C53" s="54"/>
      <c r="D53" s="54"/>
      <c r="E53" s="54"/>
      <c r="F53" s="782"/>
      <c r="G53" s="784" t="s">
        <v>991</v>
      </c>
      <c r="H53" s="602" t="s">
        <v>933</v>
      </c>
      <c r="I53" s="474">
        <v>0</v>
      </c>
      <c r="J53" s="475">
        <v>249900</v>
      </c>
      <c r="K53" s="664">
        <v>100000</v>
      </c>
      <c r="L53" s="664"/>
      <c r="M53" s="524">
        <v>0</v>
      </c>
      <c r="N53" s="646">
        <f>K53+L53+M53</f>
        <v>100000</v>
      </c>
      <c r="O53" s="630">
        <f t="shared" si="2"/>
        <v>1666.6666666666667</v>
      </c>
      <c r="P53" s="31"/>
      <c r="Q53" s="68"/>
    </row>
    <row r="54" spans="1:17" ht="62" x14ac:dyDescent="0.35">
      <c r="A54" s="31"/>
      <c r="B54" s="389"/>
      <c r="C54" s="54"/>
      <c r="D54" s="54"/>
      <c r="E54" s="54"/>
      <c r="F54" s="782"/>
      <c r="G54" s="785"/>
      <c r="H54" s="677" t="s">
        <v>934</v>
      </c>
      <c r="I54" s="474">
        <v>132718</v>
      </c>
      <c r="J54" s="623">
        <v>175000</v>
      </c>
      <c r="K54" s="600">
        <v>173593</v>
      </c>
      <c r="L54" s="600">
        <v>90170</v>
      </c>
      <c r="M54" s="524">
        <v>180790</v>
      </c>
      <c r="N54" s="646">
        <f t="shared" ref="N54:N63" si="13">K54+L54+M54</f>
        <v>444553</v>
      </c>
      <c r="O54" s="630">
        <f t="shared" si="2"/>
        <v>7409.2166666666662</v>
      </c>
      <c r="P54" s="31"/>
      <c r="Q54" s="68"/>
    </row>
    <row r="55" spans="1:17" ht="46.5" x14ac:dyDescent="0.35">
      <c r="A55" s="31"/>
      <c r="B55" s="389"/>
      <c r="C55" s="54"/>
      <c r="D55" s="54"/>
      <c r="E55" s="54"/>
      <c r="F55" s="782"/>
      <c r="G55" s="785"/>
      <c r="H55" s="322" t="s">
        <v>935</v>
      </c>
      <c r="I55" s="474">
        <v>180000</v>
      </c>
      <c r="J55" s="623">
        <v>180000</v>
      </c>
      <c r="K55" s="600">
        <v>164864</v>
      </c>
      <c r="L55" s="600">
        <v>85017</v>
      </c>
      <c r="M55" s="524">
        <v>255684</v>
      </c>
      <c r="N55" s="646">
        <f t="shared" si="13"/>
        <v>505565</v>
      </c>
      <c r="O55" s="630">
        <f t="shared" si="2"/>
        <v>8426.0833333333339</v>
      </c>
      <c r="P55" s="31"/>
      <c r="Q55" s="68"/>
    </row>
    <row r="56" spans="1:17" ht="31" x14ac:dyDescent="0.35">
      <c r="A56" s="31"/>
      <c r="B56" s="389"/>
      <c r="C56" s="54"/>
      <c r="D56" s="54"/>
      <c r="E56" s="54"/>
      <c r="F56" s="782"/>
      <c r="G56" s="785"/>
      <c r="H56" s="602" t="s">
        <v>936</v>
      </c>
      <c r="I56" s="474">
        <v>420000</v>
      </c>
      <c r="J56" s="475">
        <v>420000</v>
      </c>
      <c r="K56" s="600">
        <v>18714.5</v>
      </c>
      <c r="L56" s="600">
        <v>498730</v>
      </c>
      <c r="M56" s="524"/>
      <c r="N56" s="646">
        <f t="shared" si="13"/>
        <v>517444.5</v>
      </c>
      <c r="O56" s="630">
        <f t="shared" si="2"/>
        <v>8624.0750000000007</v>
      </c>
      <c r="P56" s="31"/>
      <c r="Q56" s="68"/>
    </row>
    <row r="57" spans="1:17" ht="31" x14ac:dyDescent="0.35">
      <c r="A57" s="31"/>
      <c r="B57" s="389"/>
      <c r="C57" s="54"/>
      <c r="D57" s="54"/>
      <c r="E57" s="54"/>
      <c r="F57" s="782"/>
      <c r="G57" s="786"/>
      <c r="H57" s="678" t="s">
        <v>937</v>
      </c>
      <c r="I57" s="474">
        <v>427500</v>
      </c>
      <c r="J57" s="679">
        <v>285000</v>
      </c>
      <c r="K57" s="672">
        <v>304713</v>
      </c>
      <c r="L57" s="672">
        <v>49437</v>
      </c>
      <c r="M57" s="524">
        <v>277727</v>
      </c>
      <c r="N57" s="646">
        <f t="shared" si="13"/>
        <v>631877</v>
      </c>
      <c r="O57" s="630">
        <f t="shared" si="2"/>
        <v>10531.283333333333</v>
      </c>
      <c r="P57" s="31"/>
      <c r="Q57" s="68"/>
    </row>
    <row r="58" spans="1:17" ht="15.5" x14ac:dyDescent="0.35">
      <c r="A58" s="31"/>
      <c r="B58" s="389"/>
      <c r="C58" s="54"/>
      <c r="D58" s="54"/>
      <c r="E58" s="54"/>
      <c r="F58" s="782"/>
      <c r="G58" s="656" t="s">
        <v>899</v>
      </c>
      <c r="H58" s="405"/>
      <c r="I58" s="633">
        <f>SUM(I53:I57)</f>
        <v>1160218</v>
      </c>
      <c r="J58" s="633">
        <f t="shared" ref="J58:N58" si="14">SUM(J53:J57)</f>
        <v>1309900</v>
      </c>
      <c r="K58" s="633">
        <f t="shared" si="14"/>
        <v>761884.5</v>
      </c>
      <c r="L58" s="633">
        <f t="shared" si="14"/>
        <v>723354</v>
      </c>
      <c r="M58" s="633">
        <f t="shared" si="14"/>
        <v>714201</v>
      </c>
      <c r="N58" s="633">
        <f t="shared" si="14"/>
        <v>2199439.5</v>
      </c>
      <c r="O58" s="631">
        <f t="shared" si="2"/>
        <v>36657.324999999997</v>
      </c>
      <c r="P58" s="31"/>
      <c r="Q58" s="68"/>
    </row>
    <row r="59" spans="1:17" ht="15.5" x14ac:dyDescent="0.35">
      <c r="A59" s="31"/>
      <c r="B59" s="389"/>
      <c r="C59" s="54"/>
      <c r="D59" s="54"/>
      <c r="E59" s="54"/>
      <c r="F59" s="782"/>
      <c r="G59" s="784" t="s">
        <v>938</v>
      </c>
      <c r="H59" s="680" t="s">
        <v>939</v>
      </c>
      <c r="I59" s="682">
        <v>150000</v>
      </c>
      <c r="J59" s="623">
        <v>150000</v>
      </c>
      <c r="K59" s="676">
        <v>0</v>
      </c>
      <c r="L59" s="676">
        <v>0</v>
      </c>
      <c r="M59" s="683"/>
      <c r="N59" s="646">
        <f t="shared" si="13"/>
        <v>0</v>
      </c>
      <c r="O59" s="630">
        <f t="shared" si="2"/>
        <v>0</v>
      </c>
      <c r="P59" s="31"/>
      <c r="Q59" s="68"/>
    </row>
    <row r="60" spans="1:17" ht="31" x14ac:dyDescent="0.35">
      <c r="A60" s="31"/>
      <c r="B60" s="389"/>
      <c r="C60" s="54"/>
      <c r="D60" s="54"/>
      <c r="E60" s="54"/>
      <c r="F60" s="782"/>
      <c r="G60" s="785"/>
      <c r="H60" s="681" t="s">
        <v>940</v>
      </c>
      <c r="I60" s="682">
        <v>307200</v>
      </c>
      <c r="J60" s="475">
        <v>46080</v>
      </c>
      <c r="K60" s="644">
        <v>19381</v>
      </c>
      <c r="L60" s="600">
        <v>21362</v>
      </c>
      <c r="M60" s="524">
        <v>26765</v>
      </c>
      <c r="N60" s="646">
        <f t="shared" si="13"/>
        <v>67508</v>
      </c>
      <c r="O60" s="630">
        <f t="shared" si="2"/>
        <v>1125.1333333333334</v>
      </c>
      <c r="P60" s="31"/>
      <c r="Q60" s="68"/>
    </row>
    <row r="61" spans="1:17" ht="31" x14ac:dyDescent="0.35">
      <c r="A61" s="31"/>
      <c r="B61" s="389"/>
      <c r="C61" s="54"/>
      <c r="D61" s="54"/>
      <c r="E61" s="54"/>
      <c r="F61" s="782"/>
      <c r="G61" s="785"/>
      <c r="H61" s="681" t="s">
        <v>941</v>
      </c>
      <c r="I61" s="682">
        <v>210000</v>
      </c>
      <c r="J61" s="475">
        <v>210000</v>
      </c>
      <c r="K61" s="684">
        <v>209098.5</v>
      </c>
      <c r="L61" s="524"/>
      <c r="M61" s="524">
        <v>5875</v>
      </c>
      <c r="N61" s="646">
        <f t="shared" si="13"/>
        <v>214973.5</v>
      </c>
      <c r="O61" s="630">
        <f t="shared" si="2"/>
        <v>3582.8916666666669</v>
      </c>
      <c r="P61" s="31"/>
      <c r="Q61" s="68"/>
    </row>
    <row r="62" spans="1:17" ht="31" x14ac:dyDescent="0.35">
      <c r="A62" s="31"/>
      <c r="B62" s="389"/>
      <c r="C62" s="54"/>
      <c r="D62" s="54"/>
      <c r="E62" s="54"/>
      <c r="F62" s="782"/>
      <c r="G62" s="785"/>
      <c r="H62" s="681" t="s">
        <v>942</v>
      </c>
      <c r="I62" s="682">
        <v>120000</v>
      </c>
      <c r="J62" s="475">
        <v>120000</v>
      </c>
      <c r="K62" s="672">
        <v>3555.5</v>
      </c>
      <c r="L62" s="685"/>
      <c r="M62" s="524">
        <v>0</v>
      </c>
      <c r="N62" s="646">
        <f t="shared" si="13"/>
        <v>3555.5</v>
      </c>
      <c r="O62" s="630">
        <f t="shared" si="2"/>
        <v>59.258333333333333</v>
      </c>
      <c r="P62" s="31"/>
      <c r="Q62" s="68"/>
    </row>
    <row r="63" spans="1:17" ht="31" x14ac:dyDescent="0.35">
      <c r="A63" s="31"/>
      <c r="B63" s="389"/>
      <c r="C63" s="54"/>
      <c r="D63" s="54"/>
      <c r="E63" s="54"/>
      <c r="F63" s="782"/>
      <c r="G63" s="786"/>
      <c r="H63" s="681" t="s">
        <v>943</v>
      </c>
      <c r="I63" s="682">
        <v>0</v>
      </c>
      <c r="J63" s="475">
        <v>0</v>
      </c>
      <c r="K63" s="686">
        <v>0</v>
      </c>
      <c r="L63" s="664">
        <v>0</v>
      </c>
      <c r="M63" s="524">
        <v>0</v>
      </c>
      <c r="N63" s="646">
        <f t="shared" si="13"/>
        <v>0</v>
      </c>
      <c r="O63" s="630">
        <f t="shared" si="2"/>
        <v>0</v>
      </c>
      <c r="P63" s="31"/>
      <c r="Q63" s="68"/>
    </row>
    <row r="64" spans="1:17" ht="15.5" x14ac:dyDescent="0.35">
      <c r="A64" s="31"/>
      <c r="B64" s="389"/>
      <c r="C64" s="54"/>
      <c r="D64" s="54"/>
      <c r="E64" s="54"/>
      <c r="F64" s="782"/>
      <c r="G64" s="656" t="s">
        <v>899</v>
      </c>
      <c r="H64" s="405"/>
      <c r="I64" s="633">
        <f>SUM(I59:I63)</f>
        <v>787200</v>
      </c>
      <c r="J64" s="633">
        <f t="shared" ref="J64:N64" si="15">SUM(J59:J63)</f>
        <v>526080</v>
      </c>
      <c r="K64" s="633">
        <f t="shared" si="15"/>
        <v>232035</v>
      </c>
      <c r="L64" s="633">
        <f t="shared" si="15"/>
        <v>21362</v>
      </c>
      <c r="M64" s="633">
        <f t="shared" si="15"/>
        <v>32640</v>
      </c>
      <c r="N64" s="633">
        <f t="shared" si="15"/>
        <v>286037</v>
      </c>
      <c r="O64" s="631">
        <f t="shared" si="2"/>
        <v>4767.2833333333338</v>
      </c>
      <c r="P64" s="31"/>
      <c r="Q64" s="68"/>
    </row>
    <row r="65" spans="1:17" ht="15.5" x14ac:dyDescent="0.35">
      <c r="A65" s="31"/>
      <c r="B65" s="389"/>
      <c r="C65" s="54"/>
      <c r="D65" s="54"/>
      <c r="E65" s="54"/>
      <c r="F65" s="783"/>
      <c r="G65" s="687" t="s">
        <v>993</v>
      </c>
      <c r="H65" s="405"/>
      <c r="I65" s="633">
        <f>I64+I58+I52</f>
        <v>2027418</v>
      </c>
      <c r="J65" s="633">
        <f t="shared" ref="J65:N65" si="16">J64+J58+J52</f>
        <v>1915980</v>
      </c>
      <c r="K65" s="633">
        <f t="shared" si="16"/>
        <v>993919.5</v>
      </c>
      <c r="L65" s="633">
        <f t="shared" si="16"/>
        <v>744890</v>
      </c>
      <c r="M65" s="633">
        <f t="shared" si="16"/>
        <v>746841</v>
      </c>
      <c r="N65" s="633">
        <f t="shared" si="16"/>
        <v>2485650.5</v>
      </c>
      <c r="O65" s="631">
        <f t="shared" si="2"/>
        <v>41427.508333333331</v>
      </c>
      <c r="P65" s="31"/>
      <c r="Q65" s="68"/>
    </row>
    <row r="66" spans="1:17" ht="15.5" x14ac:dyDescent="0.35">
      <c r="A66" s="31"/>
      <c r="B66" s="389"/>
      <c r="C66" s="54"/>
      <c r="D66" s="54"/>
      <c r="E66" s="54"/>
      <c r="F66" s="638"/>
      <c r="G66" s="404"/>
      <c r="H66" s="688"/>
      <c r="I66" s="635"/>
      <c r="J66" s="636"/>
      <c r="K66" s="636"/>
      <c r="L66" s="639"/>
      <c r="M66" s="570"/>
      <c r="N66" s="637"/>
      <c r="O66" s="618"/>
      <c r="P66" s="31"/>
      <c r="Q66" s="68"/>
    </row>
    <row r="67" spans="1:17" ht="31" x14ac:dyDescent="0.35">
      <c r="A67" s="31"/>
      <c r="B67" s="389"/>
      <c r="C67" s="54"/>
      <c r="D67" s="54"/>
      <c r="E67" s="54"/>
      <c r="F67" s="406"/>
      <c r="G67" s="403" t="s">
        <v>888</v>
      </c>
      <c r="H67" s="693"/>
      <c r="I67" s="633"/>
      <c r="J67" s="640"/>
      <c r="K67" s="640"/>
      <c r="L67" s="674"/>
      <c r="M67" s="641"/>
      <c r="N67" s="642"/>
      <c r="O67" s="463"/>
      <c r="P67" s="31"/>
      <c r="Q67" s="68"/>
    </row>
    <row r="68" spans="1:17" ht="25.5" customHeight="1" x14ac:dyDescent="0.35">
      <c r="A68" s="31"/>
      <c r="B68" s="389"/>
      <c r="C68" s="54"/>
      <c r="D68" s="54"/>
      <c r="E68" s="54"/>
      <c r="F68" s="406"/>
      <c r="G68" s="407"/>
      <c r="H68" s="602" t="s">
        <v>945</v>
      </c>
      <c r="I68" s="474">
        <v>0</v>
      </c>
      <c r="J68" s="474">
        <v>300000</v>
      </c>
      <c r="K68" s="692">
        <v>254739</v>
      </c>
      <c r="L68" s="692">
        <v>0</v>
      </c>
      <c r="M68" s="524">
        <v>0</v>
      </c>
      <c r="N68" s="600">
        <f>K68+L68+M68</f>
        <v>254739</v>
      </c>
      <c r="O68" s="630">
        <f t="shared" si="2"/>
        <v>4245.6499999999996</v>
      </c>
      <c r="P68" s="31"/>
      <c r="Q68" s="68"/>
    </row>
    <row r="69" spans="1:17" ht="26.25" customHeight="1" x14ac:dyDescent="0.35">
      <c r="A69" s="31"/>
      <c r="B69" s="389"/>
      <c r="C69" s="54"/>
      <c r="D69" s="54"/>
      <c r="E69" s="54"/>
      <c r="F69" s="406"/>
      <c r="G69" s="407"/>
      <c r="H69" s="691" t="s">
        <v>899</v>
      </c>
      <c r="I69" s="458">
        <f>SUM(I68)</f>
        <v>0</v>
      </c>
      <c r="J69" s="458">
        <f t="shared" ref="J69:N69" si="17">SUM(J68)</f>
        <v>300000</v>
      </c>
      <c r="K69" s="458">
        <f t="shared" si="17"/>
        <v>254739</v>
      </c>
      <c r="L69" s="458">
        <f t="shared" si="17"/>
        <v>0</v>
      </c>
      <c r="M69" s="458">
        <f t="shared" si="17"/>
        <v>0</v>
      </c>
      <c r="N69" s="458">
        <f t="shared" si="17"/>
        <v>254739</v>
      </c>
      <c r="O69" s="631">
        <f t="shared" si="2"/>
        <v>4245.6499999999996</v>
      </c>
      <c r="P69" s="31"/>
      <c r="Q69" s="68"/>
    </row>
    <row r="70" spans="1:17" ht="31" x14ac:dyDescent="0.35">
      <c r="A70" s="31"/>
      <c r="B70" s="389"/>
      <c r="C70" s="54"/>
      <c r="D70" s="54"/>
      <c r="E70" s="54"/>
      <c r="F70" s="406"/>
      <c r="G70" s="407"/>
      <c r="H70" s="602" t="s">
        <v>946</v>
      </c>
      <c r="I70" s="474">
        <v>0</v>
      </c>
      <c r="J70" s="475">
        <v>510000</v>
      </c>
      <c r="K70" s="664">
        <v>384022</v>
      </c>
      <c r="L70" s="664">
        <v>22154</v>
      </c>
      <c r="M70" s="524">
        <v>77340</v>
      </c>
      <c r="N70" s="600">
        <f>K70+L70+M70</f>
        <v>483516</v>
      </c>
      <c r="O70" s="630">
        <f t="shared" si="2"/>
        <v>8058.6</v>
      </c>
      <c r="P70" s="31"/>
      <c r="Q70" s="68"/>
    </row>
    <row r="71" spans="1:17" ht="15.5" x14ac:dyDescent="0.35">
      <c r="A71" s="31"/>
      <c r="B71" s="389"/>
      <c r="C71" s="54"/>
      <c r="D71" s="54"/>
      <c r="E71" s="54"/>
      <c r="F71" s="406"/>
      <c r="G71" s="407"/>
      <c r="H71" s="691" t="s">
        <v>899</v>
      </c>
      <c r="I71" s="690">
        <f>SUM(I70)</f>
        <v>0</v>
      </c>
      <c r="J71" s="690">
        <f t="shared" ref="J71:N71" si="18">SUM(J70)</f>
        <v>510000</v>
      </c>
      <c r="K71" s="690">
        <f t="shared" si="18"/>
        <v>384022</v>
      </c>
      <c r="L71" s="690">
        <f t="shared" si="18"/>
        <v>22154</v>
      </c>
      <c r="M71" s="690">
        <f t="shared" si="18"/>
        <v>77340</v>
      </c>
      <c r="N71" s="690">
        <f t="shared" si="18"/>
        <v>483516</v>
      </c>
      <c r="O71" s="631">
        <f t="shared" si="2"/>
        <v>8058.6</v>
      </c>
      <c r="P71" s="31"/>
      <c r="Q71" s="68"/>
    </row>
    <row r="72" spans="1:17" ht="46.5" x14ac:dyDescent="0.35">
      <c r="A72" s="31"/>
      <c r="B72" s="389"/>
      <c r="C72" s="54"/>
      <c r="D72" s="54"/>
      <c r="E72" s="54"/>
      <c r="F72" s="406"/>
      <c r="G72" s="407"/>
      <c r="H72" s="602" t="s">
        <v>947</v>
      </c>
      <c r="I72" s="474">
        <v>360000</v>
      </c>
      <c r="J72" s="475">
        <v>360000</v>
      </c>
      <c r="K72" s="600">
        <v>355562.5</v>
      </c>
      <c r="L72" s="600">
        <v>280144</v>
      </c>
      <c r="M72" s="524">
        <v>661474</v>
      </c>
      <c r="N72" s="600">
        <f>SUM(K72:M72)</f>
        <v>1297180.5</v>
      </c>
      <c r="O72" s="630">
        <f t="shared" si="2"/>
        <v>21619.674999999999</v>
      </c>
      <c r="P72" s="31"/>
      <c r="Q72" s="68"/>
    </row>
    <row r="73" spans="1:17" ht="28.5" customHeight="1" x14ac:dyDescent="0.35">
      <c r="A73" s="31"/>
      <c r="B73" s="389"/>
      <c r="C73" s="54"/>
      <c r="D73" s="54"/>
      <c r="E73" s="54"/>
      <c r="F73" s="406"/>
      <c r="G73" s="407"/>
      <c r="H73" s="691" t="s">
        <v>899</v>
      </c>
      <c r="I73" s="458">
        <f>SUM(I72)</f>
        <v>360000</v>
      </c>
      <c r="J73" s="458">
        <f t="shared" ref="J73:N73" si="19">SUM(J72)</f>
        <v>360000</v>
      </c>
      <c r="K73" s="458">
        <f t="shared" si="19"/>
        <v>355562.5</v>
      </c>
      <c r="L73" s="458">
        <f t="shared" si="19"/>
        <v>280144</v>
      </c>
      <c r="M73" s="458">
        <f t="shared" si="19"/>
        <v>661474</v>
      </c>
      <c r="N73" s="458">
        <f t="shared" si="19"/>
        <v>1297180.5</v>
      </c>
      <c r="O73" s="631">
        <f t="shared" si="2"/>
        <v>21619.674999999999</v>
      </c>
      <c r="P73" s="31"/>
      <c r="Q73" s="68"/>
    </row>
    <row r="74" spans="1:17" ht="15.5" x14ac:dyDescent="0.35">
      <c r="A74" s="31"/>
      <c r="B74" s="389"/>
      <c r="C74" s="54"/>
      <c r="D74" s="54"/>
      <c r="E74" s="54"/>
      <c r="F74" s="406"/>
      <c r="G74" s="407"/>
      <c r="H74" s="602" t="s">
        <v>948</v>
      </c>
      <c r="I74" s="426">
        <v>249984</v>
      </c>
      <c r="J74" s="421">
        <v>249984</v>
      </c>
      <c r="K74" s="626">
        <v>167363</v>
      </c>
      <c r="L74" s="626">
        <v>83202</v>
      </c>
      <c r="M74" s="401">
        <v>338445</v>
      </c>
      <c r="N74" s="600">
        <f>SUM(K74:M74)</f>
        <v>589010</v>
      </c>
      <c r="O74" s="630">
        <f t="shared" si="2"/>
        <v>9816.8333333333339</v>
      </c>
      <c r="P74" s="31"/>
      <c r="Q74" s="68"/>
    </row>
    <row r="75" spans="1:17" ht="15.5" x14ac:dyDescent="0.35">
      <c r="A75" s="31"/>
      <c r="B75" s="389"/>
      <c r="C75" s="54"/>
      <c r="D75" s="54"/>
      <c r="E75" s="54"/>
      <c r="F75" s="406"/>
      <c r="G75" s="407"/>
      <c r="H75" s="691" t="s">
        <v>899</v>
      </c>
      <c r="I75" s="690">
        <f>SUM(I74)</f>
        <v>249984</v>
      </c>
      <c r="J75" s="690">
        <f t="shared" ref="J75:N75" si="20">SUM(J74)</f>
        <v>249984</v>
      </c>
      <c r="K75" s="690">
        <f t="shared" si="20"/>
        <v>167363</v>
      </c>
      <c r="L75" s="690">
        <f t="shared" si="20"/>
        <v>83202</v>
      </c>
      <c r="M75" s="690">
        <f t="shared" si="20"/>
        <v>338445</v>
      </c>
      <c r="N75" s="690">
        <f t="shared" si="20"/>
        <v>589010</v>
      </c>
      <c r="O75" s="631">
        <f t="shared" si="2"/>
        <v>9816.8333333333339</v>
      </c>
      <c r="P75" s="31"/>
      <c r="Q75" s="68"/>
    </row>
    <row r="76" spans="1:17" ht="46.5" x14ac:dyDescent="0.35">
      <c r="A76" s="31"/>
      <c r="B76" s="389"/>
      <c r="C76" s="54"/>
      <c r="D76" s="54"/>
      <c r="E76" s="54"/>
      <c r="F76" s="406"/>
      <c r="G76" s="407"/>
      <c r="H76" s="473" t="s">
        <v>949</v>
      </c>
      <c r="I76" s="497">
        <v>0</v>
      </c>
      <c r="J76" s="499">
        <v>30000</v>
      </c>
      <c r="K76" s="500">
        <v>2300</v>
      </c>
      <c r="L76" s="500">
        <v>0</v>
      </c>
      <c r="M76" s="401"/>
      <c r="N76" s="600">
        <f t="shared" ref="N76:N83" si="21">SUM(K76:M76)</f>
        <v>2300</v>
      </c>
      <c r="O76" s="630">
        <f t="shared" si="2"/>
        <v>38.333333333333336</v>
      </c>
      <c r="P76" s="31"/>
      <c r="Q76" s="68"/>
    </row>
    <row r="77" spans="1:17" ht="15.5" x14ac:dyDescent="0.35">
      <c r="A77" s="31"/>
      <c r="B77" s="389"/>
      <c r="C77" s="54"/>
      <c r="D77" s="54"/>
      <c r="E77" s="54"/>
      <c r="F77" s="406"/>
      <c r="G77" s="407"/>
      <c r="H77" s="473" t="s">
        <v>950</v>
      </c>
      <c r="I77" s="497">
        <v>0</v>
      </c>
      <c r="J77" s="499">
        <v>9000</v>
      </c>
      <c r="K77" s="500">
        <v>0</v>
      </c>
      <c r="L77" s="500">
        <v>0</v>
      </c>
      <c r="M77" s="500">
        <v>0</v>
      </c>
      <c r="N77" s="600">
        <f t="shared" si="21"/>
        <v>0</v>
      </c>
      <c r="O77" s="630">
        <f t="shared" si="2"/>
        <v>0</v>
      </c>
      <c r="P77" s="31"/>
      <c r="Q77" s="68"/>
    </row>
    <row r="78" spans="1:17" ht="46.5" x14ac:dyDescent="0.35">
      <c r="A78" s="31"/>
      <c r="B78" s="389"/>
      <c r="C78" s="54"/>
      <c r="D78" s="54"/>
      <c r="E78" s="54"/>
      <c r="F78" s="406"/>
      <c r="G78" s="407"/>
      <c r="H78" s="473" t="s">
        <v>951</v>
      </c>
      <c r="I78" s="497">
        <v>58500</v>
      </c>
      <c r="J78" s="499">
        <v>58500</v>
      </c>
      <c r="K78" s="500">
        <v>0</v>
      </c>
      <c r="L78" s="500">
        <v>20415</v>
      </c>
      <c r="M78" s="401"/>
      <c r="N78" s="600">
        <f t="shared" si="21"/>
        <v>20415</v>
      </c>
      <c r="O78" s="630">
        <f t="shared" si="2"/>
        <v>340.25</v>
      </c>
      <c r="P78" s="31"/>
      <c r="Q78" s="68"/>
    </row>
    <row r="79" spans="1:17" ht="46.5" x14ac:dyDescent="0.35">
      <c r="A79" s="31"/>
      <c r="B79" s="389"/>
      <c r="C79" s="54"/>
      <c r="D79" s="54"/>
      <c r="E79" s="54"/>
      <c r="F79" s="406"/>
      <c r="G79" s="407"/>
      <c r="H79" s="473" t="s">
        <v>952</v>
      </c>
      <c r="I79" s="497">
        <v>39996</v>
      </c>
      <c r="J79" s="499">
        <v>29997</v>
      </c>
      <c r="K79" s="500">
        <v>73980</v>
      </c>
      <c r="L79" s="500">
        <v>5639</v>
      </c>
      <c r="M79" s="401">
        <v>33625</v>
      </c>
      <c r="N79" s="600">
        <f t="shared" si="21"/>
        <v>113244</v>
      </c>
      <c r="O79" s="630">
        <f t="shared" si="2"/>
        <v>1887.4</v>
      </c>
      <c r="P79" s="31"/>
      <c r="Q79" s="68"/>
    </row>
    <row r="80" spans="1:17" ht="46.5" x14ac:dyDescent="0.35">
      <c r="A80" s="31"/>
      <c r="B80" s="389"/>
      <c r="C80" s="54"/>
      <c r="D80" s="54"/>
      <c r="E80" s="54"/>
      <c r="F80" s="406"/>
      <c r="G80" s="407"/>
      <c r="H80" s="473" t="s">
        <v>953</v>
      </c>
      <c r="I80" s="497">
        <v>0</v>
      </c>
      <c r="J80" s="497">
        <v>0</v>
      </c>
      <c r="K80" s="500">
        <v>0</v>
      </c>
      <c r="L80" s="500">
        <v>0</v>
      </c>
      <c r="M80" s="500">
        <v>0</v>
      </c>
      <c r="N80" s="600">
        <f t="shared" si="21"/>
        <v>0</v>
      </c>
      <c r="O80" s="630">
        <f t="shared" si="2"/>
        <v>0</v>
      </c>
      <c r="P80" s="31"/>
      <c r="Q80" s="68"/>
    </row>
    <row r="81" spans="1:19" ht="15.5" x14ac:dyDescent="0.35">
      <c r="A81" s="31"/>
      <c r="B81" s="389"/>
      <c r="C81" s="54"/>
      <c r="D81" s="54"/>
      <c r="E81" s="54"/>
      <c r="F81" s="406"/>
      <c r="G81" s="407"/>
      <c r="H81" s="602" t="s">
        <v>954</v>
      </c>
      <c r="I81" s="480">
        <v>0</v>
      </c>
      <c r="J81" s="480">
        <v>0</v>
      </c>
      <c r="K81" s="500">
        <v>0</v>
      </c>
      <c r="L81" s="500">
        <v>0</v>
      </c>
      <c r="M81" s="500"/>
      <c r="N81" s="600">
        <f t="shared" si="21"/>
        <v>0</v>
      </c>
      <c r="O81" s="630">
        <f t="shared" si="2"/>
        <v>0</v>
      </c>
      <c r="P81" s="31"/>
      <c r="Q81" s="68"/>
    </row>
    <row r="82" spans="1:19" ht="15.5" x14ac:dyDescent="0.35">
      <c r="A82" s="31"/>
      <c r="B82" s="389"/>
      <c r="C82" s="54"/>
      <c r="D82" s="54"/>
      <c r="E82" s="54"/>
      <c r="F82" s="406"/>
      <c r="G82" s="407"/>
      <c r="H82" s="691" t="s">
        <v>899</v>
      </c>
      <c r="I82" s="567">
        <f>SUM(I76:I81)</f>
        <v>98496</v>
      </c>
      <c r="J82" s="567">
        <f t="shared" ref="J82:M82" si="22">SUM(J76:J81)</f>
        <v>127497</v>
      </c>
      <c r="K82" s="567">
        <f t="shared" si="22"/>
        <v>76280</v>
      </c>
      <c r="L82" s="567">
        <f t="shared" si="22"/>
        <v>26054</v>
      </c>
      <c r="M82" s="567">
        <f t="shared" si="22"/>
        <v>33625</v>
      </c>
      <c r="N82" s="666">
        <f t="shared" si="21"/>
        <v>135959</v>
      </c>
      <c r="O82" s="631">
        <f t="shared" si="2"/>
        <v>2265.9833333333331</v>
      </c>
      <c r="P82" s="31"/>
      <c r="Q82" s="68"/>
    </row>
    <row r="83" spans="1:19" ht="31" x14ac:dyDescent="0.35">
      <c r="A83" s="31"/>
      <c r="B83" s="389"/>
      <c r="C83" s="54"/>
      <c r="D83" s="54"/>
      <c r="E83" s="54"/>
      <c r="F83" s="406"/>
      <c r="G83" s="407"/>
      <c r="H83" s="602" t="s">
        <v>955</v>
      </c>
      <c r="I83" s="480">
        <v>1971696</v>
      </c>
      <c r="J83" s="499">
        <v>1971696</v>
      </c>
      <c r="K83" s="624">
        <v>1436863</v>
      </c>
      <c r="L83" s="624">
        <v>917210</v>
      </c>
      <c r="M83" s="401">
        <v>2099055</v>
      </c>
      <c r="N83" s="600">
        <f t="shared" si="21"/>
        <v>4453128</v>
      </c>
      <c r="O83" s="630">
        <f t="shared" si="2"/>
        <v>74218.8</v>
      </c>
      <c r="P83" s="31"/>
      <c r="Q83" s="68"/>
    </row>
    <row r="84" spans="1:19" ht="15.5" x14ac:dyDescent="0.35">
      <c r="A84" s="31"/>
      <c r="B84" s="389"/>
      <c r="C84" s="54"/>
      <c r="D84" s="54"/>
      <c r="E84" s="54"/>
      <c r="F84" s="406"/>
      <c r="G84" s="407"/>
      <c r="H84" s="691" t="s">
        <v>899</v>
      </c>
      <c r="I84" s="690">
        <f>I83</f>
        <v>1971696</v>
      </c>
      <c r="J84" s="690">
        <f t="shared" ref="J84:N84" si="23">J83</f>
        <v>1971696</v>
      </c>
      <c r="K84" s="690">
        <f t="shared" si="23"/>
        <v>1436863</v>
      </c>
      <c r="L84" s="690">
        <f t="shared" si="23"/>
        <v>917210</v>
      </c>
      <c r="M84" s="690">
        <f t="shared" si="23"/>
        <v>2099055</v>
      </c>
      <c r="N84" s="690">
        <f t="shared" si="23"/>
        <v>4453128</v>
      </c>
      <c r="O84" s="631">
        <f t="shared" si="2"/>
        <v>74218.8</v>
      </c>
      <c r="P84" s="31"/>
      <c r="Q84" s="68"/>
    </row>
    <row r="85" spans="1:19" ht="16" thickBot="1" x14ac:dyDescent="0.4">
      <c r="A85" s="31"/>
      <c r="B85" s="389"/>
      <c r="C85" s="54"/>
      <c r="D85" s="54"/>
      <c r="E85" s="54"/>
      <c r="F85" s="406"/>
      <c r="G85" s="687" t="s">
        <v>994</v>
      </c>
      <c r="H85" s="689"/>
      <c r="I85" s="694">
        <f>I84+I82+I75+I73+I71+I69</f>
        <v>2680176</v>
      </c>
      <c r="J85" s="694">
        <f t="shared" ref="J85:N85" si="24">J84+J82+J75+J73+J71+J69</f>
        <v>3519177</v>
      </c>
      <c r="K85" s="694">
        <f t="shared" si="24"/>
        <v>2674829.5</v>
      </c>
      <c r="L85" s="694">
        <f t="shared" si="24"/>
        <v>1328764</v>
      </c>
      <c r="M85" s="694">
        <f t="shared" si="24"/>
        <v>3209939</v>
      </c>
      <c r="N85" s="694">
        <f t="shared" si="24"/>
        <v>7213532.5</v>
      </c>
      <c r="O85" s="631">
        <f t="shared" si="2"/>
        <v>120225.54166666667</v>
      </c>
      <c r="P85" s="31"/>
      <c r="Q85" s="68"/>
    </row>
    <row r="86" spans="1:19" ht="16" thickBot="1" x14ac:dyDescent="0.4">
      <c r="A86" s="31"/>
      <c r="B86" s="389"/>
      <c r="C86" s="54"/>
      <c r="D86" s="54"/>
      <c r="E86" s="54"/>
      <c r="F86" s="406"/>
      <c r="G86" s="408"/>
      <c r="H86" s="409" t="s">
        <v>889</v>
      </c>
      <c r="I86" s="518">
        <f>SUM(I85+I65+I49+I25+I20)</f>
        <v>48602100</v>
      </c>
      <c r="J86" s="518">
        <f t="shared" ref="J86:N86" si="25">SUM(J85+J65+J49+J25+J20)</f>
        <v>20829267</v>
      </c>
      <c r="K86" s="518">
        <f t="shared" si="25"/>
        <v>13154826</v>
      </c>
      <c r="L86" s="518">
        <f t="shared" si="25"/>
        <v>6660077</v>
      </c>
      <c r="M86" s="518">
        <f t="shared" si="25"/>
        <v>12593927</v>
      </c>
      <c r="N86" s="518">
        <f t="shared" si="25"/>
        <v>32408830</v>
      </c>
      <c r="O86" s="631">
        <f t="shared" si="2"/>
        <v>540147.16666666663</v>
      </c>
      <c r="P86" s="31"/>
      <c r="Q86" s="68"/>
    </row>
    <row r="87" spans="1:19" ht="15.5" x14ac:dyDescent="0.35">
      <c r="A87" s="31"/>
      <c r="B87" s="389"/>
      <c r="C87" s="54"/>
      <c r="D87" s="54"/>
      <c r="E87" s="54"/>
      <c r="F87" s="54"/>
      <c r="G87" s="54"/>
      <c r="H87" s="391"/>
      <c r="I87" s="390"/>
      <c r="J87" s="410"/>
      <c r="K87" s="390"/>
      <c r="L87" s="390"/>
      <c r="M87" s="411"/>
      <c r="N87" s="388"/>
      <c r="O87" s="387"/>
      <c r="P87" s="31"/>
      <c r="Q87" s="68"/>
    </row>
    <row r="88" spans="1:19" ht="48.75" customHeight="1" thickBot="1" x14ac:dyDescent="0.4">
      <c r="A88" s="31"/>
      <c r="B88" s="389"/>
      <c r="C88" s="721" t="s">
        <v>890</v>
      </c>
      <c r="D88" s="721"/>
      <c r="E88" s="721"/>
      <c r="F88" s="721"/>
      <c r="G88" s="511"/>
      <c r="H88" s="391"/>
      <c r="I88" s="390"/>
      <c r="J88" s="390"/>
      <c r="K88" s="390"/>
      <c r="L88" s="390"/>
      <c r="M88" s="390"/>
      <c r="N88" s="388"/>
      <c r="O88" s="387"/>
      <c r="P88" s="31"/>
      <c r="Q88" s="68"/>
    </row>
    <row r="89" spans="1:19" ht="132.75" customHeight="1" thickBot="1" x14ac:dyDescent="0.4">
      <c r="A89" s="31"/>
      <c r="B89" s="389"/>
      <c r="C89" s="511" t="s">
        <v>891</v>
      </c>
      <c r="D89" s="511"/>
      <c r="E89" s="511"/>
      <c r="F89" s="412" t="s">
        <v>892</v>
      </c>
      <c r="G89" s="413" t="s">
        <v>892</v>
      </c>
      <c r="H89" s="414" t="s">
        <v>880</v>
      </c>
      <c r="I89" s="397" t="s">
        <v>881</v>
      </c>
      <c r="J89" s="415" t="s">
        <v>893</v>
      </c>
      <c r="K89" s="415" t="s">
        <v>894</v>
      </c>
      <c r="L89" s="415" t="s">
        <v>968</v>
      </c>
      <c r="M89" s="415" t="s">
        <v>969</v>
      </c>
      <c r="N89" s="415" t="s">
        <v>970</v>
      </c>
      <c r="O89" s="579" t="s">
        <v>972</v>
      </c>
      <c r="P89" s="416" t="s">
        <v>973</v>
      </c>
      <c r="Q89" s="417" t="s">
        <v>895</v>
      </c>
      <c r="R89" s="31"/>
      <c r="S89" s="31"/>
    </row>
    <row r="90" spans="1:19" ht="15.5" x14ac:dyDescent="0.35">
      <c r="A90" s="31"/>
      <c r="B90" s="389"/>
      <c r="C90" s="54"/>
      <c r="D90" s="54"/>
      <c r="E90" s="54"/>
      <c r="F90" s="722" t="s">
        <v>101</v>
      </c>
      <c r="G90" s="724" t="s">
        <v>896</v>
      </c>
      <c r="H90" s="418" t="s">
        <v>897</v>
      </c>
      <c r="I90" s="418">
        <v>900000</v>
      </c>
      <c r="J90" s="519">
        <v>1120000</v>
      </c>
      <c r="K90" s="520">
        <v>1154245</v>
      </c>
      <c r="L90" s="560">
        <v>543806</v>
      </c>
      <c r="M90" s="521">
        <v>10470</v>
      </c>
      <c r="N90" s="573">
        <f>SUM(K90:M90)</f>
        <v>1708521</v>
      </c>
      <c r="O90" s="580">
        <v>800000</v>
      </c>
      <c r="P90" s="544">
        <f>O90/60</f>
        <v>13333.333333333334</v>
      </c>
      <c r="Q90" s="419">
        <v>43615</v>
      </c>
      <c r="R90" s="31"/>
      <c r="S90" s="31"/>
    </row>
    <row r="91" spans="1:19" ht="31" x14ac:dyDescent="0.35">
      <c r="A91" s="31"/>
      <c r="B91" s="389"/>
      <c r="C91" s="54"/>
      <c r="D91" s="54"/>
      <c r="E91" s="54"/>
      <c r="F91" s="723"/>
      <c r="G91" s="725"/>
      <c r="H91" s="420" t="s">
        <v>898</v>
      </c>
      <c r="I91" s="598">
        <v>0</v>
      </c>
      <c r="J91" s="475">
        <v>249900</v>
      </c>
      <c r="K91" s="599">
        <v>218908</v>
      </c>
      <c r="L91" s="597">
        <v>103675</v>
      </c>
      <c r="M91" s="524">
        <v>180000</v>
      </c>
      <c r="N91" s="600">
        <v>502583</v>
      </c>
      <c r="O91" s="582">
        <v>0</v>
      </c>
      <c r="P91" s="601">
        <f>O91/60</f>
        <v>0</v>
      </c>
      <c r="Q91" s="423"/>
      <c r="R91" s="31"/>
      <c r="S91" s="31"/>
    </row>
    <row r="92" spans="1:19" ht="15.5" x14ac:dyDescent="0.35">
      <c r="A92" s="31"/>
      <c r="B92" s="389"/>
      <c r="C92" s="54"/>
      <c r="D92" s="54"/>
      <c r="E92" s="54"/>
      <c r="F92" s="406"/>
      <c r="G92" s="407"/>
      <c r="H92" s="424" t="s">
        <v>899</v>
      </c>
      <c r="I92" s="522">
        <f>SUM(I90:I91)</f>
        <v>900000</v>
      </c>
      <c r="J92" s="522">
        <f t="shared" ref="J92:P92" si="26">SUM(J90:J91)</f>
        <v>1369900</v>
      </c>
      <c r="K92" s="559">
        <f t="shared" si="26"/>
        <v>1373153</v>
      </c>
      <c r="L92" s="561">
        <f t="shared" ref="L92" si="27">SUM(L90:L91)</f>
        <v>647481</v>
      </c>
      <c r="M92" s="522">
        <f t="shared" si="26"/>
        <v>190470</v>
      </c>
      <c r="N92" s="522">
        <f t="shared" ref="N92:O92" si="28">SUM(N90:N91)</f>
        <v>2211104</v>
      </c>
      <c r="O92" s="522">
        <f t="shared" si="28"/>
        <v>800000</v>
      </c>
      <c r="P92" s="545">
        <f t="shared" si="26"/>
        <v>13333.333333333334</v>
      </c>
      <c r="Q92" s="425"/>
      <c r="R92" s="31"/>
      <c r="S92" s="31"/>
    </row>
    <row r="93" spans="1:19" s="476" customFormat="1" ht="109.5" customHeight="1" x14ac:dyDescent="0.35">
      <c r="A93" s="471"/>
      <c r="B93" s="472"/>
      <c r="C93" s="391"/>
      <c r="D93" s="391"/>
      <c r="E93" s="391"/>
      <c r="F93" s="747" t="s">
        <v>110</v>
      </c>
      <c r="G93" s="473" t="s">
        <v>900</v>
      </c>
      <c r="H93" s="474" t="s">
        <v>901</v>
      </c>
      <c r="I93" s="474">
        <v>62514</v>
      </c>
      <c r="J93" s="475">
        <v>1101600</v>
      </c>
      <c r="K93" s="523">
        <v>914058</v>
      </c>
      <c r="L93" s="534">
        <v>258840</v>
      </c>
      <c r="M93" s="524">
        <v>31910</v>
      </c>
      <c r="N93" s="574">
        <f>SUM(K93:M93)</f>
        <v>1204808</v>
      </c>
      <c r="O93" s="582">
        <v>0</v>
      </c>
      <c r="P93" s="544">
        <f>0/60</f>
        <v>0</v>
      </c>
      <c r="Q93" s="419">
        <v>43615</v>
      </c>
      <c r="R93" s="471"/>
      <c r="S93" s="471"/>
    </row>
    <row r="94" spans="1:19" s="479" customFormat="1" ht="120" customHeight="1" x14ac:dyDescent="0.35">
      <c r="A94" s="477"/>
      <c r="B94" s="472"/>
      <c r="C94" s="391"/>
      <c r="D94" s="391"/>
      <c r="E94" s="391"/>
      <c r="F94" s="748"/>
      <c r="G94" s="513" t="s">
        <v>902</v>
      </c>
      <c r="H94" s="513" t="s">
        <v>903</v>
      </c>
      <c r="I94" s="480">
        <v>457752</v>
      </c>
      <c r="J94" s="481">
        <v>418320</v>
      </c>
      <c r="K94" s="525">
        <v>308208</v>
      </c>
      <c r="L94" s="491"/>
      <c r="M94" s="401">
        <v>475403</v>
      </c>
      <c r="N94" s="574">
        <f>SUM(K94:M94)</f>
        <v>783611</v>
      </c>
      <c r="O94" s="583">
        <v>500000</v>
      </c>
      <c r="P94" s="546">
        <f>O94/60</f>
        <v>8333.3333333333339</v>
      </c>
      <c r="Q94" s="478"/>
      <c r="R94" s="477"/>
      <c r="S94" s="477"/>
    </row>
    <row r="95" spans="1:19" ht="31" x14ac:dyDescent="0.35">
      <c r="A95" s="31"/>
      <c r="B95" s="389"/>
      <c r="C95" s="54"/>
      <c r="D95" s="54"/>
      <c r="E95" s="54"/>
      <c r="F95" s="748"/>
      <c r="G95" s="750" t="s">
        <v>904</v>
      </c>
      <c r="H95" s="426" t="s">
        <v>905</v>
      </c>
      <c r="I95" s="426">
        <v>0</v>
      </c>
      <c r="J95" s="421">
        <v>261180</v>
      </c>
      <c r="K95" s="526">
        <v>227491</v>
      </c>
      <c r="L95" s="526"/>
      <c r="M95" s="401">
        <v>906</v>
      </c>
      <c r="N95" s="574">
        <f>SUM(K95:M95)</f>
        <v>228397</v>
      </c>
      <c r="O95" s="582">
        <v>0</v>
      </c>
      <c r="P95" s="546">
        <f t="shared" ref="P95:P96" si="29">O95/60</f>
        <v>0</v>
      </c>
      <c r="Q95" s="427"/>
      <c r="R95" s="31"/>
      <c r="S95" s="31"/>
    </row>
    <row r="96" spans="1:19" ht="46.5" x14ac:dyDescent="0.35">
      <c r="A96" s="31"/>
      <c r="B96" s="389"/>
      <c r="C96" s="54"/>
      <c r="D96" s="54"/>
      <c r="E96" s="54"/>
      <c r="F96" s="749"/>
      <c r="G96" s="751"/>
      <c r="H96" s="426" t="s">
        <v>906</v>
      </c>
      <c r="I96" s="426">
        <v>35200</v>
      </c>
      <c r="J96" s="429">
        <v>182400</v>
      </c>
      <c r="K96" s="422">
        <v>126638</v>
      </c>
      <c r="L96" s="422"/>
      <c r="M96" s="401">
        <v>27129</v>
      </c>
      <c r="N96" s="574">
        <f t="shared" ref="N96" si="30">SUM(K96:M96)</f>
        <v>153767</v>
      </c>
      <c r="O96" s="582">
        <v>50000</v>
      </c>
      <c r="P96" s="546">
        <f t="shared" si="29"/>
        <v>833.33333333333337</v>
      </c>
      <c r="Q96" s="419">
        <v>43615</v>
      </c>
      <c r="R96" s="31"/>
      <c r="S96" s="31"/>
    </row>
    <row r="97" spans="1:19" ht="43.5" customHeight="1" x14ac:dyDescent="0.35">
      <c r="A97" s="31"/>
      <c r="B97" s="389"/>
      <c r="C97" s="54"/>
      <c r="D97" s="54"/>
      <c r="E97" s="54"/>
      <c r="F97" s="406"/>
      <c r="G97" s="406"/>
      <c r="H97" s="430" t="s">
        <v>899</v>
      </c>
      <c r="I97" s="430">
        <f>SUM(I93:I96)</f>
        <v>555466</v>
      </c>
      <c r="J97" s="430">
        <f t="shared" ref="J97:P97" si="31">SUM(J93:J96)</f>
        <v>1963500</v>
      </c>
      <c r="K97" s="430">
        <f t="shared" si="31"/>
        <v>1576395</v>
      </c>
      <c r="L97" s="430">
        <f t="shared" ref="L97" si="32">SUM(L93:L96)</f>
        <v>258840</v>
      </c>
      <c r="M97" s="430">
        <f t="shared" si="31"/>
        <v>535348</v>
      </c>
      <c r="N97" s="430">
        <f t="shared" ref="N97:O97" si="33">SUM(N93:N96)</f>
        <v>2370583</v>
      </c>
      <c r="O97" s="592">
        <f t="shared" si="33"/>
        <v>550000</v>
      </c>
      <c r="P97" s="547">
        <f t="shared" si="31"/>
        <v>9166.6666666666679</v>
      </c>
      <c r="Q97" s="431"/>
      <c r="R97" s="31"/>
      <c r="S97" s="31"/>
    </row>
    <row r="98" spans="1:19" ht="44.25" customHeight="1" x14ac:dyDescent="0.35">
      <c r="A98" s="31"/>
      <c r="B98" s="389"/>
      <c r="C98" s="54"/>
      <c r="D98" s="54"/>
      <c r="E98" s="54"/>
      <c r="F98" s="752" t="s">
        <v>126</v>
      </c>
      <c r="G98" s="755" t="s">
        <v>907</v>
      </c>
      <c r="H98" s="426" t="s">
        <v>908</v>
      </c>
      <c r="I98" s="426">
        <v>13599660</v>
      </c>
      <c r="J98" s="421">
        <v>2399940</v>
      </c>
      <c r="K98" s="526">
        <v>1402124</v>
      </c>
      <c r="L98" s="526">
        <v>448873</v>
      </c>
      <c r="M98" s="401">
        <v>1631037</v>
      </c>
      <c r="N98" s="574">
        <f>SUM(K98:M98)</f>
        <v>3482034</v>
      </c>
      <c r="O98" s="581">
        <v>13599660</v>
      </c>
      <c r="P98" s="546">
        <f t="shared" ref="P98:P101" si="34">O98/60</f>
        <v>226661</v>
      </c>
      <c r="Q98" s="419">
        <v>43615</v>
      </c>
      <c r="R98" s="31"/>
      <c r="S98" s="31"/>
    </row>
    <row r="99" spans="1:19" ht="66" customHeight="1" x14ac:dyDescent="0.35">
      <c r="A99" s="31"/>
      <c r="B99" s="389"/>
      <c r="C99" s="54"/>
      <c r="D99" s="54"/>
      <c r="E99" s="54"/>
      <c r="F99" s="753"/>
      <c r="G99" s="756"/>
      <c r="H99" s="426" t="s">
        <v>909</v>
      </c>
      <c r="I99" s="426">
        <v>1200000</v>
      </c>
      <c r="J99" s="432">
        <v>240000</v>
      </c>
      <c r="K99" s="526">
        <v>76481</v>
      </c>
      <c r="L99" s="526">
        <v>286031</v>
      </c>
      <c r="M99" s="401">
        <v>752764</v>
      </c>
      <c r="N99" s="574">
        <f t="shared" ref="N99:N101" si="35">SUM(K99:M99)</f>
        <v>1115276</v>
      </c>
      <c r="O99" s="581">
        <v>1200000</v>
      </c>
      <c r="P99" s="546">
        <f t="shared" si="34"/>
        <v>20000</v>
      </c>
      <c r="Q99" s="419">
        <v>43615</v>
      </c>
      <c r="R99" s="31"/>
      <c r="S99" s="31"/>
    </row>
    <row r="100" spans="1:19" ht="30.75" customHeight="1" x14ac:dyDescent="0.35">
      <c r="A100" s="31"/>
      <c r="B100" s="389"/>
      <c r="C100" s="54"/>
      <c r="D100" s="54"/>
      <c r="E100" s="54"/>
      <c r="F100" s="753"/>
      <c r="G100" s="756"/>
      <c r="H100" s="426" t="s">
        <v>910</v>
      </c>
      <c r="I100" s="426">
        <v>3009600</v>
      </c>
      <c r="J100" s="432">
        <v>601920</v>
      </c>
      <c r="K100" s="576">
        <v>403946</v>
      </c>
      <c r="L100" s="520">
        <v>871230</v>
      </c>
      <c r="M100" s="401">
        <v>121500</v>
      </c>
      <c r="N100" s="574">
        <f t="shared" si="35"/>
        <v>1396676</v>
      </c>
      <c r="O100" s="581">
        <v>3009600</v>
      </c>
      <c r="P100" s="546">
        <f t="shared" si="34"/>
        <v>50160</v>
      </c>
      <c r="Q100" s="419">
        <v>43615</v>
      </c>
      <c r="R100" s="31"/>
      <c r="S100" s="31">
        <v>30096</v>
      </c>
    </row>
    <row r="101" spans="1:19" ht="15.5" x14ac:dyDescent="0.35">
      <c r="A101" s="31"/>
      <c r="B101" s="389"/>
      <c r="C101" s="54"/>
      <c r="D101" s="54"/>
      <c r="E101" s="54"/>
      <c r="F101" s="753"/>
      <c r="G101" s="757"/>
      <c r="H101" s="433" t="s">
        <v>911</v>
      </c>
      <c r="I101" s="426">
        <v>400050</v>
      </c>
      <c r="J101" s="421">
        <v>400050</v>
      </c>
      <c r="K101" s="531">
        <v>2670</v>
      </c>
      <c r="L101" s="531"/>
      <c r="M101" s="401"/>
      <c r="N101" s="574">
        <f t="shared" si="35"/>
        <v>2670</v>
      </c>
      <c r="O101" s="581">
        <v>400050</v>
      </c>
      <c r="P101" s="546">
        <f t="shared" si="34"/>
        <v>6667.5</v>
      </c>
      <c r="Q101" s="419">
        <v>43615</v>
      </c>
      <c r="R101" s="31"/>
      <c r="S101" s="31">
        <f>S100*65</f>
        <v>1956240</v>
      </c>
    </row>
    <row r="102" spans="1:19" ht="15.5" x14ac:dyDescent="0.35">
      <c r="A102" s="31"/>
      <c r="B102" s="389"/>
      <c r="C102" s="54"/>
      <c r="D102" s="54"/>
      <c r="E102" s="54"/>
      <c r="F102" s="753"/>
      <c r="G102" s="434"/>
      <c r="H102" s="435" t="s">
        <v>899</v>
      </c>
      <c r="I102" s="435">
        <f>SUM(I98:I101)</f>
        <v>18209310</v>
      </c>
      <c r="J102" s="435">
        <f t="shared" ref="J102:P102" si="36">SUM(J98:J101)</f>
        <v>3641910</v>
      </c>
      <c r="K102" s="435">
        <f t="shared" si="36"/>
        <v>1885221</v>
      </c>
      <c r="L102" s="435">
        <f t="shared" ref="L102" si="37">SUM(L98:L101)</f>
        <v>1606134</v>
      </c>
      <c r="M102" s="435">
        <f t="shared" si="36"/>
        <v>2505301</v>
      </c>
      <c r="N102" s="435">
        <f t="shared" ref="N102:O102" si="38">SUM(N98:N101)</f>
        <v>5996656</v>
      </c>
      <c r="O102" s="593">
        <f t="shared" si="38"/>
        <v>18209310</v>
      </c>
      <c r="P102" s="548">
        <f t="shared" si="36"/>
        <v>303488.5</v>
      </c>
      <c r="Q102" s="419">
        <v>43615</v>
      </c>
      <c r="R102" s="31"/>
      <c r="S102" s="31"/>
    </row>
    <row r="103" spans="1:19" s="479" customFormat="1" ht="77.5" x14ac:dyDescent="0.35">
      <c r="A103" s="477"/>
      <c r="B103" s="472"/>
      <c r="C103" s="391"/>
      <c r="D103" s="391"/>
      <c r="E103" s="391"/>
      <c r="F103" s="753"/>
      <c r="G103" s="758" t="s">
        <v>912</v>
      </c>
      <c r="H103" s="482" t="s">
        <v>913</v>
      </c>
      <c r="I103" s="482">
        <v>568710</v>
      </c>
      <c r="J103" s="527">
        <v>379140</v>
      </c>
      <c r="K103" s="528">
        <v>136393.5</v>
      </c>
      <c r="L103" s="528">
        <v>47952</v>
      </c>
      <c r="M103" s="524">
        <v>373099</v>
      </c>
      <c r="N103" s="574">
        <f t="shared" ref="N103:N110" si="39">SUM(K103:M103)</f>
        <v>557444.5</v>
      </c>
      <c r="O103" s="582">
        <v>568710</v>
      </c>
      <c r="P103" s="546">
        <f t="shared" ref="P103:P110" si="40">O103/60</f>
        <v>9478.5</v>
      </c>
      <c r="Q103" s="419">
        <v>43615</v>
      </c>
      <c r="R103" s="477"/>
      <c r="S103" s="477"/>
    </row>
    <row r="104" spans="1:19" ht="15.5" x14ac:dyDescent="0.35">
      <c r="A104" s="31"/>
      <c r="B104" s="389"/>
      <c r="C104" s="54"/>
      <c r="D104" s="54"/>
      <c r="E104" s="54"/>
      <c r="F104" s="753"/>
      <c r="G104" s="759"/>
      <c r="H104" s="436" t="s">
        <v>914</v>
      </c>
      <c r="I104" s="529">
        <v>1201600</v>
      </c>
      <c r="J104" s="530">
        <v>600800</v>
      </c>
      <c r="K104" s="531">
        <v>130430</v>
      </c>
      <c r="L104" s="531">
        <v>13246</v>
      </c>
      <c r="M104" s="401">
        <v>268319</v>
      </c>
      <c r="N104" s="574">
        <f t="shared" si="39"/>
        <v>411995</v>
      </c>
      <c r="O104" s="581">
        <v>1047600</v>
      </c>
      <c r="P104" s="546">
        <f t="shared" si="40"/>
        <v>17460</v>
      </c>
      <c r="Q104" s="419">
        <v>43615</v>
      </c>
      <c r="R104" s="31"/>
      <c r="S104" s="31"/>
    </row>
    <row r="105" spans="1:19" ht="31" x14ac:dyDescent="0.35">
      <c r="A105" s="31"/>
      <c r="B105" s="389"/>
      <c r="C105" s="54"/>
      <c r="D105" s="54"/>
      <c r="E105" s="54"/>
      <c r="F105" s="753"/>
      <c r="G105" s="759"/>
      <c r="H105" s="436" t="s">
        <v>915</v>
      </c>
      <c r="I105" s="529">
        <v>4200000</v>
      </c>
      <c r="J105" s="421">
        <v>1050000</v>
      </c>
      <c r="K105" s="577">
        <v>1050601.5</v>
      </c>
      <c r="L105" s="531">
        <v>875413</v>
      </c>
      <c r="M105" s="401">
        <v>1216128</v>
      </c>
      <c r="N105" s="574">
        <f t="shared" si="39"/>
        <v>3142142.5</v>
      </c>
      <c r="O105" s="581">
        <v>4200000</v>
      </c>
      <c r="P105" s="546">
        <f t="shared" si="40"/>
        <v>70000</v>
      </c>
      <c r="Q105" s="419">
        <v>43615</v>
      </c>
      <c r="R105" s="31"/>
      <c r="S105" s="31"/>
    </row>
    <row r="106" spans="1:19" s="485" customFormat="1" ht="77.5" x14ac:dyDescent="0.35">
      <c r="A106" s="483"/>
      <c r="B106" s="484"/>
      <c r="C106" s="390"/>
      <c r="D106" s="390"/>
      <c r="E106" s="390"/>
      <c r="F106" s="753"/>
      <c r="G106" s="759"/>
      <c r="H106" s="474" t="s">
        <v>916</v>
      </c>
      <c r="I106" s="532">
        <v>3513480</v>
      </c>
      <c r="J106" s="533">
        <v>1608000</v>
      </c>
      <c r="K106" s="534">
        <v>883645</v>
      </c>
      <c r="L106" s="534">
        <v>279591</v>
      </c>
      <c r="M106" s="524">
        <v>328115</v>
      </c>
      <c r="N106" s="574">
        <f t="shared" si="39"/>
        <v>1491351</v>
      </c>
      <c r="O106" s="582">
        <v>4065864</v>
      </c>
      <c r="P106" s="546">
        <f t="shared" si="40"/>
        <v>67764.399999999994</v>
      </c>
      <c r="Q106" s="419">
        <v>43615</v>
      </c>
      <c r="R106" s="483"/>
      <c r="S106" s="483"/>
    </row>
    <row r="107" spans="1:19" s="492" customFormat="1" ht="62" x14ac:dyDescent="0.35">
      <c r="A107" s="489"/>
      <c r="B107" s="486"/>
      <c r="C107" s="487"/>
      <c r="D107" s="487"/>
      <c r="E107" s="487"/>
      <c r="F107" s="753"/>
      <c r="G107" s="759"/>
      <c r="H107" s="490" t="s">
        <v>917</v>
      </c>
      <c r="I107" s="529">
        <v>4281500</v>
      </c>
      <c r="J107" s="481">
        <v>1712600</v>
      </c>
      <c r="K107" s="491">
        <v>617396</v>
      </c>
      <c r="L107" s="491">
        <v>163445</v>
      </c>
      <c r="M107" s="401">
        <v>335038</v>
      </c>
      <c r="N107" s="574">
        <f t="shared" si="39"/>
        <v>1115879</v>
      </c>
      <c r="O107" s="583">
        <v>4281500</v>
      </c>
      <c r="P107" s="546">
        <f t="shared" si="40"/>
        <v>71358.333333333328</v>
      </c>
      <c r="Q107" s="419">
        <v>43615</v>
      </c>
      <c r="R107" s="489"/>
      <c r="S107" s="489"/>
    </row>
    <row r="108" spans="1:19" ht="15.5" x14ac:dyDescent="0.35">
      <c r="A108" s="31"/>
      <c r="B108" s="389"/>
      <c r="C108" s="54"/>
      <c r="D108" s="54"/>
      <c r="E108" s="54"/>
      <c r="F108" s="753"/>
      <c r="G108" s="759"/>
      <c r="H108" s="436" t="s">
        <v>918</v>
      </c>
      <c r="I108" s="529">
        <v>1321560</v>
      </c>
      <c r="J108" s="421">
        <v>0</v>
      </c>
      <c r="K108" s="531">
        <v>0</v>
      </c>
      <c r="L108" s="531">
        <v>0</v>
      </c>
      <c r="M108" s="535">
        <v>8500</v>
      </c>
      <c r="N108" s="574">
        <f t="shared" si="39"/>
        <v>8500</v>
      </c>
      <c r="O108" s="581">
        <v>1321560</v>
      </c>
      <c r="P108" s="546">
        <f t="shared" si="40"/>
        <v>22026</v>
      </c>
      <c r="Q108" s="419">
        <v>43615</v>
      </c>
      <c r="R108" s="31"/>
      <c r="S108" s="31"/>
    </row>
    <row r="109" spans="1:19" s="496" customFormat="1" ht="62" x14ac:dyDescent="0.35">
      <c r="A109" s="495"/>
      <c r="B109" s="493"/>
      <c r="C109" s="494"/>
      <c r="D109" s="494"/>
      <c r="E109" s="494"/>
      <c r="F109" s="753"/>
      <c r="G109" s="759"/>
      <c r="H109" s="448" t="s">
        <v>919</v>
      </c>
      <c r="I109" s="536">
        <v>3620460</v>
      </c>
      <c r="J109" s="537">
        <v>911340</v>
      </c>
      <c r="K109" s="562">
        <v>603216</v>
      </c>
      <c r="L109" s="538">
        <v>351360</v>
      </c>
      <c r="M109" s="539">
        <v>1443185</v>
      </c>
      <c r="N109" s="574">
        <f t="shared" si="39"/>
        <v>2397761</v>
      </c>
      <c r="O109" s="584">
        <v>3620460</v>
      </c>
      <c r="P109" s="546">
        <f t="shared" si="40"/>
        <v>60341</v>
      </c>
      <c r="Q109" s="419">
        <v>43615</v>
      </c>
      <c r="R109" s="495"/>
      <c r="S109" s="495"/>
    </row>
    <row r="110" spans="1:19" ht="15.5" x14ac:dyDescent="0.35">
      <c r="A110" s="31"/>
      <c r="B110" s="389"/>
      <c r="C110" s="54"/>
      <c r="D110" s="54"/>
      <c r="E110" s="54"/>
      <c r="F110" s="753"/>
      <c r="G110" s="760"/>
      <c r="H110" s="436" t="s">
        <v>389</v>
      </c>
      <c r="I110" s="529">
        <v>396000</v>
      </c>
      <c r="J110" s="432">
        <v>45540</v>
      </c>
      <c r="K110" s="540">
        <v>7360</v>
      </c>
      <c r="L110" s="540">
        <v>172754</v>
      </c>
      <c r="M110" s="401">
        <v>7875</v>
      </c>
      <c r="N110" s="574">
        <f t="shared" si="39"/>
        <v>187989</v>
      </c>
      <c r="O110" s="581">
        <v>396000</v>
      </c>
      <c r="P110" s="546">
        <f t="shared" si="40"/>
        <v>6600</v>
      </c>
      <c r="Q110" s="419">
        <v>43615</v>
      </c>
      <c r="R110" s="31"/>
      <c r="S110" s="31"/>
    </row>
    <row r="111" spans="1:19" ht="15.5" x14ac:dyDescent="0.35">
      <c r="A111" s="31"/>
      <c r="B111" s="389"/>
      <c r="C111" s="54"/>
      <c r="D111" s="54"/>
      <c r="E111" s="54"/>
      <c r="F111" s="753"/>
      <c r="G111" s="434"/>
      <c r="H111" s="430" t="s">
        <v>899</v>
      </c>
      <c r="I111" s="430">
        <f>SUM(I103:I110)</f>
        <v>19103310</v>
      </c>
      <c r="J111" s="430">
        <f t="shared" ref="J111:P111" si="41">SUM(J103:J110)</f>
        <v>6307420</v>
      </c>
      <c r="K111" s="430">
        <f t="shared" si="41"/>
        <v>3429042</v>
      </c>
      <c r="L111" s="430">
        <f t="shared" ref="L111" si="42">SUM(L103:L110)</f>
        <v>1903761</v>
      </c>
      <c r="M111" s="430">
        <f t="shared" si="41"/>
        <v>3980259</v>
      </c>
      <c r="N111" s="430">
        <f t="shared" ref="N111:O111" si="43">SUM(N103:N110)</f>
        <v>9313062</v>
      </c>
      <c r="O111" s="592">
        <f t="shared" si="43"/>
        <v>19501694</v>
      </c>
      <c r="P111" s="547">
        <f t="shared" si="41"/>
        <v>325028.23333333334</v>
      </c>
      <c r="Q111" s="425"/>
      <c r="R111" s="31"/>
      <c r="S111" s="31"/>
    </row>
    <row r="112" spans="1:19" ht="46.5" x14ac:dyDescent="0.35">
      <c r="A112" s="31"/>
      <c r="B112" s="389"/>
      <c r="C112" s="54"/>
      <c r="D112" s="54"/>
      <c r="E112" s="54"/>
      <c r="F112" s="753"/>
      <c r="G112" s="761" t="s">
        <v>45</v>
      </c>
      <c r="H112" s="437" t="s">
        <v>920</v>
      </c>
      <c r="I112" s="437">
        <v>600000</v>
      </c>
      <c r="J112" s="432">
        <v>90000</v>
      </c>
      <c r="K112" s="422">
        <v>82300</v>
      </c>
      <c r="L112" s="422">
        <v>0</v>
      </c>
      <c r="M112" s="401">
        <v>155265</v>
      </c>
      <c r="N112" s="574">
        <f t="shared" ref="N112:N114" si="44">SUM(K112:M112)</f>
        <v>237565</v>
      </c>
      <c r="O112" s="583">
        <v>360000</v>
      </c>
      <c r="P112" s="546">
        <f t="shared" ref="P112:P114" si="45">O112/60</f>
        <v>6000</v>
      </c>
      <c r="Q112" s="419">
        <v>43615</v>
      </c>
      <c r="R112" s="31"/>
      <c r="S112" s="31"/>
    </row>
    <row r="113" spans="1:19" ht="31" x14ac:dyDescent="0.35">
      <c r="A113" s="31"/>
      <c r="B113" s="389"/>
      <c r="C113" s="54"/>
      <c r="D113" s="54"/>
      <c r="E113" s="54"/>
      <c r="F113" s="753"/>
      <c r="G113" s="762"/>
      <c r="H113" s="437" t="s">
        <v>921</v>
      </c>
      <c r="I113" s="437">
        <v>99960</v>
      </c>
      <c r="J113" s="421">
        <v>0</v>
      </c>
      <c r="K113" s="438">
        <v>0</v>
      </c>
      <c r="L113" s="438">
        <v>0</v>
      </c>
      <c r="M113" s="439">
        <v>0</v>
      </c>
      <c r="N113" s="574">
        <f t="shared" si="44"/>
        <v>0</v>
      </c>
      <c r="O113" s="583">
        <v>99960</v>
      </c>
      <c r="P113" s="546">
        <f t="shared" si="45"/>
        <v>1666</v>
      </c>
      <c r="Q113" s="419">
        <v>43615</v>
      </c>
      <c r="R113" s="31"/>
      <c r="S113" s="31"/>
    </row>
    <row r="114" spans="1:19" ht="31" x14ac:dyDescent="0.35">
      <c r="A114" s="31"/>
      <c r="B114" s="389"/>
      <c r="C114" s="54"/>
      <c r="D114" s="54"/>
      <c r="E114" s="54"/>
      <c r="F114" s="753"/>
      <c r="G114" s="763"/>
      <c r="H114" s="437" t="s">
        <v>922</v>
      </c>
      <c r="I114" s="437">
        <v>99960</v>
      </c>
      <c r="J114" s="421">
        <v>49980</v>
      </c>
      <c r="K114" s="438">
        <v>0</v>
      </c>
      <c r="L114" s="438">
        <v>21282</v>
      </c>
      <c r="M114" s="401">
        <v>0</v>
      </c>
      <c r="N114" s="574">
        <f t="shared" si="44"/>
        <v>21282</v>
      </c>
      <c r="O114" s="583">
        <v>99960</v>
      </c>
      <c r="P114" s="546">
        <f t="shared" si="45"/>
        <v>1666</v>
      </c>
      <c r="Q114" s="419">
        <v>43615</v>
      </c>
      <c r="R114" s="31"/>
      <c r="S114" s="31"/>
    </row>
    <row r="115" spans="1:19" ht="15.5" x14ac:dyDescent="0.35">
      <c r="A115" s="31"/>
      <c r="B115" s="389"/>
      <c r="C115" s="54"/>
      <c r="D115" s="54"/>
      <c r="E115" s="54"/>
      <c r="F115" s="753"/>
      <c r="G115" s="434"/>
      <c r="H115" s="440" t="s">
        <v>899</v>
      </c>
      <c r="I115" s="440">
        <f>SUM(I112:I114)</f>
        <v>799920</v>
      </c>
      <c r="J115" s="440">
        <f t="shared" ref="J115:P115" si="46">SUM(J112:J114)</f>
        <v>139980</v>
      </c>
      <c r="K115" s="440">
        <f t="shared" si="46"/>
        <v>82300</v>
      </c>
      <c r="L115" s="440">
        <f t="shared" ref="L115" si="47">SUM(L112:L114)</f>
        <v>21282</v>
      </c>
      <c r="M115" s="440">
        <f t="shared" si="46"/>
        <v>155265</v>
      </c>
      <c r="N115" s="440">
        <f t="shared" ref="N115:O115" si="48">SUM(N112:N114)</f>
        <v>258847</v>
      </c>
      <c r="O115" s="594">
        <f t="shared" si="48"/>
        <v>559920</v>
      </c>
      <c r="P115" s="549">
        <f t="shared" si="46"/>
        <v>9332</v>
      </c>
      <c r="Q115" s="425"/>
      <c r="R115" s="31"/>
      <c r="S115" s="31"/>
    </row>
    <row r="116" spans="1:19" s="496" customFormat="1" ht="62" x14ac:dyDescent="0.35">
      <c r="A116" s="495"/>
      <c r="B116" s="389"/>
      <c r="C116" s="54"/>
      <c r="D116" s="54"/>
      <c r="E116" s="54"/>
      <c r="F116" s="753"/>
      <c r="G116" s="761" t="s">
        <v>923</v>
      </c>
      <c r="H116" s="497" t="s">
        <v>924</v>
      </c>
      <c r="I116" s="497">
        <v>1350000</v>
      </c>
      <c r="J116" s="498">
        <v>436500</v>
      </c>
      <c r="K116" s="491">
        <v>512549</v>
      </c>
      <c r="L116" s="491">
        <v>50300</v>
      </c>
      <c r="M116" s="401">
        <v>318436</v>
      </c>
      <c r="N116" s="574">
        <f t="shared" ref="N116:N119" si="49">SUM(K116:M116)</f>
        <v>881285</v>
      </c>
      <c r="O116" s="583">
        <v>1350000</v>
      </c>
      <c r="P116" s="546">
        <f t="shared" ref="P116:P119" si="50">O116/60</f>
        <v>22500</v>
      </c>
      <c r="Q116" s="419">
        <v>43615</v>
      </c>
      <c r="R116" s="495"/>
      <c r="S116" s="495"/>
    </row>
    <row r="117" spans="1:19" ht="31" x14ac:dyDescent="0.35">
      <c r="A117" s="31"/>
      <c r="B117" s="389"/>
      <c r="C117" s="54"/>
      <c r="D117" s="54"/>
      <c r="E117" s="54"/>
      <c r="F117" s="753"/>
      <c r="G117" s="762"/>
      <c r="H117" s="441" t="s">
        <v>925</v>
      </c>
      <c r="I117" s="441">
        <v>976500</v>
      </c>
      <c r="J117" s="432">
        <v>585900</v>
      </c>
      <c r="K117" s="531">
        <v>395917</v>
      </c>
      <c r="L117" s="531">
        <v>41050</v>
      </c>
      <c r="M117" s="401">
        <v>833893</v>
      </c>
      <c r="N117" s="574">
        <f t="shared" si="49"/>
        <v>1270860</v>
      </c>
      <c r="O117" s="583">
        <v>976500</v>
      </c>
      <c r="P117" s="546">
        <f t="shared" si="50"/>
        <v>16275</v>
      </c>
      <c r="Q117" s="419">
        <v>43615</v>
      </c>
      <c r="R117" s="31"/>
      <c r="S117" s="31"/>
    </row>
    <row r="118" spans="1:19" ht="31" x14ac:dyDescent="0.35">
      <c r="A118" s="31"/>
      <c r="B118" s="389"/>
      <c r="C118" s="54"/>
      <c r="D118" s="54"/>
      <c r="E118" s="54"/>
      <c r="F118" s="753"/>
      <c r="G118" s="762"/>
      <c r="H118" s="441" t="s">
        <v>926</v>
      </c>
      <c r="I118" s="441">
        <v>918000</v>
      </c>
      <c r="J118" s="421">
        <v>408000</v>
      </c>
      <c r="K118" s="422">
        <v>231500</v>
      </c>
      <c r="L118" s="422">
        <v>57575</v>
      </c>
      <c r="M118" s="401">
        <v>115175</v>
      </c>
      <c r="N118" s="574">
        <f t="shared" si="49"/>
        <v>404250</v>
      </c>
      <c r="O118" s="583">
        <v>918000</v>
      </c>
      <c r="P118" s="546">
        <f t="shared" si="50"/>
        <v>15300</v>
      </c>
      <c r="Q118" s="419">
        <v>43615</v>
      </c>
      <c r="R118" s="31"/>
      <c r="S118" s="31"/>
    </row>
    <row r="119" spans="1:19" s="496" customFormat="1" ht="46.5" x14ac:dyDescent="0.35">
      <c r="A119" s="495"/>
      <c r="B119" s="389"/>
      <c r="C119" s="54"/>
      <c r="D119" s="54"/>
      <c r="E119" s="54"/>
      <c r="F119" s="754"/>
      <c r="G119" s="763"/>
      <c r="H119" s="497" t="s">
        <v>927</v>
      </c>
      <c r="I119" s="497">
        <v>1082000</v>
      </c>
      <c r="J119" s="499">
        <v>541000</v>
      </c>
      <c r="K119" s="500">
        <v>0</v>
      </c>
      <c r="L119" s="500">
        <v>0</v>
      </c>
      <c r="M119" s="501">
        <v>3000</v>
      </c>
      <c r="N119" s="574">
        <f t="shared" si="49"/>
        <v>3000</v>
      </c>
      <c r="O119" s="583">
        <v>1082000</v>
      </c>
      <c r="P119" s="546">
        <f t="shared" si="50"/>
        <v>18033.333333333332</v>
      </c>
      <c r="Q119" s="419">
        <v>43615</v>
      </c>
      <c r="R119" s="495"/>
      <c r="S119" s="495">
        <v>541080</v>
      </c>
    </row>
    <row r="120" spans="1:19" ht="15.5" x14ac:dyDescent="0.35">
      <c r="A120" s="31"/>
      <c r="B120" s="389"/>
      <c r="C120" s="54"/>
      <c r="D120" s="54"/>
      <c r="E120" s="54"/>
      <c r="F120" s="406"/>
      <c r="G120" s="406"/>
      <c r="H120" s="442" t="s">
        <v>899</v>
      </c>
      <c r="I120" s="442">
        <f>SUM(I116:I119)</f>
        <v>4326500</v>
      </c>
      <c r="J120" s="442">
        <f t="shared" ref="J120:M120" si="51">SUM(J116:J119)</f>
        <v>1971400</v>
      </c>
      <c r="K120" s="442">
        <f t="shared" si="51"/>
        <v>1139966</v>
      </c>
      <c r="L120" s="442">
        <f t="shared" ref="L120" si="52">SUM(L116:L119)</f>
        <v>148925</v>
      </c>
      <c r="M120" s="442">
        <f t="shared" si="51"/>
        <v>1270504</v>
      </c>
      <c r="N120" s="442">
        <f>SUM(N116:N119)</f>
        <v>2559395</v>
      </c>
      <c r="O120" s="585">
        <f>SUM(O116:O119)</f>
        <v>4326500</v>
      </c>
      <c r="P120" s="550">
        <f>SUM(P116:P119)</f>
        <v>72108.333333333328</v>
      </c>
      <c r="Q120" s="423"/>
      <c r="R120" s="31"/>
      <c r="S120" s="31"/>
    </row>
    <row r="121" spans="1:19" ht="15.5" x14ac:dyDescent="0.35">
      <c r="A121" s="31"/>
      <c r="B121" s="389"/>
      <c r="C121" s="54"/>
      <c r="D121" s="54"/>
      <c r="E121" s="54"/>
      <c r="F121" s="443"/>
      <c r="G121" s="745" t="s">
        <v>928</v>
      </c>
      <c r="H121" s="746"/>
      <c r="I121" s="444">
        <f>SUM(I102,I111,I115,I120)</f>
        <v>42439040</v>
      </c>
      <c r="J121" s="444">
        <f t="shared" ref="J121:P121" si="53">SUM(J102,J111,J115,J120)</f>
        <v>12060710</v>
      </c>
      <c r="K121" s="444">
        <f t="shared" si="53"/>
        <v>6536529</v>
      </c>
      <c r="L121" s="444">
        <f t="shared" ref="L121" si="54">SUM(L102,L111,L115,L120)</f>
        <v>3680102</v>
      </c>
      <c r="M121" s="444">
        <f t="shared" si="53"/>
        <v>7911329</v>
      </c>
      <c r="N121" s="444">
        <f t="shared" ref="N121:O121" si="55">SUM(N102,N111,N115,N120)</f>
        <v>18127960</v>
      </c>
      <c r="O121" s="595">
        <f t="shared" si="55"/>
        <v>42597424</v>
      </c>
      <c r="P121" s="551">
        <f t="shared" si="53"/>
        <v>709957.06666666677</v>
      </c>
      <c r="Q121" s="425"/>
      <c r="R121" s="31"/>
      <c r="S121" s="31"/>
    </row>
    <row r="122" spans="1:19" ht="31" x14ac:dyDescent="0.35">
      <c r="A122" s="31"/>
      <c r="B122" s="389"/>
      <c r="C122" s="54"/>
      <c r="D122" s="54"/>
      <c r="E122" s="54"/>
      <c r="F122" s="764" t="s">
        <v>50</v>
      </c>
      <c r="G122" s="761" t="s">
        <v>929</v>
      </c>
      <c r="H122" s="445" t="s">
        <v>930</v>
      </c>
      <c r="I122" s="445">
        <v>80000</v>
      </c>
      <c r="J122" s="445">
        <v>80000</v>
      </c>
      <c r="K122" s="446">
        <v>0</v>
      </c>
      <c r="L122" s="446">
        <v>174</v>
      </c>
      <c r="M122" s="447">
        <v>0</v>
      </c>
      <c r="N122" s="574">
        <f t="shared" ref="N122:N129" si="56">SUM(K122:M122)</f>
        <v>174</v>
      </c>
      <c r="O122" s="581">
        <v>39800</v>
      </c>
      <c r="P122" s="546">
        <f t="shared" ref="P122:P123" si="57">O122/60</f>
        <v>663.33333333333337</v>
      </c>
      <c r="Q122" s="419">
        <v>43615</v>
      </c>
      <c r="R122" s="31"/>
      <c r="S122" s="31"/>
    </row>
    <row r="123" spans="1:19" ht="15.5" x14ac:dyDescent="0.35">
      <c r="A123" s="31"/>
      <c r="B123" s="389"/>
      <c r="C123" s="54"/>
      <c r="D123" s="54"/>
      <c r="E123" s="54"/>
      <c r="F123" s="765"/>
      <c r="G123" s="762"/>
      <c r="H123" s="445" t="s">
        <v>931</v>
      </c>
      <c r="I123" s="445">
        <v>0</v>
      </c>
      <c r="J123" s="445">
        <v>0</v>
      </c>
      <c r="K123" s="445">
        <v>0</v>
      </c>
      <c r="L123" s="445">
        <v>0</v>
      </c>
      <c r="M123" s="445">
        <v>0</v>
      </c>
      <c r="N123" s="574">
        <f t="shared" si="56"/>
        <v>0</v>
      </c>
      <c r="O123" s="587">
        <v>0</v>
      </c>
      <c r="P123" s="546">
        <f t="shared" si="57"/>
        <v>0</v>
      </c>
      <c r="Q123" s="427"/>
      <c r="R123" s="31"/>
      <c r="S123" s="31"/>
    </row>
    <row r="124" spans="1:19" ht="15.5" x14ac:dyDescent="0.35">
      <c r="A124" s="31"/>
      <c r="B124" s="389"/>
      <c r="C124" s="54"/>
      <c r="D124" s="54"/>
      <c r="E124" s="54"/>
      <c r="F124" s="765"/>
      <c r="G124" s="448"/>
      <c r="H124" s="449" t="s">
        <v>899</v>
      </c>
      <c r="I124" s="449">
        <f>SUM(I122:I123)</f>
        <v>80000</v>
      </c>
      <c r="J124" s="449">
        <f t="shared" ref="J124:P124" si="58">SUM(J122:J123)</f>
        <v>80000</v>
      </c>
      <c r="K124" s="449">
        <f t="shared" si="58"/>
        <v>0</v>
      </c>
      <c r="L124" s="449">
        <f t="shared" ref="L124" si="59">SUM(L122:L123)</f>
        <v>174</v>
      </c>
      <c r="M124" s="449">
        <f t="shared" si="58"/>
        <v>0</v>
      </c>
      <c r="N124" s="574">
        <f t="shared" si="56"/>
        <v>174</v>
      </c>
      <c r="O124" s="586">
        <f t="shared" ref="O124" si="60">SUM(O122:O123)</f>
        <v>39800</v>
      </c>
      <c r="P124" s="552">
        <f t="shared" si="58"/>
        <v>663.33333333333337</v>
      </c>
      <c r="Q124" s="423"/>
      <c r="R124" s="31"/>
      <c r="S124" s="31"/>
    </row>
    <row r="125" spans="1:19" s="496" customFormat="1" ht="31" x14ac:dyDescent="0.35">
      <c r="A125" s="495"/>
      <c r="B125" s="389"/>
      <c r="C125" s="54"/>
      <c r="D125" s="54"/>
      <c r="E125" s="54"/>
      <c r="F125" s="765"/>
      <c r="G125" s="761" t="s">
        <v>932</v>
      </c>
      <c r="H125" s="480" t="s">
        <v>933</v>
      </c>
      <c r="I125" s="480">
        <v>0</v>
      </c>
      <c r="J125" s="499">
        <v>249900</v>
      </c>
      <c r="K125" s="500">
        <v>100000</v>
      </c>
      <c r="L125" s="500"/>
      <c r="M125" s="401">
        <v>0</v>
      </c>
      <c r="N125" s="574">
        <f t="shared" si="56"/>
        <v>100000</v>
      </c>
      <c r="O125" s="583">
        <v>0</v>
      </c>
      <c r="P125" s="546">
        <f t="shared" ref="P125:P129" si="61">O125/60</f>
        <v>0</v>
      </c>
      <c r="Q125" s="423"/>
      <c r="R125" s="495"/>
      <c r="S125" s="495"/>
    </row>
    <row r="126" spans="1:19" s="496" customFormat="1" ht="62" x14ac:dyDescent="0.35">
      <c r="A126" s="495"/>
      <c r="B126" s="389"/>
      <c r="C126" s="54"/>
      <c r="D126" s="54"/>
      <c r="E126" s="54"/>
      <c r="F126" s="765"/>
      <c r="G126" s="762"/>
      <c r="H126" s="490" t="s">
        <v>934</v>
      </c>
      <c r="I126" s="480">
        <v>132718</v>
      </c>
      <c r="J126" s="481">
        <v>175000</v>
      </c>
      <c r="K126" s="491">
        <v>173593</v>
      </c>
      <c r="L126" s="491">
        <v>90170</v>
      </c>
      <c r="M126" s="401">
        <v>180790</v>
      </c>
      <c r="N126" s="574">
        <f t="shared" si="56"/>
        <v>444553</v>
      </c>
      <c r="O126" s="583">
        <v>120000</v>
      </c>
      <c r="P126" s="546">
        <f t="shared" si="61"/>
        <v>2000</v>
      </c>
      <c r="Q126" s="427"/>
      <c r="R126" s="495"/>
      <c r="S126" s="495"/>
    </row>
    <row r="127" spans="1:19" ht="46.5" x14ac:dyDescent="0.35">
      <c r="A127" s="31"/>
      <c r="B127" s="389"/>
      <c r="C127" s="54"/>
      <c r="D127" s="54"/>
      <c r="E127" s="54"/>
      <c r="F127" s="765"/>
      <c r="G127" s="762"/>
      <c r="H127" s="445" t="s">
        <v>935</v>
      </c>
      <c r="I127" s="480">
        <v>180000</v>
      </c>
      <c r="J127" s="481">
        <v>180000</v>
      </c>
      <c r="K127" s="491">
        <v>164864</v>
      </c>
      <c r="L127" s="491">
        <v>85017</v>
      </c>
      <c r="M127" s="401">
        <v>255684</v>
      </c>
      <c r="N127" s="574">
        <f t="shared" si="56"/>
        <v>505565</v>
      </c>
      <c r="O127" s="583">
        <v>180000</v>
      </c>
      <c r="P127" s="546">
        <f t="shared" si="61"/>
        <v>3000</v>
      </c>
      <c r="Q127" s="427"/>
      <c r="R127" s="31"/>
      <c r="S127" s="31"/>
    </row>
    <row r="128" spans="1:19" ht="31" x14ac:dyDescent="0.35">
      <c r="A128" s="31"/>
      <c r="B128" s="389"/>
      <c r="C128" s="54"/>
      <c r="D128" s="54"/>
      <c r="E128" s="54"/>
      <c r="F128" s="765"/>
      <c r="G128" s="762"/>
      <c r="H128" s="426" t="s">
        <v>936</v>
      </c>
      <c r="I128" s="480">
        <v>420000</v>
      </c>
      <c r="J128" s="499">
        <v>420000</v>
      </c>
      <c r="K128" s="491">
        <v>18714.5</v>
      </c>
      <c r="L128" s="491">
        <v>498730</v>
      </c>
      <c r="M128" s="401"/>
      <c r="N128" s="574">
        <f t="shared" si="56"/>
        <v>517444.5</v>
      </c>
      <c r="O128" s="583">
        <v>420000</v>
      </c>
      <c r="P128" s="546">
        <f t="shared" si="61"/>
        <v>7000</v>
      </c>
      <c r="Q128" s="419">
        <v>43615</v>
      </c>
      <c r="R128" s="31"/>
      <c r="S128" s="31"/>
    </row>
    <row r="129" spans="1:19" ht="31" x14ac:dyDescent="0.35">
      <c r="A129" s="31"/>
      <c r="B129" s="389"/>
      <c r="C129" s="54"/>
      <c r="D129" s="54"/>
      <c r="E129" s="54"/>
      <c r="F129" s="765"/>
      <c r="G129" s="763"/>
      <c r="H129" s="450" t="s">
        <v>937</v>
      </c>
      <c r="I129" s="480">
        <v>427500</v>
      </c>
      <c r="J129" s="502">
        <v>285000</v>
      </c>
      <c r="K129" s="503">
        <v>304713</v>
      </c>
      <c r="L129" s="503">
        <v>49437</v>
      </c>
      <c r="M129" s="401">
        <v>277727</v>
      </c>
      <c r="N129" s="574">
        <f t="shared" si="56"/>
        <v>631877</v>
      </c>
      <c r="O129" s="583">
        <v>427500</v>
      </c>
      <c r="P129" s="546">
        <f t="shared" si="61"/>
        <v>7125</v>
      </c>
      <c r="Q129" s="419">
        <v>43615</v>
      </c>
      <c r="R129" s="31"/>
      <c r="S129" s="31"/>
    </row>
    <row r="130" spans="1:19" ht="15.5" x14ac:dyDescent="0.35">
      <c r="A130" s="31"/>
      <c r="B130" s="389"/>
      <c r="C130" s="54"/>
      <c r="D130" s="54"/>
      <c r="E130" s="54"/>
      <c r="F130" s="765"/>
      <c r="G130" s="407"/>
      <c r="H130" s="451" t="s">
        <v>899</v>
      </c>
      <c r="I130" s="451">
        <f>SUM(I125:I129)</f>
        <v>1160218</v>
      </c>
      <c r="J130" s="451">
        <f t="shared" ref="J130:P130" si="62">SUM(J125:J129)</f>
        <v>1309900</v>
      </c>
      <c r="K130" s="451">
        <f t="shared" si="62"/>
        <v>761884.5</v>
      </c>
      <c r="L130" s="451">
        <f t="shared" ref="L130" si="63">SUM(L125:L129)</f>
        <v>723354</v>
      </c>
      <c r="M130" s="451">
        <f t="shared" si="62"/>
        <v>714201</v>
      </c>
      <c r="N130" s="451">
        <f t="shared" ref="N130:O130" si="64">SUM(N125:N129)</f>
        <v>2199439.5</v>
      </c>
      <c r="O130" s="588">
        <f t="shared" si="64"/>
        <v>1147500</v>
      </c>
      <c r="P130" s="553">
        <f t="shared" si="62"/>
        <v>19125</v>
      </c>
      <c r="Q130" s="423"/>
      <c r="R130" s="31"/>
      <c r="S130" s="31"/>
    </row>
    <row r="131" spans="1:19" ht="15.5" x14ac:dyDescent="0.35">
      <c r="A131" s="31"/>
      <c r="B131" s="389"/>
      <c r="C131" s="54"/>
      <c r="D131" s="54"/>
      <c r="E131" s="54"/>
      <c r="F131" s="765"/>
      <c r="G131" s="767" t="s">
        <v>938</v>
      </c>
      <c r="H131" s="452" t="s">
        <v>939</v>
      </c>
      <c r="I131" s="452">
        <v>150000</v>
      </c>
      <c r="J131" s="428">
        <v>150000</v>
      </c>
      <c r="K131" s="446">
        <v>0</v>
      </c>
      <c r="L131" s="446">
        <v>0</v>
      </c>
      <c r="M131" s="453"/>
      <c r="N131" s="574">
        <f t="shared" ref="N131:N135" si="65">SUM(K131:M131)</f>
        <v>0</v>
      </c>
      <c r="O131" s="583">
        <v>150000</v>
      </c>
      <c r="P131" s="546">
        <f t="shared" ref="P131:P135" si="66">O131/60</f>
        <v>2500</v>
      </c>
      <c r="Q131" s="419">
        <v>43615</v>
      </c>
      <c r="R131" s="31"/>
      <c r="S131" s="31"/>
    </row>
    <row r="132" spans="1:19" ht="31" x14ac:dyDescent="0.35">
      <c r="A132" s="31"/>
      <c r="B132" s="389"/>
      <c r="C132" s="54"/>
      <c r="D132" s="54"/>
      <c r="E132" s="54"/>
      <c r="F132" s="765"/>
      <c r="G132" s="768"/>
      <c r="H132" s="454" t="s">
        <v>940</v>
      </c>
      <c r="I132" s="504">
        <v>307200</v>
      </c>
      <c r="J132" s="498">
        <v>46080</v>
      </c>
      <c r="K132" s="525">
        <v>19381</v>
      </c>
      <c r="L132" s="491">
        <v>21362</v>
      </c>
      <c r="M132" s="401">
        <v>26765</v>
      </c>
      <c r="N132" s="574">
        <f t="shared" si="65"/>
        <v>67508</v>
      </c>
      <c r="O132" s="583">
        <v>307200</v>
      </c>
      <c r="P132" s="546">
        <f t="shared" si="66"/>
        <v>5120</v>
      </c>
      <c r="Q132" s="419">
        <v>43615</v>
      </c>
      <c r="R132" s="31"/>
      <c r="S132" s="31"/>
    </row>
    <row r="133" spans="1:19" ht="31" x14ac:dyDescent="0.35">
      <c r="A133" s="31"/>
      <c r="B133" s="389"/>
      <c r="C133" s="54"/>
      <c r="D133" s="54"/>
      <c r="E133" s="54"/>
      <c r="F133" s="765"/>
      <c r="G133" s="768"/>
      <c r="H133" s="454" t="s">
        <v>941</v>
      </c>
      <c r="I133" s="504">
        <v>210000</v>
      </c>
      <c r="J133" s="499">
        <v>210000</v>
      </c>
      <c r="K133" s="563">
        <v>209098.5</v>
      </c>
      <c r="L133" s="401"/>
      <c r="M133" s="401">
        <v>5875</v>
      </c>
      <c r="N133" s="574">
        <f t="shared" si="65"/>
        <v>214973.5</v>
      </c>
      <c r="O133" s="583">
        <v>210000</v>
      </c>
      <c r="P133" s="546">
        <f t="shared" si="66"/>
        <v>3500</v>
      </c>
      <c r="Q133" s="419">
        <v>43615</v>
      </c>
      <c r="R133" s="31"/>
      <c r="S133" s="31"/>
    </row>
    <row r="134" spans="1:19" ht="31" x14ac:dyDescent="0.35">
      <c r="A134" s="31"/>
      <c r="B134" s="389"/>
      <c r="C134" s="54"/>
      <c r="D134" s="54"/>
      <c r="E134" s="54"/>
      <c r="F134" s="765"/>
      <c r="G134" s="768"/>
      <c r="H134" s="454" t="s">
        <v>942</v>
      </c>
      <c r="I134" s="504">
        <v>120000</v>
      </c>
      <c r="J134" s="499">
        <v>120000</v>
      </c>
      <c r="K134" s="503">
        <v>3555.5</v>
      </c>
      <c r="L134" s="566"/>
      <c r="M134" s="401">
        <v>0</v>
      </c>
      <c r="N134" s="574">
        <f t="shared" si="65"/>
        <v>3555.5</v>
      </c>
      <c r="O134" s="583">
        <v>120000</v>
      </c>
      <c r="P134" s="546">
        <f t="shared" si="66"/>
        <v>2000</v>
      </c>
      <c r="Q134" s="419">
        <v>43615</v>
      </c>
      <c r="R134" s="31"/>
      <c r="S134" s="31"/>
    </row>
    <row r="135" spans="1:19" ht="31" x14ac:dyDescent="0.35">
      <c r="A135" s="31"/>
      <c r="B135" s="389"/>
      <c r="C135" s="54"/>
      <c r="D135" s="54"/>
      <c r="E135" s="54"/>
      <c r="F135" s="766"/>
      <c r="G135" s="769"/>
      <c r="H135" s="454" t="s">
        <v>943</v>
      </c>
      <c r="I135" s="504">
        <v>0</v>
      </c>
      <c r="J135" s="499">
        <v>0</v>
      </c>
      <c r="K135" s="564">
        <v>0</v>
      </c>
      <c r="L135" s="500">
        <v>0</v>
      </c>
      <c r="M135" s="401">
        <v>0</v>
      </c>
      <c r="N135" s="574">
        <f t="shared" si="65"/>
        <v>0</v>
      </c>
      <c r="O135" s="583">
        <v>0</v>
      </c>
      <c r="P135" s="546">
        <f t="shared" si="66"/>
        <v>0</v>
      </c>
      <c r="Q135" s="423"/>
      <c r="R135" s="31"/>
      <c r="S135" s="31"/>
    </row>
    <row r="136" spans="1:19" ht="15.5" x14ac:dyDescent="0.35">
      <c r="A136" s="31"/>
      <c r="B136" s="389"/>
      <c r="C136" s="54"/>
      <c r="D136" s="54"/>
      <c r="E136" s="54"/>
      <c r="F136" s="406"/>
      <c r="G136" s="407"/>
      <c r="H136" s="455" t="s">
        <v>899</v>
      </c>
      <c r="I136" s="505">
        <f>SUM(I131:I135)</f>
        <v>787200</v>
      </c>
      <c r="J136" s="505">
        <f t="shared" ref="J136:M136" si="67">SUM(J131:J135)</f>
        <v>526080</v>
      </c>
      <c r="K136" s="565">
        <f t="shared" si="67"/>
        <v>232035</v>
      </c>
      <c r="L136" s="567">
        <f t="shared" ref="L136" si="68">SUM(L131:L135)</f>
        <v>21362</v>
      </c>
      <c r="M136" s="505">
        <f t="shared" si="67"/>
        <v>32640</v>
      </c>
      <c r="N136" s="505">
        <f>SUM(N131:N135)</f>
        <v>286037</v>
      </c>
      <c r="O136" s="589">
        <f>SUM(O131:O135)</f>
        <v>787200</v>
      </c>
      <c r="P136" s="554">
        <f>SUM(P131:P135)</f>
        <v>13120</v>
      </c>
      <c r="Q136" s="423"/>
      <c r="R136" s="31"/>
      <c r="S136" s="31"/>
    </row>
    <row r="137" spans="1:19" ht="15.5" x14ac:dyDescent="0.35">
      <c r="A137" s="31"/>
      <c r="B137" s="389"/>
      <c r="C137" s="54"/>
      <c r="D137" s="54"/>
      <c r="E137" s="54"/>
      <c r="F137" s="406"/>
      <c r="G137" s="745" t="s">
        <v>944</v>
      </c>
      <c r="H137" s="746"/>
      <c r="I137" s="456">
        <f>SUM(I124,I130,I136)</f>
        <v>2027418</v>
      </c>
      <c r="J137" s="456">
        <f t="shared" ref="J137:P137" si="69">SUM(J124,J130,J136)</f>
        <v>1915980</v>
      </c>
      <c r="K137" s="456">
        <f t="shared" si="69"/>
        <v>993919.5</v>
      </c>
      <c r="L137" s="456">
        <f t="shared" ref="L137" si="70">SUM(L124,L130,L136)</f>
        <v>744890</v>
      </c>
      <c r="M137" s="456">
        <f t="shared" si="69"/>
        <v>746841</v>
      </c>
      <c r="N137" s="456">
        <f t="shared" ref="N137:O137" si="71">SUM(N124,N130,N136)</f>
        <v>2485650.5</v>
      </c>
      <c r="O137" s="596">
        <f t="shared" si="71"/>
        <v>1974500</v>
      </c>
      <c r="P137" s="555">
        <f t="shared" si="69"/>
        <v>32908.333333333328</v>
      </c>
      <c r="Q137" s="425"/>
      <c r="R137" s="31"/>
      <c r="S137" s="31"/>
    </row>
    <row r="138" spans="1:19" ht="36" customHeight="1" x14ac:dyDescent="0.35">
      <c r="A138" s="31"/>
      <c r="B138" s="389"/>
      <c r="C138" s="54"/>
      <c r="D138" s="54"/>
      <c r="E138" s="54"/>
      <c r="F138" s="406"/>
      <c r="G138" s="407"/>
      <c r="H138" s="457" t="s">
        <v>945</v>
      </c>
      <c r="I138" s="457">
        <v>0</v>
      </c>
      <c r="J138" s="458">
        <v>300000</v>
      </c>
      <c r="K138" s="459">
        <v>254739</v>
      </c>
      <c r="L138" s="459">
        <v>0</v>
      </c>
      <c r="M138" s="401"/>
      <c r="N138" s="574">
        <f>SUM(K138:M138)</f>
        <v>254739</v>
      </c>
      <c r="O138" s="581">
        <v>0</v>
      </c>
      <c r="P138" s="546">
        <f>O138/60</f>
        <v>0</v>
      </c>
      <c r="Q138" s="423"/>
      <c r="R138" s="31"/>
      <c r="S138" s="31"/>
    </row>
    <row r="139" spans="1:19" ht="15.5" x14ac:dyDescent="0.35">
      <c r="A139" s="31"/>
      <c r="B139" s="389"/>
      <c r="C139" s="54"/>
      <c r="D139" s="54"/>
      <c r="E139" s="54"/>
      <c r="F139" s="406"/>
      <c r="G139" s="407"/>
      <c r="H139" s="455" t="s">
        <v>899</v>
      </c>
      <c r="I139" s="455">
        <f>I138</f>
        <v>0</v>
      </c>
      <c r="J139" s="455">
        <f t="shared" ref="J139:P139" si="72">J138</f>
        <v>300000</v>
      </c>
      <c r="K139" s="455">
        <f t="shared" si="72"/>
        <v>254739</v>
      </c>
      <c r="L139" s="455">
        <f t="shared" ref="L139" si="73">L138</f>
        <v>0</v>
      </c>
      <c r="M139" s="455">
        <f t="shared" si="72"/>
        <v>0</v>
      </c>
      <c r="N139" s="455">
        <f t="shared" ref="N139:O139" si="74">N138</f>
        <v>254739</v>
      </c>
      <c r="O139" s="588">
        <f t="shared" si="74"/>
        <v>0</v>
      </c>
      <c r="P139" s="556">
        <f t="shared" si="72"/>
        <v>0</v>
      </c>
      <c r="Q139" s="423"/>
      <c r="R139" s="31"/>
      <c r="S139" s="31"/>
    </row>
    <row r="140" spans="1:19" s="492" customFormat="1" ht="31" x14ac:dyDescent="0.35">
      <c r="A140" s="489"/>
      <c r="B140" s="486"/>
      <c r="C140" s="487"/>
      <c r="D140" s="487"/>
      <c r="E140" s="487"/>
      <c r="F140" s="506"/>
      <c r="G140" s="507"/>
      <c r="H140" s="420" t="s">
        <v>946</v>
      </c>
      <c r="I140" s="420">
        <v>0</v>
      </c>
      <c r="J140" s="499">
        <v>510000</v>
      </c>
      <c r="K140" s="500">
        <v>384022</v>
      </c>
      <c r="L140" s="500">
        <v>22154</v>
      </c>
      <c r="M140" s="401">
        <v>77340</v>
      </c>
      <c r="N140" s="574">
        <f>SUM(K140:M140)</f>
        <v>483516</v>
      </c>
      <c r="O140" s="583">
        <v>0</v>
      </c>
      <c r="P140" s="546">
        <f>O140/60</f>
        <v>0</v>
      </c>
      <c r="Q140" s="507"/>
      <c r="R140" s="489"/>
      <c r="S140" s="489"/>
    </row>
    <row r="141" spans="1:19" ht="15.5" x14ac:dyDescent="0.35">
      <c r="A141" s="31"/>
      <c r="B141" s="389"/>
      <c r="C141" s="54"/>
      <c r="D141" s="54"/>
      <c r="E141" s="54"/>
      <c r="F141" s="406"/>
      <c r="G141" s="407"/>
      <c r="H141" s="455" t="s">
        <v>899</v>
      </c>
      <c r="I141" s="455">
        <f>I140</f>
        <v>0</v>
      </c>
      <c r="J141" s="455">
        <f t="shared" ref="J141:P141" si="75">J140</f>
        <v>510000</v>
      </c>
      <c r="K141" s="455">
        <f t="shared" si="75"/>
        <v>384022</v>
      </c>
      <c r="L141" s="455">
        <f t="shared" ref="L141" si="76">L140</f>
        <v>22154</v>
      </c>
      <c r="M141" s="455">
        <f t="shared" si="75"/>
        <v>77340</v>
      </c>
      <c r="N141" s="455">
        <f t="shared" ref="N141:O141" si="77">N140</f>
        <v>483516</v>
      </c>
      <c r="O141" s="588">
        <f t="shared" si="77"/>
        <v>0</v>
      </c>
      <c r="P141" s="556">
        <f t="shared" si="75"/>
        <v>0</v>
      </c>
      <c r="Q141" s="423"/>
      <c r="R141" s="31"/>
      <c r="S141" s="31"/>
    </row>
    <row r="142" spans="1:19" s="492" customFormat="1" ht="46.5" x14ac:dyDescent="0.35">
      <c r="A142" s="489"/>
      <c r="B142" s="486"/>
      <c r="C142" s="487"/>
      <c r="D142" s="487"/>
      <c r="E142" s="487"/>
      <c r="F142" s="506"/>
      <c r="G142" s="507"/>
      <c r="H142" s="420" t="s">
        <v>947</v>
      </c>
      <c r="I142" s="420">
        <v>360000</v>
      </c>
      <c r="J142" s="499">
        <v>360000</v>
      </c>
      <c r="K142" s="508">
        <v>355562.5</v>
      </c>
      <c r="L142" s="508">
        <v>280144</v>
      </c>
      <c r="M142" s="401">
        <v>661474</v>
      </c>
      <c r="N142" s="574">
        <f>SUM(K142:M142)</f>
        <v>1297180.5</v>
      </c>
      <c r="O142" s="583">
        <v>360000</v>
      </c>
      <c r="P142" s="546">
        <f>O142/60</f>
        <v>6000</v>
      </c>
      <c r="Q142" s="488"/>
      <c r="R142" s="489"/>
      <c r="S142" s="489"/>
    </row>
    <row r="143" spans="1:19" ht="15.5" x14ac:dyDescent="0.35">
      <c r="A143" s="31"/>
      <c r="B143" s="389"/>
      <c r="C143" s="54"/>
      <c r="D143" s="54"/>
      <c r="E143" s="54"/>
      <c r="F143" s="406"/>
      <c r="G143" s="407"/>
      <c r="H143" s="455" t="s">
        <v>899</v>
      </c>
      <c r="I143" s="455">
        <f>I142</f>
        <v>360000</v>
      </c>
      <c r="J143" s="455">
        <f t="shared" ref="J143:P143" si="78">J142</f>
        <v>360000</v>
      </c>
      <c r="K143" s="455">
        <f t="shared" si="78"/>
        <v>355562.5</v>
      </c>
      <c r="L143" s="455">
        <f t="shared" ref="L143" si="79">L142</f>
        <v>280144</v>
      </c>
      <c r="M143" s="455">
        <f t="shared" si="78"/>
        <v>661474</v>
      </c>
      <c r="N143" s="455">
        <f t="shared" ref="N143:O143" si="80">N142</f>
        <v>1297180.5</v>
      </c>
      <c r="O143" s="588">
        <f t="shared" si="80"/>
        <v>360000</v>
      </c>
      <c r="P143" s="556">
        <f t="shared" si="78"/>
        <v>6000</v>
      </c>
      <c r="Q143" s="423"/>
      <c r="R143" s="31"/>
      <c r="S143" s="31"/>
    </row>
    <row r="144" spans="1:19" ht="15.5" x14ac:dyDescent="0.35">
      <c r="A144" s="31"/>
      <c r="B144" s="389"/>
      <c r="C144" s="54"/>
      <c r="D144" s="54"/>
      <c r="E144" s="54"/>
      <c r="F144" s="406"/>
      <c r="G144" s="407"/>
      <c r="H144" s="457" t="s">
        <v>948</v>
      </c>
      <c r="I144" s="457">
        <v>249984</v>
      </c>
      <c r="J144" s="421">
        <v>249984</v>
      </c>
      <c r="K144" s="460">
        <v>167363</v>
      </c>
      <c r="L144" s="460">
        <v>83202</v>
      </c>
      <c r="M144" s="401">
        <v>338445</v>
      </c>
      <c r="N144" s="574">
        <f>SUM(K144:M144)</f>
        <v>589010</v>
      </c>
      <c r="O144" s="581">
        <v>249984</v>
      </c>
      <c r="P144" s="546">
        <f>O144/60</f>
        <v>4166.3999999999996</v>
      </c>
      <c r="Q144" s="427"/>
      <c r="R144" s="31"/>
      <c r="S144" s="31"/>
    </row>
    <row r="145" spans="1:19" ht="15.5" x14ac:dyDescent="0.35">
      <c r="A145" s="31"/>
      <c r="B145" s="389"/>
      <c r="C145" s="54"/>
      <c r="D145" s="54"/>
      <c r="E145" s="54"/>
      <c r="F145" s="406"/>
      <c r="G145" s="407"/>
      <c r="H145" s="455" t="s">
        <v>899</v>
      </c>
      <c r="I145" s="455">
        <f>I144</f>
        <v>249984</v>
      </c>
      <c r="J145" s="455">
        <f t="shared" ref="J145:P145" si="81">J144</f>
        <v>249984</v>
      </c>
      <c r="K145" s="455">
        <f t="shared" si="81"/>
        <v>167363</v>
      </c>
      <c r="L145" s="455">
        <f t="shared" ref="L145" si="82">L144</f>
        <v>83202</v>
      </c>
      <c r="M145" s="455">
        <f t="shared" si="81"/>
        <v>338445</v>
      </c>
      <c r="N145" s="455">
        <f t="shared" ref="N145:O145" si="83">N144</f>
        <v>589010</v>
      </c>
      <c r="O145" s="588">
        <f t="shared" si="83"/>
        <v>249984</v>
      </c>
      <c r="P145" s="556">
        <f t="shared" si="81"/>
        <v>4166.3999999999996</v>
      </c>
      <c r="Q145" s="423"/>
      <c r="R145" s="31"/>
      <c r="S145" s="31"/>
    </row>
    <row r="146" spans="1:19" ht="46.5" x14ac:dyDescent="0.35">
      <c r="A146" s="31"/>
      <c r="B146" s="389"/>
      <c r="C146" s="54"/>
      <c r="D146" s="54"/>
      <c r="E146" s="54"/>
      <c r="F146" s="406"/>
      <c r="G146" s="407"/>
      <c r="H146" s="461" t="s">
        <v>949</v>
      </c>
      <c r="I146" s="509">
        <v>0</v>
      </c>
      <c r="J146" s="499">
        <v>30000</v>
      </c>
      <c r="K146" s="500">
        <v>2300</v>
      </c>
      <c r="L146" s="500">
        <v>0</v>
      </c>
      <c r="M146" s="401"/>
      <c r="N146" s="574">
        <f t="shared" ref="N146:N153" si="84">SUM(K146:M146)</f>
        <v>2300</v>
      </c>
      <c r="O146" s="583">
        <v>0</v>
      </c>
      <c r="P146" s="546">
        <f t="shared" ref="P146:P153" si="85">O146/60</f>
        <v>0</v>
      </c>
      <c r="Q146" s="423"/>
      <c r="R146" s="31"/>
      <c r="S146" s="31"/>
    </row>
    <row r="147" spans="1:19" ht="15.5" x14ac:dyDescent="0.35">
      <c r="A147" s="31"/>
      <c r="B147" s="389"/>
      <c r="C147" s="54"/>
      <c r="D147" s="54"/>
      <c r="E147" s="54"/>
      <c r="F147" s="406"/>
      <c r="G147" s="407"/>
      <c r="H147" s="461" t="s">
        <v>950</v>
      </c>
      <c r="I147" s="509">
        <v>0</v>
      </c>
      <c r="J147" s="499">
        <v>9000</v>
      </c>
      <c r="K147" s="500">
        <v>0</v>
      </c>
      <c r="L147" s="500">
        <v>0</v>
      </c>
      <c r="M147" s="501">
        <v>0</v>
      </c>
      <c r="N147" s="574">
        <f t="shared" si="84"/>
        <v>0</v>
      </c>
      <c r="O147" s="583">
        <v>0</v>
      </c>
      <c r="P147" s="546">
        <f t="shared" si="85"/>
        <v>0</v>
      </c>
      <c r="Q147" s="423"/>
      <c r="R147" s="31"/>
      <c r="S147" s="31"/>
    </row>
    <row r="148" spans="1:19" ht="46.5" x14ac:dyDescent="0.35">
      <c r="A148" s="31"/>
      <c r="B148" s="389"/>
      <c r="C148" s="54"/>
      <c r="D148" s="54"/>
      <c r="E148" s="54"/>
      <c r="F148" s="406"/>
      <c r="G148" s="407"/>
      <c r="H148" s="461" t="s">
        <v>951</v>
      </c>
      <c r="I148" s="509">
        <v>58500</v>
      </c>
      <c r="J148" s="499">
        <v>58500</v>
      </c>
      <c r="K148" s="500">
        <v>0</v>
      </c>
      <c r="L148" s="500">
        <v>20415</v>
      </c>
      <c r="M148" s="401"/>
      <c r="N148" s="574">
        <f t="shared" si="84"/>
        <v>20415</v>
      </c>
      <c r="O148" s="583">
        <v>58500</v>
      </c>
      <c r="P148" s="546">
        <f t="shared" si="85"/>
        <v>975</v>
      </c>
      <c r="Q148" s="419">
        <v>43615</v>
      </c>
      <c r="R148" s="31"/>
      <c r="S148" s="31"/>
    </row>
    <row r="149" spans="1:19" ht="46.5" x14ac:dyDescent="0.35">
      <c r="A149" s="31"/>
      <c r="B149" s="389"/>
      <c r="C149" s="54"/>
      <c r="D149" s="54"/>
      <c r="E149" s="54"/>
      <c r="F149" s="406"/>
      <c r="G149" s="407"/>
      <c r="H149" s="461" t="s">
        <v>952</v>
      </c>
      <c r="I149" s="509">
        <v>39996</v>
      </c>
      <c r="J149" s="499">
        <v>29997</v>
      </c>
      <c r="K149" s="500">
        <v>73980</v>
      </c>
      <c r="L149" s="500">
        <v>5639</v>
      </c>
      <c r="M149" s="401">
        <v>33625</v>
      </c>
      <c r="N149" s="574">
        <f t="shared" si="84"/>
        <v>113244</v>
      </c>
      <c r="O149" s="583">
        <v>39996</v>
      </c>
      <c r="P149" s="546">
        <f t="shared" si="85"/>
        <v>666.6</v>
      </c>
      <c r="Q149" s="419">
        <v>43615</v>
      </c>
      <c r="R149" s="31"/>
      <c r="S149" s="31"/>
    </row>
    <row r="150" spans="1:19" ht="46.5" x14ac:dyDescent="0.35">
      <c r="A150" s="31"/>
      <c r="B150" s="389"/>
      <c r="C150" s="54"/>
      <c r="D150" s="54"/>
      <c r="E150" s="54"/>
      <c r="F150" s="406"/>
      <c r="G150" s="407"/>
      <c r="H150" s="461" t="s">
        <v>953</v>
      </c>
      <c r="I150" s="509">
        <v>0</v>
      </c>
      <c r="J150" s="497">
        <v>0</v>
      </c>
      <c r="K150" s="500">
        <v>0</v>
      </c>
      <c r="L150" s="500">
        <v>0</v>
      </c>
      <c r="M150" s="501">
        <v>0</v>
      </c>
      <c r="N150" s="574">
        <f t="shared" si="84"/>
        <v>0</v>
      </c>
      <c r="O150" s="583">
        <v>0</v>
      </c>
      <c r="P150" s="546">
        <f t="shared" si="85"/>
        <v>0</v>
      </c>
      <c r="Q150" s="423"/>
      <c r="R150" s="31"/>
      <c r="S150" s="31"/>
    </row>
    <row r="151" spans="1:19" ht="15.5" x14ac:dyDescent="0.35">
      <c r="A151" s="31"/>
      <c r="B151" s="389"/>
      <c r="C151" s="54"/>
      <c r="D151" s="54"/>
      <c r="E151" s="54"/>
      <c r="F151" s="406"/>
      <c r="G151" s="407"/>
      <c r="H151" s="457" t="s">
        <v>954</v>
      </c>
      <c r="I151" s="420">
        <v>0</v>
      </c>
      <c r="J151" s="480">
        <v>0</v>
      </c>
      <c r="K151" s="500">
        <v>0</v>
      </c>
      <c r="L151" s="500">
        <v>0</v>
      </c>
      <c r="M151" s="500"/>
      <c r="N151" s="574">
        <f t="shared" si="84"/>
        <v>0</v>
      </c>
      <c r="O151" s="583">
        <v>0</v>
      </c>
      <c r="P151" s="546">
        <f t="shared" si="85"/>
        <v>0</v>
      </c>
      <c r="Q151" s="423"/>
      <c r="R151" s="31"/>
      <c r="S151" s="31"/>
    </row>
    <row r="152" spans="1:19" ht="15.5" x14ac:dyDescent="0.35">
      <c r="A152" s="31"/>
      <c r="B152" s="389"/>
      <c r="C152" s="54"/>
      <c r="D152" s="54"/>
      <c r="E152" s="54"/>
      <c r="F152" s="406"/>
      <c r="G152" s="407"/>
      <c r="H152" s="457" t="s">
        <v>899</v>
      </c>
      <c r="I152" s="420">
        <f>SUM(I146:I151)</f>
        <v>98496</v>
      </c>
      <c r="J152" s="420">
        <f t="shared" ref="J152:M152" si="86">SUM(J146:J151)</f>
        <v>127497</v>
      </c>
      <c r="K152" s="420">
        <f t="shared" si="86"/>
        <v>76280</v>
      </c>
      <c r="L152" s="420">
        <f t="shared" ref="L152" si="87">SUM(L146:L151)</f>
        <v>26054</v>
      </c>
      <c r="M152" s="420">
        <f t="shared" si="86"/>
        <v>33625</v>
      </c>
      <c r="N152" s="574">
        <f t="shared" si="84"/>
        <v>135959</v>
      </c>
      <c r="O152" s="590">
        <f t="shared" ref="O152" si="88">SUM(O146:O151)</f>
        <v>98496</v>
      </c>
      <c r="P152" s="546">
        <f t="shared" si="85"/>
        <v>1641.6</v>
      </c>
      <c r="Q152" s="423"/>
      <c r="R152" s="31"/>
      <c r="S152" s="31"/>
    </row>
    <row r="153" spans="1:19" ht="31" x14ac:dyDescent="0.35">
      <c r="A153" s="31"/>
      <c r="B153" s="389"/>
      <c r="C153" s="54"/>
      <c r="D153" s="54"/>
      <c r="E153" s="54"/>
      <c r="F153" s="406"/>
      <c r="G153" s="407"/>
      <c r="H153" s="457" t="s">
        <v>955</v>
      </c>
      <c r="I153" s="420">
        <v>1971696</v>
      </c>
      <c r="J153" s="499">
        <v>1971696</v>
      </c>
      <c r="K153" s="508">
        <v>1436863</v>
      </c>
      <c r="L153" s="508">
        <v>917210</v>
      </c>
      <c r="M153" s="401">
        <v>2099055</v>
      </c>
      <c r="N153" s="574">
        <f t="shared" si="84"/>
        <v>4453128</v>
      </c>
      <c r="O153" s="584">
        <v>1971696</v>
      </c>
      <c r="P153" s="546">
        <f t="shared" si="85"/>
        <v>32861.599999999999</v>
      </c>
      <c r="Q153" s="427"/>
      <c r="R153" s="31"/>
      <c r="S153" s="31"/>
    </row>
    <row r="154" spans="1:19" ht="15.5" x14ac:dyDescent="0.35">
      <c r="A154" s="31"/>
      <c r="B154" s="389"/>
      <c r="C154" s="54"/>
      <c r="D154" s="54"/>
      <c r="E154" s="54"/>
      <c r="F154" s="406"/>
      <c r="G154" s="407"/>
      <c r="H154" s="455" t="s">
        <v>899</v>
      </c>
      <c r="I154" s="455">
        <f>I153</f>
        <v>1971696</v>
      </c>
      <c r="J154" s="455">
        <f t="shared" ref="J154:P154" si="89">J153</f>
        <v>1971696</v>
      </c>
      <c r="K154" s="455">
        <f t="shared" si="89"/>
        <v>1436863</v>
      </c>
      <c r="L154" s="455">
        <f t="shared" ref="L154" si="90">L153</f>
        <v>917210</v>
      </c>
      <c r="M154" s="455">
        <f t="shared" si="89"/>
        <v>2099055</v>
      </c>
      <c r="N154" s="455">
        <f t="shared" ref="N154:O154" si="91">N153</f>
        <v>4453128</v>
      </c>
      <c r="O154" s="588">
        <f t="shared" si="91"/>
        <v>1971696</v>
      </c>
      <c r="P154" s="556">
        <f t="shared" si="89"/>
        <v>32861.599999999999</v>
      </c>
      <c r="Q154" s="423"/>
      <c r="R154" s="31"/>
      <c r="S154" s="31"/>
    </row>
    <row r="155" spans="1:19" ht="15.5" x14ac:dyDescent="0.35">
      <c r="A155" s="31"/>
      <c r="B155" s="389"/>
      <c r="C155" s="54"/>
      <c r="D155" s="54"/>
      <c r="E155" s="54"/>
      <c r="F155" s="406"/>
      <c r="G155" s="745" t="s">
        <v>956</v>
      </c>
      <c r="H155" s="746"/>
      <c r="I155" s="430">
        <f>SUM(I139,I141,I143,I145,I152,I154)</f>
        <v>2680176</v>
      </c>
      <c r="J155" s="430">
        <f t="shared" ref="J155:M155" si="92">SUM(J139,J141,J143,J145,J152,J154)</f>
        <v>3519177</v>
      </c>
      <c r="K155" s="430">
        <f t="shared" si="92"/>
        <v>2674829.5</v>
      </c>
      <c r="L155" s="430">
        <f t="shared" ref="L155" si="93">SUM(L139,L141,L143,L145,L152,L154)</f>
        <v>1328764</v>
      </c>
      <c r="M155" s="430">
        <f t="shared" si="92"/>
        <v>3209939</v>
      </c>
      <c r="N155" s="430">
        <f t="shared" ref="N155:O155" si="94">SUM(N139,N141,N143,N145,N152,N154)</f>
        <v>7213532.5</v>
      </c>
      <c r="O155" s="592">
        <f t="shared" si="94"/>
        <v>2680176</v>
      </c>
      <c r="P155" s="547">
        <f>SUM(P139,P141,P143,P145,P152,P154)</f>
        <v>44669.599999999999</v>
      </c>
      <c r="Q155" s="462"/>
      <c r="R155" s="31"/>
      <c r="S155" s="31"/>
    </row>
    <row r="156" spans="1:19" ht="15.5" x14ac:dyDescent="0.35">
      <c r="A156" s="31"/>
      <c r="B156" s="389"/>
      <c r="C156" s="54"/>
      <c r="D156" s="54"/>
      <c r="E156" s="54"/>
      <c r="F156" s="406"/>
      <c r="G156" s="406"/>
      <c r="H156" s="396" t="s">
        <v>889</v>
      </c>
      <c r="I156" s="463">
        <f>SUM(I92,I97,I121,I137,I155)</f>
        <v>48602100</v>
      </c>
      <c r="J156" s="463">
        <f t="shared" ref="J156:M156" si="95">SUM(J92,J97,J121,J137,J155)</f>
        <v>20829267</v>
      </c>
      <c r="K156" s="463">
        <f>SUM(K92,K97,K121,K137,K155)</f>
        <v>13154826</v>
      </c>
      <c r="L156" s="463">
        <f>SUM(L92,L97,L121,L137,L155)</f>
        <v>6660077</v>
      </c>
      <c r="M156" s="463">
        <f t="shared" si="95"/>
        <v>12593927</v>
      </c>
      <c r="N156" s="463">
        <f t="shared" ref="N156:O156" si="96">SUM(N92,N97,N121,N137,N155)</f>
        <v>32408830</v>
      </c>
      <c r="O156" s="591">
        <f t="shared" si="96"/>
        <v>48602100</v>
      </c>
      <c r="P156" s="557">
        <f>SUM(P92,P97,P121,P137,P155)</f>
        <v>810035.00000000012</v>
      </c>
      <c r="Q156" s="464"/>
      <c r="R156" s="31"/>
      <c r="S156" s="31"/>
    </row>
    <row r="157" spans="1:19" ht="15.5" x14ac:dyDescent="0.35">
      <c r="A157" s="31"/>
      <c r="B157" s="389"/>
      <c r="C157" s="54"/>
      <c r="D157" s="54"/>
      <c r="E157" s="54"/>
      <c r="F157" s="54"/>
      <c r="G157" s="54"/>
      <c r="H157" s="391"/>
      <c r="I157" s="390"/>
      <c r="J157" s="390"/>
      <c r="K157" s="411">
        <f>SUM(I156:J156)</f>
        <v>69431367</v>
      </c>
      <c r="L157" s="390">
        <f>K157/60</f>
        <v>1157189.45</v>
      </c>
      <c r="M157" s="390"/>
      <c r="N157" s="388"/>
      <c r="O157" s="387"/>
      <c r="P157" s="31"/>
      <c r="Q157" s="31"/>
    </row>
    <row r="158" spans="1:19" ht="16" thickBot="1" x14ac:dyDescent="0.4">
      <c r="A158" s="31"/>
      <c r="B158" s="389"/>
      <c r="C158" s="721" t="s">
        <v>963</v>
      </c>
      <c r="D158" s="721"/>
      <c r="E158" s="721"/>
      <c r="F158" s="721"/>
      <c r="G158" s="721"/>
      <c r="H158" s="721"/>
      <c r="I158" s="721"/>
      <c r="J158" s="721"/>
      <c r="K158" s="721"/>
      <c r="L158" s="721"/>
      <c r="M158" s="721"/>
      <c r="N158" s="388"/>
      <c r="O158" s="387"/>
      <c r="P158" s="31"/>
      <c r="Q158" s="31"/>
    </row>
    <row r="159" spans="1:19" ht="16" thickBot="1" x14ac:dyDescent="0.4">
      <c r="A159" s="31"/>
      <c r="B159" s="389"/>
      <c r="C159" s="721" t="s">
        <v>957</v>
      </c>
      <c r="D159" s="721"/>
      <c r="E159" s="721"/>
      <c r="F159" s="721"/>
      <c r="G159" s="511"/>
      <c r="H159" s="771" t="s">
        <v>958</v>
      </c>
      <c r="I159" s="772"/>
      <c r="J159" s="772"/>
      <c r="K159" s="772"/>
      <c r="L159" s="772"/>
      <c r="M159" s="773"/>
      <c r="N159" s="388"/>
      <c r="O159" s="387"/>
      <c r="P159" s="578"/>
      <c r="Q159" s="31"/>
    </row>
    <row r="160" spans="1:19" ht="16" thickBot="1" x14ac:dyDescent="0.4">
      <c r="A160" s="31"/>
      <c r="B160" s="389"/>
      <c r="C160" s="774"/>
      <c r="D160" s="774"/>
      <c r="E160" s="774"/>
      <c r="F160" s="774"/>
      <c r="G160" s="774"/>
      <c r="H160" s="774"/>
      <c r="I160" s="774"/>
      <c r="J160" s="774"/>
      <c r="K160" s="774"/>
      <c r="L160" s="774"/>
      <c r="M160" s="774"/>
      <c r="N160" s="388"/>
      <c r="O160" s="387"/>
      <c r="P160" s="31"/>
      <c r="Q160" s="31"/>
    </row>
    <row r="161" spans="1:17" ht="15.5" x14ac:dyDescent="0.35">
      <c r="A161" s="31"/>
      <c r="B161" s="389"/>
      <c r="C161" s="721" t="s">
        <v>959</v>
      </c>
      <c r="D161" s="721"/>
      <c r="E161" s="721"/>
      <c r="F161" s="721"/>
      <c r="G161" s="511"/>
      <c r="H161" s="775" t="s">
        <v>958</v>
      </c>
      <c r="I161" s="776"/>
      <c r="J161" s="776"/>
      <c r="K161" s="776"/>
      <c r="L161" s="776"/>
      <c r="M161" s="777"/>
      <c r="N161" s="388"/>
      <c r="O161" s="387"/>
      <c r="P161" s="31"/>
      <c r="Q161" s="31"/>
    </row>
    <row r="162" spans="1:17" ht="16" thickBot="1" x14ac:dyDescent="0.4">
      <c r="A162" s="31"/>
      <c r="B162" s="389"/>
      <c r="C162" s="721" t="s">
        <v>960</v>
      </c>
      <c r="D162" s="721"/>
      <c r="E162" s="721"/>
      <c r="F162" s="721"/>
      <c r="G162" s="511"/>
      <c r="H162" s="778"/>
      <c r="I162" s="779"/>
      <c r="J162" s="779"/>
      <c r="K162" s="779"/>
      <c r="L162" s="779"/>
      <c r="M162" s="780"/>
      <c r="N162" s="388"/>
      <c r="O162" s="387"/>
      <c r="P162" s="31"/>
      <c r="Q162" s="31"/>
    </row>
    <row r="163" spans="1:17" ht="15.5" x14ac:dyDescent="0.35">
      <c r="A163" s="31"/>
      <c r="B163" s="389"/>
      <c r="C163" s="54"/>
      <c r="D163" s="54"/>
      <c r="E163" s="54"/>
      <c r="F163" s="54"/>
      <c r="G163" s="54"/>
      <c r="H163" s="391"/>
      <c r="I163" s="390"/>
      <c r="J163" s="390"/>
      <c r="K163" s="390"/>
      <c r="L163" s="390"/>
      <c r="M163" s="390"/>
      <c r="N163" s="388"/>
      <c r="O163" s="387"/>
      <c r="P163" s="31"/>
      <c r="Q163" s="31"/>
    </row>
    <row r="164" spans="1:17" ht="16" thickBot="1" x14ac:dyDescent="0.4">
      <c r="A164" s="31"/>
      <c r="B164" s="465"/>
      <c r="C164" s="770"/>
      <c r="D164" s="770"/>
      <c r="E164" s="770"/>
      <c r="F164" s="770"/>
      <c r="G164" s="510"/>
      <c r="H164" s="466"/>
      <c r="I164" s="467"/>
      <c r="J164" s="467"/>
      <c r="K164" s="467"/>
      <c r="L164" s="467"/>
      <c r="M164" s="468"/>
      <c r="N164" s="469"/>
      <c r="O164" s="470"/>
      <c r="P164" s="31"/>
      <c r="Q164" s="31"/>
    </row>
    <row r="168" spans="1:17" x14ac:dyDescent="0.35">
      <c r="K168" s="543"/>
    </row>
    <row r="170" spans="1:17" x14ac:dyDescent="0.35">
      <c r="N170" s="543"/>
    </row>
  </sheetData>
  <mergeCells count="52">
    <mergeCell ref="F50:F65"/>
    <mergeCell ref="G53:G57"/>
    <mergeCell ref="G59:G63"/>
    <mergeCell ref="G26:G29"/>
    <mergeCell ref="F26:F44"/>
    <mergeCell ref="G31:G38"/>
    <mergeCell ref="G40:G42"/>
    <mergeCell ref="G44:G47"/>
    <mergeCell ref="C164:F164"/>
    <mergeCell ref="G155:H155"/>
    <mergeCell ref="C158:M158"/>
    <mergeCell ref="C159:F159"/>
    <mergeCell ref="H159:M159"/>
    <mergeCell ref="C160:M160"/>
    <mergeCell ref="C161:F161"/>
    <mergeCell ref="H161:M162"/>
    <mergeCell ref="C162:F162"/>
    <mergeCell ref="G137:H137"/>
    <mergeCell ref="F93:F96"/>
    <mergeCell ref="G95:G96"/>
    <mergeCell ref="F98:F119"/>
    <mergeCell ref="G98:G101"/>
    <mergeCell ref="G103:G110"/>
    <mergeCell ref="G112:G114"/>
    <mergeCell ref="G116:G119"/>
    <mergeCell ref="G121:H121"/>
    <mergeCell ref="F122:F135"/>
    <mergeCell ref="G122:G123"/>
    <mergeCell ref="G125:G129"/>
    <mergeCell ref="G131:G135"/>
    <mergeCell ref="F90:F91"/>
    <mergeCell ref="G90:G91"/>
    <mergeCell ref="C9:G9"/>
    <mergeCell ref="H9:M9"/>
    <mergeCell ref="C10:G10"/>
    <mergeCell ref="H10:M10"/>
    <mergeCell ref="C11:G11"/>
    <mergeCell ref="H11:M11"/>
    <mergeCell ref="C13:F13"/>
    <mergeCell ref="H13:M13"/>
    <mergeCell ref="C14:M14"/>
    <mergeCell ref="C16:F16"/>
    <mergeCell ref="C88:F88"/>
    <mergeCell ref="G23:G24"/>
    <mergeCell ref="F21:F24"/>
    <mergeCell ref="G50:G51"/>
    <mergeCell ref="C8:M8"/>
    <mergeCell ref="C3:N3"/>
    <mergeCell ref="B4:M4"/>
    <mergeCell ref="C5:M5"/>
    <mergeCell ref="K6:L7"/>
    <mergeCell ref="C7:F7"/>
  </mergeCells>
  <dataValidations count="1">
    <dataValidation type="whole" allowBlank="1" showInputMessage="1" showErrorMessage="1" sqref="H161:L161 H9:L10" xr:uid="{00000000-0002-0000-0100-000000000000}">
      <formula1>-999999999</formula1>
      <formula2>999999999</formula2>
    </dataValidation>
  </dataValidations>
  <pageMargins left="0.70866141732283472" right="0.70866141732283472" top="0.74803149606299213" bottom="0.74803149606299213" header="0.31496062992125984" footer="0.31496062992125984"/>
  <pageSetup paperSize="9" scale="46" orientation="landscape" r:id="rId1"/>
  <rowBreaks count="1" manualBreakCount="1">
    <brk id="157" max="16383" man="1"/>
  </rowBreaks>
  <colBreaks count="2" manualBreakCount="2">
    <brk id="16" max="1048575" man="1"/>
    <brk id="17"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G57"/>
  <sheetViews>
    <sheetView tabSelected="1" topLeftCell="A19" workbookViewId="0">
      <selection activeCell="C25" sqref="C25"/>
    </sheetView>
  </sheetViews>
  <sheetFormatPr defaultColWidth="9.1796875" defaultRowHeight="14.5" x14ac:dyDescent="0.35"/>
  <cols>
    <col min="1" max="2" width="1.81640625" style="1" customWidth="1"/>
    <col min="3" max="3" width="46.1796875" style="2" customWidth="1"/>
    <col min="4" max="4" width="70.81640625" style="1" customWidth="1"/>
    <col min="5" max="5" width="22.81640625" style="1" customWidth="1"/>
    <col min="6" max="6" width="43.7265625" style="1" customWidth="1"/>
    <col min="7" max="7" width="2" style="1" customWidth="1"/>
    <col min="8" max="8" width="1.54296875" style="1" customWidth="1"/>
    <col min="9" max="16384" width="9.1796875" style="1"/>
  </cols>
  <sheetData>
    <row r="1" spans="2:7" ht="15" thickBot="1" x14ac:dyDescent="0.4"/>
    <row r="2" spans="2:7" ht="15" thickBot="1" x14ac:dyDescent="0.4">
      <c r="B2" s="3"/>
      <c r="C2" s="4"/>
      <c r="D2" s="5"/>
      <c r="E2" s="5"/>
      <c r="F2" s="5"/>
      <c r="G2" s="6"/>
    </row>
    <row r="3" spans="2:7" ht="20.5" thickBot="1" x14ac:dyDescent="0.45">
      <c r="B3" s="7"/>
      <c r="C3" s="791" t="s">
        <v>0</v>
      </c>
      <c r="D3" s="792"/>
      <c r="E3" s="792"/>
      <c r="F3" s="793"/>
      <c r="G3" s="8"/>
    </row>
    <row r="4" spans="2:7" x14ac:dyDescent="0.35">
      <c r="B4" s="794"/>
      <c r="C4" s="795"/>
      <c r="D4" s="795"/>
      <c r="E4" s="795"/>
      <c r="F4" s="795"/>
      <c r="G4" s="8"/>
    </row>
    <row r="5" spans="2:7" x14ac:dyDescent="0.35">
      <c r="B5" s="9"/>
      <c r="C5" s="823"/>
      <c r="D5" s="823"/>
      <c r="E5" s="823"/>
      <c r="F5" s="823"/>
      <c r="G5" s="8"/>
    </row>
    <row r="6" spans="2:7" x14ac:dyDescent="0.35">
      <c r="B6" s="9"/>
      <c r="C6" s="10"/>
      <c r="D6" s="11"/>
      <c r="E6" s="12"/>
      <c r="F6" s="11"/>
      <c r="G6" s="8"/>
    </row>
    <row r="7" spans="2:7" x14ac:dyDescent="0.35">
      <c r="B7" s="9"/>
      <c r="C7" s="796" t="s">
        <v>1</v>
      </c>
      <c r="D7" s="796"/>
      <c r="E7" s="13"/>
      <c r="F7" s="11"/>
      <c r="G7" s="8"/>
    </row>
    <row r="8" spans="2:7" ht="15" thickBot="1" x14ac:dyDescent="0.4">
      <c r="B8" s="9"/>
      <c r="C8" s="812" t="s">
        <v>2</v>
      </c>
      <c r="D8" s="812"/>
      <c r="E8" s="812"/>
      <c r="F8" s="812"/>
      <c r="G8" s="8"/>
    </row>
    <row r="9" spans="2:7" ht="15" thickBot="1" x14ac:dyDescent="0.4">
      <c r="B9" s="9"/>
      <c r="C9" s="14" t="s">
        <v>3</v>
      </c>
      <c r="D9" s="15" t="s">
        <v>4</v>
      </c>
      <c r="E9" s="807" t="s">
        <v>5</v>
      </c>
      <c r="F9" s="808"/>
      <c r="G9" s="8"/>
    </row>
    <row r="10" spans="2:7" ht="177" customHeight="1" thickBot="1" x14ac:dyDescent="0.4">
      <c r="B10" s="9"/>
      <c r="C10" s="16" t="s">
        <v>6</v>
      </c>
      <c r="D10" s="16" t="s">
        <v>704</v>
      </c>
      <c r="E10" s="815" t="s">
        <v>705</v>
      </c>
      <c r="F10" s="816"/>
      <c r="G10" s="8"/>
    </row>
    <row r="11" spans="2:7" ht="164.25" customHeight="1" thickBot="1" x14ac:dyDescent="0.4">
      <c r="B11" s="9"/>
      <c r="C11" s="17" t="s">
        <v>7</v>
      </c>
      <c r="D11" s="20" t="s">
        <v>708</v>
      </c>
      <c r="E11" s="817" t="s">
        <v>690</v>
      </c>
      <c r="F11" s="818"/>
      <c r="G11" s="8"/>
    </row>
    <row r="12" spans="2:7" ht="162" customHeight="1" thickBot="1" x14ac:dyDescent="0.4">
      <c r="B12" s="9"/>
      <c r="C12" s="22" t="s">
        <v>677</v>
      </c>
      <c r="D12" s="20" t="s">
        <v>706</v>
      </c>
      <c r="E12" s="819" t="s">
        <v>678</v>
      </c>
      <c r="F12" s="820"/>
      <c r="G12" s="8"/>
    </row>
    <row r="13" spans="2:7" ht="102" thickBot="1" x14ac:dyDescent="0.4">
      <c r="B13" s="9"/>
      <c r="C13" s="306" t="s">
        <v>684</v>
      </c>
      <c r="D13" s="18" t="s">
        <v>709</v>
      </c>
      <c r="E13" s="819" t="s">
        <v>669</v>
      </c>
      <c r="F13" s="820"/>
      <c r="G13" s="8"/>
    </row>
    <row r="14" spans="2:7" ht="93" customHeight="1" thickBot="1" x14ac:dyDescent="0.4">
      <c r="B14" s="9"/>
      <c r="C14" s="19" t="s">
        <v>8</v>
      </c>
      <c r="D14" s="20" t="s">
        <v>710</v>
      </c>
      <c r="E14" s="817" t="s">
        <v>679</v>
      </c>
      <c r="F14" s="818"/>
      <c r="G14" s="8"/>
    </row>
    <row r="15" spans="2:7" ht="111" customHeight="1" thickBot="1" x14ac:dyDescent="0.4">
      <c r="B15" s="9"/>
      <c r="C15" s="21" t="s">
        <v>9</v>
      </c>
      <c r="D15" s="310" t="s">
        <v>711</v>
      </c>
      <c r="E15" s="817" t="s">
        <v>691</v>
      </c>
      <c r="F15" s="818"/>
      <c r="G15" s="8"/>
    </row>
    <row r="16" spans="2:7" ht="88.5" thickBot="1" x14ac:dyDescent="0.4">
      <c r="B16" s="9"/>
      <c r="C16" s="21" t="s">
        <v>10</v>
      </c>
      <c r="D16" s="20" t="s">
        <v>714</v>
      </c>
      <c r="E16" s="817" t="s">
        <v>712</v>
      </c>
      <c r="F16" s="818"/>
      <c r="G16" s="8"/>
    </row>
    <row r="17" spans="2:7" ht="102" thickBot="1" x14ac:dyDescent="0.4">
      <c r="B17" s="9"/>
      <c r="C17" s="21" t="s">
        <v>11</v>
      </c>
      <c r="D17" s="20" t="s">
        <v>697</v>
      </c>
      <c r="E17" s="817" t="s">
        <v>696</v>
      </c>
      <c r="F17" s="818"/>
      <c r="G17" s="8"/>
    </row>
    <row r="18" spans="2:7" ht="109.5" customHeight="1" thickBot="1" x14ac:dyDescent="0.4">
      <c r="B18" s="9"/>
      <c r="C18" s="19" t="s">
        <v>12</v>
      </c>
      <c r="D18" s="20" t="s">
        <v>713</v>
      </c>
      <c r="E18" s="817" t="s">
        <v>699</v>
      </c>
      <c r="F18" s="818"/>
      <c r="G18" s="8"/>
    </row>
    <row r="19" spans="2:7" ht="90.65" customHeight="1" thickBot="1" x14ac:dyDescent="0.4">
      <c r="B19" s="9"/>
      <c r="C19" s="22" t="s">
        <v>19</v>
      </c>
      <c r="D19" s="20" t="s">
        <v>715</v>
      </c>
      <c r="E19" s="817" t="s">
        <v>695</v>
      </c>
      <c r="F19" s="818"/>
      <c r="G19" s="8"/>
    </row>
    <row r="20" spans="2:7" ht="58.5" thickBot="1" x14ac:dyDescent="0.4">
      <c r="B20" s="9"/>
      <c r="C20" s="19" t="s">
        <v>13</v>
      </c>
      <c r="D20" s="20" t="s">
        <v>707</v>
      </c>
      <c r="E20" s="821" t="s">
        <v>18</v>
      </c>
      <c r="F20" s="822"/>
      <c r="G20" s="8"/>
    </row>
    <row r="21" spans="2:7" x14ac:dyDescent="0.35">
      <c r="B21" s="9"/>
      <c r="C21" s="11"/>
      <c r="D21" s="11"/>
      <c r="E21" s="11"/>
      <c r="F21" s="11"/>
      <c r="G21" s="8"/>
    </row>
    <row r="22" spans="2:7" x14ac:dyDescent="0.35">
      <c r="B22" s="9"/>
      <c r="C22" s="814" t="s">
        <v>14</v>
      </c>
      <c r="D22" s="814"/>
      <c r="E22" s="814"/>
      <c r="F22" s="814"/>
      <c r="G22" s="8"/>
    </row>
    <row r="23" spans="2:7" ht="15" thickBot="1" x14ac:dyDescent="0.4">
      <c r="B23" s="9"/>
      <c r="C23" s="806" t="s">
        <v>15</v>
      </c>
      <c r="D23" s="806"/>
      <c r="E23" s="806"/>
      <c r="F23" s="806"/>
      <c r="G23" s="8"/>
    </row>
    <row r="24" spans="2:7" ht="15" thickBot="1" x14ac:dyDescent="0.4">
      <c r="B24" s="9"/>
      <c r="C24" s="15" t="s">
        <v>3</v>
      </c>
      <c r="D24" s="15" t="s">
        <v>4</v>
      </c>
      <c r="E24" s="807" t="s">
        <v>5</v>
      </c>
      <c r="F24" s="808"/>
      <c r="G24" s="8"/>
    </row>
    <row r="25" spans="2:7" ht="171.75" customHeight="1" x14ac:dyDescent="0.35">
      <c r="B25" s="9"/>
      <c r="C25" s="312" t="s">
        <v>700</v>
      </c>
      <c r="D25" s="313" t="s">
        <v>701</v>
      </c>
      <c r="E25" s="809" t="s">
        <v>702</v>
      </c>
      <c r="F25" s="810"/>
      <c r="G25" s="8"/>
    </row>
    <row r="26" spans="2:7" x14ac:dyDescent="0.35">
      <c r="B26" s="9"/>
      <c r="C26" s="11"/>
      <c r="D26" s="11"/>
      <c r="E26" s="11"/>
      <c r="F26" s="11"/>
      <c r="G26" s="8"/>
    </row>
    <row r="27" spans="2:7" x14ac:dyDescent="0.35">
      <c r="B27" s="9"/>
      <c r="C27" s="11"/>
      <c r="D27" s="11"/>
      <c r="E27" s="11"/>
      <c r="F27" s="11"/>
      <c r="G27" s="8"/>
    </row>
    <row r="28" spans="2:7" x14ac:dyDescent="0.35">
      <c r="B28" s="9"/>
      <c r="C28" s="811" t="s">
        <v>16</v>
      </c>
      <c r="D28" s="811"/>
      <c r="E28" s="811"/>
      <c r="F28" s="811"/>
      <c r="G28" s="8"/>
    </row>
    <row r="29" spans="2:7" ht="15" thickBot="1" x14ac:dyDescent="0.4">
      <c r="B29" s="9"/>
      <c r="C29" s="812" t="s">
        <v>17</v>
      </c>
      <c r="D29" s="812"/>
      <c r="E29" s="813"/>
      <c r="F29" s="813"/>
      <c r="G29" s="8"/>
    </row>
    <row r="30" spans="2:7" ht="108" customHeight="1" thickBot="1" x14ac:dyDescent="0.4">
      <c r="B30" s="9"/>
      <c r="C30" s="802" t="s">
        <v>703</v>
      </c>
      <c r="D30" s="803"/>
      <c r="E30" s="803"/>
      <c r="F30" s="804"/>
      <c r="G30" s="8"/>
    </row>
    <row r="31" spans="2:7" x14ac:dyDescent="0.35">
      <c r="B31" s="9"/>
      <c r="C31" s="11"/>
      <c r="D31" s="11"/>
      <c r="E31" s="11"/>
      <c r="F31" s="11"/>
      <c r="G31" s="8"/>
    </row>
    <row r="32" spans="2:7" x14ac:dyDescent="0.35">
      <c r="B32" s="9"/>
      <c r="C32" s="11"/>
      <c r="D32" s="11"/>
      <c r="E32" s="11"/>
      <c r="F32" s="11"/>
      <c r="G32" s="8"/>
    </row>
    <row r="33" spans="2:7" x14ac:dyDescent="0.35">
      <c r="B33" s="9"/>
      <c r="C33" s="11"/>
      <c r="D33" s="11"/>
      <c r="E33" s="11"/>
      <c r="F33" s="11"/>
      <c r="G33" s="8"/>
    </row>
    <row r="34" spans="2:7" ht="15" thickBot="1" x14ac:dyDescent="0.4">
      <c r="B34" s="23"/>
      <c r="C34" s="24"/>
      <c r="D34" s="24"/>
      <c r="E34" s="24"/>
      <c r="F34" s="24"/>
      <c r="G34" s="25"/>
    </row>
    <row r="35" spans="2:7" x14ac:dyDescent="0.35">
      <c r="B35" s="26"/>
      <c r="C35" s="26"/>
      <c r="D35" s="26"/>
      <c r="E35" s="26"/>
      <c r="F35" s="26"/>
      <c r="G35" s="26"/>
    </row>
    <row r="36" spans="2:7" x14ac:dyDescent="0.35">
      <c r="B36" s="26"/>
      <c r="C36" s="26"/>
      <c r="D36" s="26"/>
      <c r="E36" s="26"/>
      <c r="F36" s="26"/>
      <c r="G36" s="26"/>
    </row>
    <row r="37" spans="2:7" x14ac:dyDescent="0.35">
      <c r="B37" s="26"/>
      <c r="C37" s="26"/>
      <c r="D37" s="26"/>
      <c r="E37" s="26"/>
      <c r="F37" s="26"/>
      <c r="G37" s="26"/>
    </row>
    <row r="38" spans="2:7" x14ac:dyDescent="0.35">
      <c r="B38" s="26"/>
      <c r="C38" s="26"/>
      <c r="D38" s="26"/>
      <c r="E38" s="26"/>
      <c r="F38" s="26"/>
      <c r="G38" s="26"/>
    </row>
    <row r="39" spans="2:7" x14ac:dyDescent="0.35">
      <c r="B39" s="26"/>
      <c r="C39" s="26"/>
      <c r="D39" s="26"/>
      <c r="E39" s="26"/>
      <c r="F39" s="26"/>
      <c r="G39" s="26"/>
    </row>
    <row r="40" spans="2:7" x14ac:dyDescent="0.35">
      <c r="B40" s="26"/>
      <c r="C40" s="26"/>
      <c r="D40" s="26"/>
      <c r="E40" s="26"/>
      <c r="F40" s="26"/>
      <c r="G40" s="26"/>
    </row>
    <row r="41" spans="2:7" x14ac:dyDescent="0.35">
      <c r="B41" s="26"/>
      <c r="C41" s="799"/>
      <c r="D41" s="799"/>
      <c r="E41" s="27"/>
      <c r="F41" s="26"/>
      <c r="G41" s="26"/>
    </row>
    <row r="42" spans="2:7" x14ac:dyDescent="0.35">
      <c r="B42" s="26"/>
      <c r="C42" s="799"/>
      <c r="D42" s="799"/>
      <c r="E42" s="27"/>
      <c r="F42" s="26"/>
      <c r="G42" s="26"/>
    </row>
    <row r="43" spans="2:7" x14ac:dyDescent="0.35">
      <c r="B43" s="26"/>
      <c r="C43" s="805"/>
      <c r="D43" s="805"/>
      <c r="E43" s="805"/>
      <c r="F43" s="805"/>
      <c r="G43" s="26"/>
    </row>
    <row r="44" spans="2:7" x14ac:dyDescent="0.35">
      <c r="B44" s="26"/>
      <c r="C44" s="797"/>
      <c r="D44" s="797"/>
      <c r="E44" s="801"/>
      <c r="F44" s="801"/>
      <c r="G44" s="26"/>
    </row>
    <row r="45" spans="2:7" x14ac:dyDescent="0.35">
      <c r="B45" s="26"/>
      <c r="C45" s="797"/>
      <c r="D45" s="797"/>
      <c r="E45" s="798"/>
      <c r="F45" s="798"/>
      <c r="G45" s="26"/>
    </row>
    <row r="46" spans="2:7" x14ac:dyDescent="0.35">
      <c r="B46" s="26"/>
      <c r="C46" s="26"/>
      <c r="D46" s="26"/>
      <c r="E46" s="26"/>
      <c r="F46" s="26"/>
      <c r="G46" s="26"/>
    </row>
    <row r="47" spans="2:7" x14ac:dyDescent="0.35">
      <c r="B47" s="26"/>
      <c r="C47" s="799"/>
      <c r="D47" s="799"/>
      <c r="E47" s="27"/>
      <c r="F47" s="26"/>
      <c r="G47" s="26"/>
    </row>
    <row r="48" spans="2:7" x14ac:dyDescent="0.35">
      <c r="B48" s="26"/>
      <c r="C48" s="799"/>
      <c r="D48" s="799"/>
      <c r="E48" s="800"/>
      <c r="F48" s="800"/>
      <c r="G48" s="26"/>
    </row>
    <row r="49" spans="2:7" x14ac:dyDescent="0.35">
      <c r="B49" s="26"/>
      <c r="C49" s="27"/>
      <c r="D49" s="27"/>
      <c r="E49" s="27"/>
      <c r="F49" s="27"/>
      <c r="G49" s="26"/>
    </row>
    <row r="50" spans="2:7" x14ac:dyDescent="0.35">
      <c r="B50" s="26"/>
      <c r="C50" s="797"/>
      <c r="D50" s="797"/>
      <c r="E50" s="801"/>
      <c r="F50" s="801"/>
      <c r="G50" s="26"/>
    </row>
    <row r="51" spans="2:7" x14ac:dyDescent="0.35">
      <c r="B51" s="26"/>
      <c r="C51" s="797"/>
      <c r="D51" s="797"/>
      <c r="E51" s="798"/>
      <c r="F51" s="798"/>
      <c r="G51" s="26"/>
    </row>
    <row r="52" spans="2:7" x14ac:dyDescent="0.35">
      <c r="B52" s="26"/>
      <c r="C52" s="26"/>
      <c r="D52" s="26"/>
      <c r="E52" s="26"/>
      <c r="F52" s="26"/>
      <c r="G52" s="26"/>
    </row>
    <row r="53" spans="2:7" x14ac:dyDescent="0.35">
      <c r="B53" s="26"/>
      <c r="C53" s="799"/>
      <c r="D53" s="799"/>
      <c r="E53" s="26"/>
      <c r="F53" s="26"/>
      <c r="G53" s="26"/>
    </row>
    <row r="54" spans="2:7" x14ac:dyDescent="0.35">
      <c r="B54" s="26"/>
      <c r="C54" s="799"/>
      <c r="D54" s="799"/>
      <c r="E54" s="798"/>
      <c r="F54" s="798"/>
      <c r="G54" s="26"/>
    </row>
    <row r="55" spans="2:7" x14ac:dyDescent="0.35">
      <c r="B55" s="26"/>
      <c r="C55" s="797"/>
      <c r="D55" s="797"/>
      <c r="E55" s="798"/>
      <c r="F55" s="798"/>
      <c r="G55" s="26"/>
    </row>
    <row r="56" spans="2:7" x14ac:dyDescent="0.35">
      <c r="B56" s="26"/>
      <c r="C56" s="28"/>
      <c r="D56" s="26"/>
      <c r="E56" s="29"/>
      <c r="F56" s="26"/>
      <c r="G56" s="26"/>
    </row>
    <row r="57" spans="2:7" x14ac:dyDescent="0.35">
      <c r="B57" s="26"/>
      <c r="C57" s="28"/>
      <c r="D57" s="29"/>
      <c r="E57" s="29"/>
      <c r="F57" s="29"/>
      <c r="G57" s="30"/>
    </row>
  </sheetData>
  <mergeCells count="44">
    <mergeCell ref="E9:F9"/>
    <mergeCell ref="C3:F3"/>
    <mergeCell ref="B4:F4"/>
    <mergeCell ref="C5:F5"/>
    <mergeCell ref="C7:D7"/>
    <mergeCell ref="C8:F8"/>
    <mergeCell ref="C22:F22"/>
    <mergeCell ref="E10:F10"/>
    <mergeCell ref="E11:F11"/>
    <mergeCell ref="E12:F12"/>
    <mergeCell ref="E13:F13"/>
    <mergeCell ref="E14:F14"/>
    <mergeCell ref="E15:F15"/>
    <mergeCell ref="E16:F16"/>
    <mergeCell ref="E17:F17"/>
    <mergeCell ref="E18:F18"/>
    <mergeCell ref="E19:F19"/>
    <mergeCell ref="E20:F20"/>
    <mergeCell ref="C23:F23"/>
    <mergeCell ref="E24:F24"/>
    <mergeCell ref="E25:F25"/>
    <mergeCell ref="C28:F28"/>
    <mergeCell ref="C29:D29"/>
    <mergeCell ref="E29:F29"/>
    <mergeCell ref="C30:F30"/>
    <mergeCell ref="C41:D41"/>
    <mergeCell ref="C42:D42"/>
    <mergeCell ref="C43:F43"/>
    <mergeCell ref="C44:D44"/>
    <mergeCell ref="E44:F44"/>
    <mergeCell ref="C55:D55"/>
    <mergeCell ref="E55:F55"/>
    <mergeCell ref="C45:D45"/>
    <mergeCell ref="E45:F45"/>
    <mergeCell ref="C47:D47"/>
    <mergeCell ref="C48:D48"/>
    <mergeCell ref="E48:F48"/>
    <mergeCell ref="C50:D50"/>
    <mergeCell ref="E50:F50"/>
    <mergeCell ref="C51:D51"/>
    <mergeCell ref="E51:F51"/>
    <mergeCell ref="C53:D53"/>
    <mergeCell ref="C54:D54"/>
    <mergeCell ref="E54:F54"/>
  </mergeCells>
  <dataValidations count="2">
    <dataValidation type="whole" allowBlank="1" showInputMessage="1" showErrorMessage="1" sqref="E50 E44" xr:uid="{00000000-0002-0000-0300-000000000000}">
      <formula1>-999999999</formula1>
      <formula2>999999999</formula2>
    </dataValidation>
    <dataValidation type="list" allowBlank="1" showInputMessage="1" showErrorMessage="1" sqref="E54" xr:uid="{00000000-0002-0000-0300-000001000000}">
      <formula1>$K$61:$K$62</formula1>
    </dataValidation>
  </dataValidation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Z105"/>
  <sheetViews>
    <sheetView topLeftCell="A59" zoomScale="70" zoomScaleNormal="70" workbookViewId="0">
      <selection activeCell="L21" sqref="L21"/>
    </sheetView>
  </sheetViews>
  <sheetFormatPr defaultColWidth="9.1796875" defaultRowHeight="15.5" x14ac:dyDescent="0.35"/>
  <cols>
    <col min="1" max="1" width="2.1796875" style="31" customWidth="1"/>
    <col min="2" max="2" width="2.453125" style="31" customWidth="1"/>
    <col min="3" max="3" width="18.453125" style="32" customWidth="1"/>
    <col min="4" max="4" width="20.7265625" style="31" customWidth="1"/>
    <col min="5" max="5" width="7.1796875" style="31" customWidth="1"/>
    <col min="6" max="6" width="18.81640625" style="31" customWidth="1"/>
    <col min="7" max="7" width="29.7265625" style="31" customWidth="1"/>
    <col min="8" max="8" width="118.54296875" style="31" customWidth="1"/>
    <col min="9" max="9" width="9.1796875" style="68" customWidth="1"/>
    <col min="10" max="10" width="2.54296875" style="31" customWidth="1"/>
    <col min="11" max="11" width="2" style="31" customWidth="1"/>
    <col min="12" max="12" width="40.54296875" style="31" customWidth="1"/>
    <col min="13" max="16384" width="9.1796875" style="31"/>
  </cols>
  <sheetData>
    <row r="1" spans="2:52" ht="16" thickBot="1" x14ac:dyDescent="0.4">
      <c r="H1" s="33"/>
      <c r="I1" s="281"/>
      <c r="L1" s="33"/>
      <c r="M1" s="33"/>
      <c r="N1" s="33"/>
      <c r="O1" s="33"/>
      <c r="P1" s="33"/>
      <c r="Q1" s="33"/>
      <c r="R1" s="33"/>
      <c r="S1" s="33"/>
      <c r="T1" s="33"/>
      <c r="U1" s="33"/>
      <c r="V1" s="33"/>
      <c r="W1" s="33"/>
      <c r="X1" s="33"/>
      <c r="Y1" s="33"/>
      <c r="Z1" s="33"/>
      <c r="AA1" s="33"/>
      <c r="AB1" s="33"/>
      <c r="AC1" s="33"/>
      <c r="AD1" s="33"/>
      <c r="AE1" s="33"/>
      <c r="AF1" s="33"/>
      <c r="AG1" s="33"/>
      <c r="AH1" s="33"/>
      <c r="AI1" s="33"/>
      <c r="AJ1" s="33"/>
      <c r="AK1" s="33"/>
      <c r="AL1" s="33"/>
      <c r="AM1" s="33"/>
      <c r="AN1" s="33"/>
      <c r="AO1" s="33"/>
      <c r="AP1" s="33"/>
      <c r="AQ1" s="33"/>
      <c r="AR1" s="33"/>
      <c r="AS1" s="33"/>
      <c r="AT1" s="33"/>
      <c r="AU1" s="33"/>
      <c r="AV1" s="33"/>
      <c r="AW1" s="33"/>
      <c r="AX1" s="33"/>
      <c r="AY1" s="33"/>
      <c r="AZ1" s="33"/>
    </row>
    <row r="2" spans="2:52" ht="16" thickBot="1" x14ac:dyDescent="0.4">
      <c r="B2" s="34"/>
      <c r="C2" s="35"/>
      <c r="D2" s="36"/>
      <c r="E2" s="36"/>
      <c r="F2" s="36"/>
      <c r="G2" s="36"/>
      <c r="H2" s="37"/>
      <c r="I2" s="282"/>
      <c r="J2" s="38"/>
      <c r="L2" s="33"/>
      <c r="M2" s="33"/>
      <c r="N2" s="33"/>
      <c r="O2" s="33"/>
      <c r="P2" s="33"/>
      <c r="Q2" s="33"/>
      <c r="R2" s="33"/>
      <c r="S2" s="33"/>
      <c r="T2" s="33"/>
      <c r="U2" s="33"/>
      <c r="V2" s="33"/>
      <c r="W2" s="33"/>
      <c r="X2" s="33"/>
      <c r="Y2" s="33"/>
      <c r="Z2" s="33"/>
      <c r="AA2" s="33"/>
      <c r="AB2" s="33"/>
      <c r="AC2" s="33"/>
      <c r="AD2" s="33"/>
      <c r="AE2" s="33"/>
      <c r="AF2" s="33"/>
      <c r="AG2" s="33"/>
      <c r="AH2" s="33"/>
      <c r="AI2" s="33"/>
      <c r="AJ2" s="33"/>
      <c r="AK2" s="33"/>
      <c r="AL2" s="33"/>
      <c r="AM2" s="33"/>
      <c r="AN2" s="33"/>
      <c r="AO2" s="33"/>
      <c r="AP2" s="33"/>
      <c r="AQ2" s="33"/>
      <c r="AR2" s="33"/>
      <c r="AS2" s="33"/>
      <c r="AT2" s="33"/>
      <c r="AU2" s="33"/>
      <c r="AV2" s="33"/>
      <c r="AW2" s="33"/>
      <c r="AX2" s="33"/>
      <c r="AY2" s="33"/>
      <c r="AZ2" s="33"/>
    </row>
    <row r="3" spans="2:52" ht="16" thickBot="1" x14ac:dyDescent="0.4">
      <c r="B3" s="39"/>
      <c r="C3" s="711" t="s">
        <v>20</v>
      </c>
      <c r="D3" s="712"/>
      <c r="E3" s="712"/>
      <c r="F3" s="712"/>
      <c r="G3" s="712"/>
      <c r="H3" s="712"/>
      <c r="I3" s="713"/>
      <c r="J3" s="40"/>
      <c r="L3" s="33"/>
      <c r="M3" s="33"/>
      <c r="N3" s="33"/>
      <c r="O3" s="33"/>
      <c r="P3" s="33"/>
      <c r="Q3" s="33"/>
      <c r="R3" s="33"/>
      <c r="S3" s="33"/>
      <c r="T3" s="33"/>
      <c r="U3" s="33"/>
      <c r="V3" s="33"/>
      <c r="W3" s="33"/>
      <c r="X3" s="33"/>
      <c r="Y3" s="33"/>
      <c r="Z3" s="33"/>
      <c r="AA3" s="33"/>
      <c r="AB3" s="33"/>
      <c r="AC3" s="33"/>
      <c r="AD3" s="33"/>
      <c r="AE3" s="33"/>
      <c r="AF3" s="33"/>
      <c r="AG3" s="33"/>
      <c r="AH3" s="33"/>
      <c r="AI3" s="33"/>
      <c r="AJ3" s="33"/>
      <c r="AK3" s="33"/>
      <c r="AL3" s="33"/>
      <c r="AM3" s="33"/>
      <c r="AN3" s="33"/>
      <c r="AO3" s="33"/>
      <c r="AP3" s="33"/>
      <c r="AQ3" s="33"/>
      <c r="AR3" s="33"/>
      <c r="AS3" s="33"/>
      <c r="AT3" s="33"/>
      <c r="AU3" s="33"/>
      <c r="AV3" s="33"/>
      <c r="AW3" s="33"/>
      <c r="AX3" s="33"/>
      <c r="AY3" s="33"/>
      <c r="AZ3" s="33"/>
    </row>
    <row r="4" spans="2:52" ht="15" customHeight="1" x14ac:dyDescent="0.35">
      <c r="B4" s="41"/>
      <c r="C4" s="905" t="s">
        <v>21</v>
      </c>
      <c r="D4" s="905"/>
      <c r="E4" s="905"/>
      <c r="F4" s="905"/>
      <c r="G4" s="905"/>
      <c r="H4" s="905"/>
      <c r="I4" s="905"/>
      <c r="J4" s="42"/>
      <c r="L4" s="33"/>
      <c r="M4" s="33"/>
      <c r="N4" s="33"/>
      <c r="O4" s="33"/>
      <c r="P4" s="33"/>
      <c r="Q4" s="33"/>
      <c r="R4" s="33"/>
      <c r="S4" s="33"/>
      <c r="T4" s="33"/>
      <c r="U4" s="33"/>
      <c r="V4" s="33"/>
      <c r="W4" s="33"/>
      <c r="X4" s="33"/>
      <c r="Y4" s="33"/>
      <c r="Z4" s="33"/>
      <c r="AA4" s="33"/>
      <c r="AB4" s="33"/>
      <c r="AC4" s="33"/>
      <c r="AD4" s="33"/>
      <c r="AE4" s="33"/>
      <c r="AF4" s="33"/>
      <c r="AG4" s="33"/>
      <c r="AH4" s="33"/>
      <c r="AI4" s="33"/>
      <c r="AJ4" s="33"/>
      <c r="AK4" s="33"/>
      <c r="AL4" s="33"/>
      <c r="AM4" s="33"/>
      <c r="AN4" s="33"/>
      <c r="AO4" s="33"/>
      <c r="AP4" s="33"/>
      <c r="AQ4" s="33"/>
      <c r="AR4" s="33"/>
      <c r="AS4" s="33"/>
      <c r="AT4" s="33"/>
      <c r="AU4" s="33"/>
      <c r="AV4" s="33"/>
      <c r="AW4" s="33"/>
      <c r="AX4" s="33"/>
      <c r="AY4" s="33"/>
      <c r="AZ4" s="33"/>
    </row>
    <row r="5" spans="2:52" ht="15" customHeight="1" x14ac:dyDescent="0.35">
      <c r="B5" s="41"/>
      <c r="C5" s="43"/>
      <c r="D5" s="43"/>
      <c r="E5" s="43"/>
      <c r="F5" s="43"/>
      <c r="G5" s="43"/>
      <c r="H5" s="43"/>
      <c r="I5" s="906" t="s">
        <v>25</v>
      </c>
      <c r="J5" s="42"/>
      <c r="L5" s="33"/>
      <c r="M5" s="33"/>
      <c r="N5" s="33"/>
      <c r="O5" s="33"/>
      <c r="P5" s="33"/>
      <c r="Q5" s="33"/>
      <c r="R5" s="33"/>
      <c r="S5" s="33"/>
      <c r="T5" s="33"/>
      <c r="U5" s="33"/>
      <c r="V5" s="33"/>
      <c r="W5" s="33"/>
      <c r="X5" s="33"/>
      <c r="Y5" s="33"/>
      <c r="Z5" s="33"/>
      <c r="AA5" s="33"/>
      <c r="AB5" s="33"/>
      <c r="AC5" s="33"/>
      <c r="AD5" s="33"/>
      <c r="AE5" s="33"/>
      <c r="AF5" s="33"/>
      <c r="AG5" s="33"/>
      <c r="AH5" s="33"/>
      <c r="AI5" s="33"/>
      <c r="AJ5" s="33"/>
      <c r="AK5" s="33"/>
      <c r="AL5" s="33"/>
      <c r="AM5" s="33"/>
      <c r="AN5" s="33"/>
      <c r="AO5" s="33"/>
      <c r="AP5" s="33"/>
      <c r="AQ5" s="33"/>
      <c r="AR5" s="33"/>
      <c r="AS5" s="33"/>
      <c r="AT5" s="33"/>
      <c r="AU5" s="33"/>
      <c r="AV5" s="33"/>
      <c r="AW5" s="33"/>
      <c r="AX5" s="33"/>
      <c r="AY5" s="33"/>
      <c r="AZ5" s="33"/>
    </row>
    <row r="6" spans="2:52" x14ac:dyDescent="0.35">
      <c r="B6" s="41"/>
      <c r="C6" s="44"/>
      <c r="D6" s="45"/>
      <c r="E6" s="45"/>
      <c r="F6" s="45"/>
      <c r="G6" s="45"/>
      <c r="H6" s="46"/>
      <c r="I6" s="906"/>
      <c r="J6" s="42"/>
      <c r="L6" s="33"/>
      <c r="M6" s="33"/>
      <c r="N6" s="33"/>
      <c r="O6" s="33"/>
      <c r="P6" s="33"/>
      <c r="Q6" s="33"/>
      <c r="R6" s="33"/>
      <c r="S6" s="33"/>
      <c r="T6" s="33"/>
      <c r="U6" s="33"/>
      <c r="V6" s="33"/>
      <c r="W6" s="33"/>
      <c r="X6" s="33"/>
      <c r="Y6" s="33"/>
      <c r="Z6" s="33"/>
      <c r="AA6" s="33"/>
      <c r="AB6" s="33"/>
      <c r="AC6" s="33"/>
      <c r="AD6" s="33"/>
      <c r="AE6" s="33"/>
      <c r="AF6" s="33"/>
      <c r="AG6" s="33"/>
      <c r="AH6" s="33"/>
      <c r="AI6" s="33"/>
      <c r="AJ6" s="33"/>
      <c r="AK6" s="33"/>
      <c r="AL6" s="33"/>
      <c r="AM6" s="33"/>
      <c r="AN6" s="33"/>
      <c r="AO6" s="33"/>
      <c r="AP6" s="33"/>
      <c r="AQ6" s="33"/>
      <c r="AR6" s="33"/>
      <c r="AS6" s="33"/>
      <c r="AT6" s="33"/>
      <c r="AU6" s="33"/>
      <c r="AV6" s="33"/>
      <c r="AW6" s="33"/>
      <c r="AX6" s="33"/>
      <c r="AY6" s="33"/>
      <c r="AZ6" s="33"/>
    </row>
    <row r="7" spans="2:52" ht="15.75" customHeight="1" thickBot="1" x14ac:dyDescent="0.4">
      <c r="B7" s="41"/>
      <c r="C7" s="44"/>
      <c r="D7" s="849" t="s">
        <v>22</v>
      </c>
      <c r="E7" s="849"/>
      <c r="F7" s="849" t="s">
        <v>23</v>
      </c>
      <c r="G7" s="849"/>
      <c r="H7" s="47" t="s">
        <v>24</v>
      </c>
      <c r="I7" s="907"/>
      <c r="J7" s="42"/>
      <c r="L7" s="33"/>
      <c r="M7" s="33"/>
      <c r="N7" s="33"/>
      <c r="O7" s="33"/>
      <c r="P7" s="33"/>
      <c r="Q7" s="33"/>
      <c r="R7" s="33"/>
      <c r="S7" s="33"/>
      <c r="T7" s="33"/>
      <c r="U7" s="33"/>
      <c r="V7" s="33"/>
      <c r="W7" s="33"/>
      <c r="X7" s="33"/>
      <c r="Y7" s="33"/>
      <c r="Z7" s="33"/>
      <c r="AA7" s="33"/>
      <c r="AB7" s="33"/>
      <c r="AC7" s="33"/>
      <c r="AD7" s="33"/>
      <c r="AE7" s="33"/>
      <c r="AF7" s="33"/>
      <c r="AG7" s="33"/>
      <c r="AH7" s="33"/>
      <c r="AI7" s="33"/>
      <c r="AJ7" s="33"/>
      <c r="AK7" s="33"/>
      <c r="AL7" s="33"/>
      <c r="AM7" s="33"/>
      <c r="AN7" s="33"/>
      <c r="AO7" s="33"/>
      <c r="AP7" s="33"/>
      <c r="AQ7" s="33"/>
      <c r="AR7" s="33"/>
      <c r="AS7" s="33"/>
      <c r="AT7" s="33"/>
      <c r="AU7" s="33"/>
      <c r="AV7" s="33"/>
      <c r="AW7" s="33"/>
      <c r="AX7" s="33"/>
      <c r="AY7" s="33"/>
      <c r="AZ7" s="33"/>
    </row>
    <row r="8" spans="2:52" s="32" customFormat="1" ht="255" customHeight="1" thickBot="1" x14ac:dyDescent="0.4">
      <c r="B8" s="48"/>
      <c r="C8" s="49" t="s">
        <v>26</v>
      </c>
      <c r="D8" s="866" t="s">
        <v>27</v>
      </c>
      <c r="E8" s="867"/>
      <c r="F8" s="838" t="s">
        <v>28</v>
      </c>
      <c r="G8" s="839"/>
      <c r="H8" s="314" t="s">
        <v>966</v>
      </c>
      <c r="I8" s="315" t="s">
        <v>29</v>
      </c>
      <c r="J8" s="50"/>
      <c r="L8" s="33"/>
      <c r="M8" s="33"/>
      <c r="N8" s="33"/>
      <c r="O8" s="33"/>
      <c r="P8" s="33"/>
      <c r="Q8" s="33"/>
      <c r="R8" s="33"/>
      <c r="S8" s="33"/>
      <c r="T8" s="33"/>
      <c r="U8" s="33"/>
      <c r="V8" s="33"/>
      <c r="W8" s="33"/>
      <c r="X8" s="33"/>
      <c r="Y8" s="33"/>
      <c r="Z8" s="33"/>
      <c r="AA8" s="33"/>
      <c r="AB8" s="33"/>
      <c r="AC8" s="33"/>
      <c r="AD8" s="33"/>
      <c r="AE8" s="33"/>
      <c r="AF8" s="33"/>
      <c r="AG8" s="33"/>
      <c r="AH8" s="33"/>
      <c r="AI8" s="33"/>
      <c r="AJ8" s="33"/>
      <c r="AK8" s="33"/>
      <c r="AL8" s="33"/>
      <c r="AM8" s="33"/>
      <c r="AN8" s="33"/>
      <c r="AO8" s="33"/>
      <c r="AP8" s="33"/>
      <c r="AQ8" s="33"/>
      <c r="AR8" s="33"/>
      <c r="AS8" s="33"/>
      <c r="AT8" s="33"/>
      <c r="AU8" s="33"/>
      <c r="AV8" s="33"/>
      <c r="AW8" s="33"/>
      <c r="AX8" s="33"/>
      <c r="AY8" s="33"/>
      <c r="AZ8" s="33"/>
    </row>
    <row r="9" spans="2:52" s="32" customFormat="1" ht="76.5" customHeight="1" thickBot="1" x14ac:dyDescent="0.4">
      <c r="B9" s="48"/>
      <c r="C9" s="49"/>
      <c r="D9" s="890" t="s">
        <v>30</v>
      </c>
      <c r="E9" s="891"/>
      <c r="F9" s="891"/>
      <c r="G9" s="891"/>
      <c r="H9" s="891"/>
      <c r="I9" s="892"/>
      <c r="J9" s="50"/>
      <c r="L9" s="33"/>
      <c r="M9" s="33"/>
      <c r="N9" s="33"/>
      <c r="O9" s="33"/>
      <c r="P9" s="33"/>
      <c r="Q9" s="33"/>
      <c r="R9" s="33"/>
      <c r="S9" s="33"/>
      <c r="T9" s="33"/>
      <c r="U9" s="33"/>
      <c r="V9" s="33"/>
      <c r="W9" s="33"/>
      <c r="X9" s="33"/>
      <c r="Y9" s="33"/>
      <c r="Z9" s="33"/>
      <c r="AA9" s="33"/>
      <c r="AB9" s="33"/>
      <c r="AC9" s="33"/>
      <c r="AD9" s="33"/>
      <c r="AE9" s="33"/>
      <c r="AF9" s="33"/>
      <c r="AG9" s="33"/>
      <c r="AH9" s="33"/>
      <c r="AI9" s="33"/>
      <c r="AJ9" s="33"/>
      <c r="AK9" s="33"/>
      <c r="AL9" s="33"/>
      <c r="AM9" s="33"/>
      <c r="AN9" s="33"/>
      <c r="AO9" s="33"/>
      <c r="AP9" s="33"/>
      <c r="AQ9" s="33"/>
      <c r="AR9" s="33"/>
      <c r="AS9" s="33"/>
      <c r="AT9" s="33"/>
      <c r="AU9" s="33"/>
      <c r="AV9" s="33"/>
      <c r="AW9" s="33"/>
      <c r="AX9" s="33"/>
      <c r="AY9" s="33"/>
      <c r="AZ9" s="33"/>
    </row>
    <row r="10" spans="2:52" s="32" customFormat="1" ht="241.5" customHeight="1" thickBot="1" x14ac:dyDescent="0.4">
      <c r="B10" s="48"/>
      <c r="C10" s="49"/>
      <c r="D10" s="866" t="s">
        <v>31</v>
      </c>
      <c r="E10" s="867"/>
      <c r="F10" s="893" t="s">
        <v>32</v>
      </c>
      <c r="G10" s="894"/>
      <c r="H10" s="316" t="s">
        <v>717</v>
      </c>
      <c r="I10" s="285" t="s">
        <v>29</v>
      </c>
      <c r="J10" s="50"/>
      <c r="L10" s="33"/>
      <c r="M10" s="33"/>
      <c r="N10" s="33"/>
      <c r="O10" s="33"/>
      <c r="P10" s="33"/>
      <c r="Q10" s="33"/>
      <c r="R10" s="33"/>
      <c r="S10" s="33"/>
      <c r="T10" s="33"/>
      <c r="U10" s="33"/>
      <c r="V10" s="33"/>
      <c r="W10" s="33"/>
      <c r="X10" s="33"/>
      <c r="Y10" s="33"/>
      <c r="Z10" s="33"/>
      <c r="AA10" s="33"/>
      <c r="AB10" s="33"/>
      <c r="AC10" s="33"/>
      <c r="AD10" s="33"/>
      <c r="AE10" s="33"/>
      <c r="AF10" s="33"/>
      <c r="AG10" s="33"/>
      <c r="AH10" s="33"/>
      <c r="AI10" s="33"/>
      <c r="AJ10" s="33"/>
      <c r="AK10" s="33"/>
      <c r="AL10" s="33"/>
      <c r="AM10" s="33"/>
      <c r="AN10" s="33"/>
      <c r="AO10" s="33"/>
      <c r="AP10" s="33"/>
      <c r="AQ10" s="33"/>
      <c r="AR10" s="33"/>
      <c r="AS10" s="33"/>
      <c r="AT10" s="33"/>
      <c r="AU10" s="33"/>
      <c r="AV10" s="33"/>
      <c r="AW10" s="33"/>
      <c r="AX10" s="33"/>
      <c r="AY10" s="33"/>
      <c r="AZ10" s="33"/>
    </row>
    <row r="11" spans="2:52" s="32" customFormat="1" ht="40" customHeight="1" thickBot="1" x14ac:dyDescent="0.4">
      <c r="B11" s="48"/>
      <c r="C11" s="49"/>
      <c r="D11" s="890" t="s">
        <v>33</v>
      </c>
      <c r="E11" s="895"/>
      <c r="F11" s="895"/>
      <c r="G11" s="895"/>
      <c r="H11" s="895"/>
      <c r="I11" s="896"/>
      <c r="J11" s="50"/>
      <c r="L11" s="33"/>
      <c r="M11" s="33"/>
      <c r="N11" s="33"/>
      <c r="O11" s="33"/>
      <c r="P11" s="33"/>
      <c r="Q11" s="33"/>
      <c r="R11" s="33"/>
      <c r="S11" s="33"/>
      <c r="T11" s="33"/>
      <c r="U11" s="33"/>
      <c r="V11" s="33"/>
      <c r="W11" s="33"/>
      <c r="X11" s="33"/>
      <c r="Y11" s="33"/>
      <c r="Z11" s="33"/>
      <c r="AA11" s="33"/>
      <c r="AB11" s="33"/>
      <c r="AC11" s="33"/>
      <c r="AD11" s="33"/>
      <c r="AE11" s="33"/>
      <c r="AF11" s="33"/>
      <c r="AG11" s="33"/>
      <c r="AH11" s="33"/>
      <c r="AI11" s="33"/>
      <c r="AJ11" s="33"/>
      <c r="AK11" s="33"/>
      <c r="AL11" s="33"/>
      <c r="AM11" s="33"/>
      <c r="AN11" s="33"/>
      <c r="AO11" s="33"/>
      <c r="AP11" s="33"/>
      <c r="AQ11" s="33"/>
      <c r="AR11" s="33"/>
      <c r="AS11" s="33"/>
      <c r="AT11" s="33"/>
      <c r="AU11" s="33"/>
      <c r="AV11" s="33"/>
      <c r="AW11" s="33"/>
      <c r="AX11" s="33"/>
      <c r="AY11" s="33"/>
      <c r="AZ11" s="33"/>
    </row>
    <row r="12" spans="2:52" s="32" customFormat="1" ht="218.25" customHeight="1" thickBot="1" x14ac:dyDescent="0.4">
      <c r="B12" s="48"/>
      <c r="C12" s="51"/>
      <c r="D12" s="897" t="s">
        <v>34</v>
      </c>
      <c r="E12" s="898"/>
      <c r="F12" s="838" t="s">
        <v>35</v>
      </c>
      <c r="G12" s="839"/>
      <c r="H12" s="318" t="s">
        <v>718</v>
      </c>
      <c r="I12" s="285" t="s">
        <v>29</v>
      </c>
      <c r="J12" s="50"/>
      <c r="L12" s="33"/>
      <c r="M12" s="33"/>
      <c r="N12" s="33"/>
      <c r="O12" s="33"/>
      <c r="P12" s="33"/>
      <c r="Q12" s="33"/>
      <c r="R12" s="33"/>
      <c r="S12" s="33"/>
      <c r="T12" s="33"/>
      <c r="U12" s="33"/>
      <c r="V12" s="33"/>
      <c r="W12" s="33"/>
      <c r="X12" s="33"/>
      <c r="Y12" s="33"/>
      <c r="Z12" s="33"/>
      <c r="AA12" s="33"/>
      <c r="AB12" s="33"/>
      <c r="AC12" s="33"/>
      <c r="AD12" s="33"/>
      <c r="AE12" s="33"/>
      <c r="AF12" s="33"/>
      <c r="AG12" s="33"/>
      <c r="AH12" s="33"/>
      <c r="AI12" s="33"/>
      <c r="AJ12" s="33"/>
      <c r="AK12" s="33"/>
      <c r="AL12" s="33"/>
      <c r="AM12" s="33"/>
      <c r="AN12" s="33"/>
      <c r="AO12" s="33"/>
      <c r="AP12" s="33"/>
      <c r="AQ12" s="33"/>
      <c r="AR12" s="33"/>
      <c r="AS12" s="33"/>
      <c r="AT12" s="33"/>
      <c r="AU12" s="33"/>
      <c r="AV12" s="33"/>
      <c r="AW12" s="33"/>
      <c r="AX12" s="33"/>
      <c r="AY12" s="33"/>
      <c r="AZ12" s="33"/>
    </row>
    <row r="13" spans="2:52" s="32" customFormat="1" ht="180.75" customHeight="1" thickBot="1" x14ac:dyDescent="0.4">
      <c r="B13" s="48"/>
      <c r="C13" s="51"/>
      <c r="D13" s="838" t="s">
        <v>36</v>
      </c>
      <c r="E13" s="839"/>
      <c r="F13" s="899" t="s">
        <v>37</v>
      </c>
      <c r="G13" s="900"/>
      <c r="H13" s="319" t="s">
        <v>719</v>
      </c>
      <c r="I13" s="284" t="s">
        <v>29</v>
      </c>
      <c r="J13" s="50"/>
      <c r="L13" s="33"/>
      <c r="M13" s="33"/>
      <c r="N13" s="33"/>
      <c r="O13" s="33"/>
      <c r="P13" s="33"/>
      <c r="Q13" s="33"/>
      <c r="R13" s="33"/>
      <c r="S13" s="33"/>
      <c r="T13" s="33"/>
      <c r="U13" s="33"/>
      <c r="V13" s="33"/>
      <c r="W13" s="33"/>
      <c r="X13" s="33"/>
      <c r="Y13" s="33"/>
      <c r="Z13" s="33"/>
      <c r="AA13" s="33"/>
      <c r="AB13" s="33"/>
      <c r="AC13" s="33"/>
      <c r="AD13" s="33"/>
      <c r="AE13" s="33"/>
      <c r="AF13" s="33"/>
      <c r="AG13" s="33"/>
      <c r="AH13" s="33"/>
      <c r="AI13" s="33"/>
      <c r="AJ13" s="33"/>
      <c r="AK13" s="33"/>
      <c r="AL13" s="33"/>
      <c r="AM13" s="33"/>
      <c r="AN13" s="33"/>
      <c r="AO13" s="33"/>
      <c r="AP13" s="33"/>
      <c r="AQ13" s="33"/>
      <c r="AR13" s="33"/>
      <c r="AS13" s="33"/>
      <c r="AT13" s="33"/>
      <c r="AU13" s="33"/>
      <c r="AV13" s="33"/>
      <c r="AW13" s="33"/>
      <c r="AX13" s="33"/>
      <c r="AY13" s="33"/>
      <c r="AZ13" s="33"/>
    </row>
    <row r="14" spans="2:52" s="32" customFormat="1" ht="276" customHeight="1" thickBot="1" x14ac:dyDescent="0.4">
      <c r="B14" s="48"/>
      <c r="C14" s="51"/>
      <c r="D14" s="838" t="s">
        <v>38</v>
      </c>
      <c r="E14" s="839"/>
      <c r="F14" s="901" t="s">
        <v>39</v>
      </c>
      <c r="G14" s="902"/>
      <c r="H14" s="22" t="s">
        <v>671</v>
      </c>
      <c r="I14" s="284" t="s">
        <v>29</v>
      </c>
      <c r="J14" s="50"/>
      <c r="L14" s="33"/>
      <c r="M14" s="33"/>
      <c r="N14" s="33"/>
      <c r="O14" s="33"/>
      <c r="P14" s="33"/>
      <c r="Q14" s="33"/>
      <c r="R14" s="33"/>
      <c r="S14" s="33"/>
      <c r="T14" s="33"/>
      <c r="U14" s="33"/>
      <c r="V14" s="33"/>
      <c r="W14" s="33"/>
      <c r="X14" s="33"/>
      <c r="Y14" s="33"/>
      <c r="Z14" s="33"/>
      <c r="AA14" s="33"/>
      <c r="AB14" s="33"/>
      <c r="AC14" s="33"/>
      <c r="AD14" s="33"/>
      <c r="AE14" s="33"/>
      <c r="AF14" s="33"/>
      <c r="AG14" s="33"/>
      <c r="AH14" s="33"/>
      <c r="AI14" s="33"/>
      <c r="AJ14" s="33"/>
      <c r="AK14" s="33"/>
      <c r="AL14" s="33"/>
      <c r="AM14" s="33"/>
      <c r="AN14" s="33"/>
      <c r="AO14" s="33"/>
      <c r="AP14" s="33"/>
      <c r="AQ14" s="33"/>
      <c r="AR14" s="33"/>
      <c r="AS14" s="33"/>
      <c r="AT14" s="33"/>
      <c r="AU14" s="33"/>
      <c r="AV14" s="33"/>
      <c r="AW14" s="33"/>
      <c r="AX14" s="33"/>
      <c r="AY14" s="33"/>
      <c r="AZ14" s="33"/>
    </row>
    <row r="15" spans="2:52" s="32" customFormat="1" ht="28.5" customHeight="1" thickBot="1" x14ac:dyDescent="0.4">
      <c r="B15" s="48"/>
      <c r="C15" s="51"/>
      <c r="D15" s="903" t="s">
        <v>40</v>
      </c>
      <c r="E15" s="904"/>
      <c r="F15" s="904"/>
      <c r="G15" s="904"/>
      <c r="H15" s="904"/>
      <c r="I15" s="904"/>
      <c r="J15" s="53"/>
      <c r="L15" s="33"/>
      <c r="M15" s="33"/>
      <c r="N15" s="33"/>
      <c r="O15" s="33"/>
      <c r="P15" s="33"/>
      <c r="Q15" s="33"/>
      <c r="R15" s="33"/>
      <c r="S15" s="33"/>
      <c r="T15" s="33"/>
      <c r="U15" s="33"/>
      <c r="V15" s="33"/>
      <c r="W15" s="33"/>
      <c r="X15" s="33"/>
      <c r="Y15" s="33"/>
      <c r="Z15" s="33"/>
      <c r="AA15" s="33"/>
      <c r="AB15" s="33"/>
      <c r="AC15" s="33"/>
      <c r="AD15" s="33"/>
      <c r="AE15" s="33"/>
      <c r="AF15" s="33"/>
      <c r="AG15" s="33"/>
      <c r="AH15" s="33"/>
      <c r="AI15" s="33"/>
      <c r="AJ15" s="33"/>
      <c r="AK15" s="33"/>
      <c r="AL15" s="33"/>
      <c r="AM15" s="33"/>
      <c r="AN15" s="33"/>
      <c r="AO15" s="33"/>
      <c r="AP15" s="33"/>
      <c r="AQ15" s="33"/>
      <c r="AR15" s="33"/>
      <c r="AS15" s="33"/>
      <c r="AT15" s="33"/>
      <c r="AU15" s="33"/>
      <c r="AV15" s="33"/>
      <c r="AW15" s="33"/>
      <c r="AX15" s="33"/>
      <c r="AY15" s="33"/>
      <c r="AZ15" s="33"/>
    </row>
    <row r="16" spans="2:52" s="32" customFormat="1" ht="306" customHeight="1" thickBot="1" x14ac:dyDescent="0.4">
      <c r="B16" s="48"/>
      <c r="C16" s="51"/>
      <c r="D16" s="836" t="s">
        <v>41</v>
      </c>
      <c r="E16" s="837"/>
      <c r="F16" s="838" t="s">
        <v>42</v>
      </c>
      <c r="G16" s="839"/>
      <c r="H16" s="317" t="s">
        <v>720</v>
      </c>
      <c r="I16" s="302" t="s">
        <v>676</v>
      </c>
      <c r="J16" s="50"/>
      <c r="L16" s="33"/>
      <c r="M16" s="33"/>
      <c r="N16" s="33"/>
      <c r="O16" s="33"/>
      <c r="P16" s="33"/>
      <c r="Q16" s="33"/>
      <c r="R16" s="33"/>
      <c r="S16" s="33"/>
      <c r="T16" s="33"/>
      <c r="U16" s="33"/>
      <c r="V16" s="33"/>
      <c r="W16" s="33"/>
      <c r="X16" s="33"/>
      <c r="Y16" s="33"/>
      <c r="Z16" s="33"/>
      <c r="AA16" s="33"/>
      <c r="AB16" s="33"/>
      <c r="AC16" s="33"/>
      <c r="AD16" s="33"/>
      <c r="AE16" s="33"/>
      <c r="AF16" s="33"/>
      <c r="AG16" s="33"/>
      <c r="AH16" s="33"/>
      <c r="AI16" s="33"/>
      <c r="AJ16" s="33"/>
      <c r="AK16" s="33"/>
      <c r="AL16" s="33"/>
      <c r="AM16" s="33"/>
      <c r="AN16" s="33"/>
      <c r="AO16" s="33"/>
      <c r="AP16" s="33"/>
      <c r="AQ16" s="33"/>
      <c r="AR16" s="33"/>
      <c r="AS16" s="33"/>
      <c r="AT16" s="33"/>
      <c r="AU16" s="33"/>
      <c r="AV16" s="33"/>
      <c r="AW16" s="33"/>
      <c r="AX16" s="33"/>
      <c r="AY16" s="33"/>
      <c r="AZ16" s="33"/>
    </row>
    <row r="17" spans="2:52" s="32" customFormat="1" ht="409.5" customHeight="1" thickBot="1" x14ac:dyDescent="0.4">
      <c r="B17" s="48"/>
      <c r="C17" s="51"/>
      <c r="D17" s="838" t="s">
        <v>44</v>
      </c>
      <c r="E17" s="839"/>
      <c r="F17" s="838" t="s">
        <v>672</v>
      </c>
      <c r="G17" s="839"/>
      <c r="H17" s="301" t="s">
        <v>721</v>
      </c>
      <c r="I17" s="311" t="s">
        <v>29</v>
      </c>
      <c r="J17" s="50"/>
      <c r="L17" s="33"/>
      <c r="M17" s="33"/>
      <c r="N17" s="33"/>
      <c r="O17" s="33"/>
      <c r="P17" s="33"/>
      <c r="Q17" s="33"/>
      <c r="R17" s="33"/>
      <c r="S17" s="33"/>
      <c r="T17" s="33"/>
      <c r="U17" s="33"/>
      <c r="V17" s="33"/>
      <c r="W17" s="33"/>
      <c r="X17" s="33"/>
      <c r="Y17" s="33"/>
      <c r="Z17" s="33"/>
      <c r="AA17" s="33"/>
      <c r="AB17" s="33"/>
      <c r="AC17" s="33"/>
      <c r="AD17" s="33"/>
      <c r="AE17" s="33"/>
      <c r="AF17" s="33"/>
      <c r="AG17" s="33"/>
      <c r="AH17" s="33"/>
      <c r="AI17" s="33"/>
      <c r="AJ17" s="33"/>
      <c r="AK17" s="33"/>
      <c r="AL17" s="33"/>
      <c r="AM17" s="33"/>
      <c r="AN17" s="33"/>
      <c r="AO17" s="33"/>
      <c r="AP17" s="33"/>
      <c r="AQ17" s="33"/>
      <c r="AR17" s="33"/>
      <c r="AS17" s="33"/>
      <c r="AT17" s="33"/>
      <c r="AU17" s="33"/>
      <c r="AV17" s="33"/>
      <c r="AW17" s="33"/>
      <c r="AX17" s="33"/>
      <c r="AY17" s="33"/>
      <c r="AZ17" s="33"/>
    </row>
    <row r="18" spans="2:52" s="32" customFormat="1" ht="243" customHeight="1" thickBot="1" x14ac:dyDescent="0.4">
      <c r="B18" s="48"/>
      <c r="C18" s="51"/>
      <c r="D18" s="864" t="s">
        <v>45</v>
      </c>
      <c r="E18" s="865"/>
      <c r="F18" s="838" t="s">
        <v>46</v>
      </c>
      <c r="G18" s="839"/>
      <c r="H18" s="317" t="s">
        <v>722</v>
      </c>
      <c r="I18" s="320" t="s">
        <v>675</v>
      </c>
      <c r="J18" s="50"/>
      <c r="L18" s="33"/>
      <c r="M18" s="33"/>
      <c r="N18" s="33"/>
      <c r="O18" s="33"/>
      <c r="P18" s="33"/>
      <c r="Q18" s="33"/>
      <c r="R18" s="33"/>
      <c r="S18" s="33"/>
      <c r="T18" s="33"/>
      <c r="U18" s="33"/>
      <c r="V18" s="33"/>
      <c r="W18" s="33"/>
      <c r="X18" s="33"/>
      <c r="Y18" s="33"/>
      <c r="Z18" s="33"/>
      <c r="AA18" s="33"/>
      <c r="AB18" s="33"/>
      <c r="AC18" s="33"/>
      <c r="AD18" s="33"/>
      <c r="AE18" s="33"/>
      <c r="AF18" s="33"/>
      <c r="AG18" s="33"/>
      <c r="AH18" s="33"/>
      <c r="AI18" s="33"/>
      <c r="AJ18" s="33"/>
      <c r="AK18" s="33"/>
      <c r="AL18" s="33"/>
      <c r="AM18" s="33"/>
      <c r="AN18" s="33"/>
      <c r="AO18" s="33"/>
      <c r="AP18" s="33"/>
      <c r="AQ18" s="33"/>
      <c r="AR18" s="33"/>
      <c r="AS18" s="33"/>
      <c r="AT18" s="33"/>
      <c r="AU18" s="33"/>
      <c r="AV18" s="33"/>
      <c r="AW18" s="33"/>
      <c r="AX18" s="33"/>
      <c r="AY18" s="33"/>
      <c r="AZ18" s="33"/>
    </row>
    <row r="19" spans="2:52" s="32" customFormat="1" ht="290.25" customHeight="1" thickBot="1" x14ac:dyDescent="0.4">
      <c r="B19" s="48"/>
      <c r="C19" s="51"/>
      <c r="D19" s="836" t="s">
        <v>48</v>
      </c>
      <c r="E19" s="837"/>
      <c r="F19" s="838" t="s">
        <v>49</v>
      </c>
      <c r="G19" s="839"/>
      <c r="H19" s="318" t="s">
        <v>723</v>
      </c>
      <c r="I19" s="286" t="s">
        <v>47</v>
      </c>
      <c r="J19" s="50"/>
      <c r="L19" s="33"/>
      <c r="M19" s="33"/>
      <c r="N19" s="33"/>
      <c r="O19" s="33"/>
      <c r="P19" s="33"/>
      <c r="Q19" s="33"/>
      <c r="R19" s="33"/>
      <c r="S19" s="33"/>
      <c r="T19" s="33"/>
      <c r="U19" s="33"/>
      <c r="V19" s="33"/>
      <c r="W19" s="33"/>
      <c r="X19" s="33"/>
      <c r="Y19" s="33"/>
      <c r="Z19" s="33"/>
      <c r="AA19" s="33"/>
      <c r="AB19" s="33"/>
      <c r="AC19" s="33"/>
      <c r="AD19" s="33"/>
      <c r="AE19" s="33"/>
      <c r="AF19" s="33"/>
      <c r="AG19" s="33"/>
      <c r="AH19" s="33"/>
      <c r="AI19" s="33"/>
      <c r="AJ19" s="33"/>
      <c r="AK19" s="33"/>
      <c r="AL19" s="33"/>
      <c r="AM19" s="33"/>
      <c r="AN19" s="33"/>
      <c r="AO19" s="33"/>
      <c r="AP19" s="33"/>
      <c r="AQ19" s="33"/>
      <c r="AR19" s="33"/>
      <c r="AS19" s="33"/>
      <c r="AT19" s="33"/>
      <c r="AU19" s="33"/>
      <c r="AV19" s="33"/>
      <c r="AW19" s="33"/>
      <c r="AX19" s="33"/>
      <c r="AY19" s="33"/>
      <c r="AZ19" s="33"/>
    </row>
    <row r="20" spans="2:52" s="32" customFormat="1" ht="26.25" customHeight="1" x14ac:dyDescent="0.35">
      <c r="B20" s="48"/>
      <c r="C20" s="51"/>
      <c r="D20" s="884" t="s">
        <v>50</v>
      </c>
      <c r="E20" s="885"/>
      <c r="F20" s="885"/>
      <c r="G20" s="885"/>
      <c r="H20" s="885"/>
      <c r="I20" s="886"/>
      <c r="J20" s="50"/>
      <c r="L20" s="33"/>
      <c r="M20" s="33"/>
      <c r="N20" s="33"/>
      <c r="O20" s="33"/>
      <c r="P20" s="33"/>
      <c r="Q20" s="33"/>
      <c r="R20" s="33"/>
      <c r="S20" s="33"/>
      <c r="T20" s="33"/>
      <c r="U20" s="33"/>
      <c r="V20" s="33"/>
      <c r="W20" s="33"/>
      <c r="X20" s="33"/>
      <c r="Y20" s="33"/>
      <c r="Z20" s="33"/>
      <c r="AA20" s="33"/>
      <c r="AB20" s="33"/>
      <c r="AC20" s="33"/>
      <c r="AD20" s="33"/>
      <c r="AE20" s="33"/>
      <c r="AF20" s="33"/>
      <c r="AG20" s="33"/>
      <c r="AH20" s="33"/>
      <c r="AI20" s="33"/>
      <c r="AJ20" s="33"/>
      <c r="AK20" s="33"/>
      <c r="AL20" s="33"/>
      <c r="AM20" s="33"/>
      <c r="AN20" s="33"/>
      <c r="AO20" s="33"/>
      <c r="AP20" s="33"/>
      <c r="AQ20" s="33"/>
      <c r="AR20" s="33"/>
      <c r="AS20" s="33"/>
      <c r="AT20" s="33"/>
      <c r="AU20" s="33"/>
      <c r="AV20" s="33"/>
      <c r="AW20" s="33"/>
      <c r="AX20" s="33"/>
      <c r="AY20" s="33"/>
      <c r="AZ20" s="33"/>
    </row>
    <row r="21" spans="2:52" s="32" customFormat="1" ht="330" customHeight="1" thickBot="1" x14ac:dyDescent="0.4">
      <c r="B21" s="48"/>
      <c r="C21" s="51"/>
      <c r="D21" s="843" t="s">
        <v>51</v>
      </c>
      <c r="E21" s="843"/>
      <c r="F21" s="844" t="s">
        <v>52</v>
      </c>
      <c r="G21" s="844"/>
      <c r="H21" s="321" t="s">
        <v>693</v>
      </c>
      <c r="I21" s="287" t="s">
        <v>47</v>
      </c>
      <c r="J21" s="50"/>
      <c r="L21" s="33"/>
      <c r="M21" s="33"/>
      <c r="N21" s="33"/>
      <c r="O21" s="33"/>
      <c r="P21" s="33"/>
      <c r="Q21" s="33"/>
      <c r="R21" s="33"/>
      <c r="S21" s="33"/>
      <c r="T21" s="33"/>
      <c r="U21" s="33"/>
      <c r="V21" s="33"/>
      <c r="W21" s="33"/>
      <c r="X21" s="33"/>
      <c r="Y21" s="33"/>
      <c r="Z21" s="33"/>
      <c r="AA21" s="33"/>
      <c r="AB21" s="33"/>
      <c r="AC21" s="33"/>
      <c r="AD21" s="33"/>
      <c r="AE21" s="33"/>
      <c r="AF21" s="33"/>
      <c r="AG21" s="33"/>
      <c r="AH21" s="33"/>
      <c r="AI21" s="33"/>
      <c r="AJ21" s="33"/>
      <c r="AK21" s="33"/>
      <c r="AL21" s="33"/>
      <c r="AM21" s="33"/>
      <c r="AN21" s="33"/>
      <c r="AO21" s="33"/>
      <c r="AP21" s="33"/>
      <c r="AQ21" s="33"/>
      <c r="AR21" s="33"/>
      <c r="AS21" s="33"/>
      <c r="AT21" s="33"/>
      <c r="AU21" s="33"/>
      <c r="AV21" s="33"/>
      <c r="AW21" s="33"/>
      <c r="AX21" s="33"/>
      <c r="AY21" s="33"/>
      <c r="AZ21" s="33"/>
    </row>
    <row r="22" spans="2:52" s="32" customFormat="1" ht="16" thickBot="1" x14ac:dyDescent="0.4">
      <c r="B22" s="48"/>
      <c r="C22" s="51"/>
      <c r="D22" s="54"/>
      <c r="E22" s="55"/>
      <c r="F22" s="834"/>
      <c r="G22" s="835"/>
      <c r="H22" s="56"/>
      <c r="I22" s="288"/>
      <c r="J22" s="50"/>
      <c r="L22" s="33"/>
      <c r="M22" s="33"/>
      <c r="N22" s="33"/>
      <c r="O22" s="33"/>
      <c r="P22" s="33"/>
      <c r="Q22" s="33"/>
      <c r="R22" s="33"/>
      <c r="S22" s="33"/>
      <c r="T22" s="33"/>
      <c r="U22" s="33"/>
      <c r="V22" s="33"/>
      <c r="W22" s="33"/>
      <c r="X22" s="33"/>
      <c r="Y22" s="33"/>
      <c r="Z22" s="33"/>
      <c r="AA22" s="33"/>
      <c r="AB22" s="33"/>
      <c r="AC22" s="33"/>
      <c r="AD22" s="33"/>
      <c r="AE22" s="33"/>
      <c r="AF22" s="33"/>
      <c r="AG22" s="33"/>
      <c r="AH22" s="33"/>
      <c r="AI22" s="33"/>
      <c r="AJ22" s="33"/>
      <c r="AK22" s="33"/>
      <c r="AL22" s="33"/>
      <c r="AM22" s="33"/>
      <c r="AN22" s="33"/>
      <c r="AO22" s="33"/>
      <c r="AP22" s="33"/>
      <c r="AQ22" s="33"/>
      <c r="AR22" s="33"/>
      <c r="AS22" s="33"/>
      <c r="AT22" s="33"/>
      <c r="AU22" s="33"/>
      <c r="AV22" s="33"/>
      <c r="AW22" s="33"/>
      <c r="AX22" s="33"/>
      <c r="AY22" s="33"/>
      <c r="AZ22" s="33"/>
    </row>
    <row r="23" spans="2:52" s="32" customFormat="1" ht="43.5" customHeight="1" x14ac:dyDescent="0.35">
      <c r="B23" s="48"/>
      <c r="C23" s="51"/>
      <c r="D23" s="54"/>
      <c r="E23" s="54"/>
      <c r="F23" s="54"/>
      <c r="G23" s="54"/>
      <c r="H23" s="57" t="s">
        <v>53</v>
      </c>
      <c r="I23" s="621" t="s">
        <v>29</v>
      </c>
      <c r="J23" s="50"/>
      <c r="L23" s="33"/>
      <c r="M23" s="33"/>
      <c r="N23" s="33"/>
      <c r="O23" s="33"/>
      <c r="P23" s="33"/>
      <c r="Q23" s="33"/>
      <c r="R23" s="33"/>
      <c r="S23" s="33"/>
      <c r="T23" s="33"/>
      <c r="U23" s="33"/>
      <c r="V23" s="33"/>
      <c r="W23" s="33"/>
      <c r="X23" s="33"/>
      <c r="Y23" s="33"/>
      <c r="Z23" s="33"/>
      <c r="AA23" s="33"/>
      <c r="AB23" s="33"/>
      <c r="AC23" s="33"/>
      <c r="AD23" s="33"/>
      <c r="AE23" s="33"/>
      <c r="AF23" s="33"/>
      <c r="AG23" s="33"/>
      <c r="AH23" s="33"/>
      <c r="AI23" s="33"/>
      <c r="AJ23" s="33"/>
      <c r="AK23" s="33"/>
      <c r="AL23" s="33"/>
      <c r="AM23" s="33"/>
      <c r="AN23" s="33"/>
      <c r="AO23" s="33"/>
      <c r="AP23" s="33"/>
      <c r="AQ23" s="33"/>
      <c r="AR23" s="33"/>
      <c r="AS23" s="33"/>
      <c r="AT23" s="33"/>
      <c r="AU23" s="33"/>
      <c r="AV23" s="33"/>
      <c r="AW23" s="33"/>
      <c r="AX23" s="33"/>
      <c r="AY23" s="33"/>
      <c r="AZ23" s="33"/>
    </row>
    <row r="24" spans="2:52" s="32" customFormat="1" ht="13.5" customHeight="1" thickBot="1" x14ac:dyDescent="0.4">
      <c r="B24" s="48"/>
      <c r="C24" s="51"/>
      <c r="D24" s="58" t="s">
        <v>54</v>
      </c>
      <c r="E24" s="54"/>
      <c r="F24" s="54"/>
      <c r="G24" s="54"/>
      <c r="H24" s="59"/>
      <c r="I24" s="289"/>
      <c r="J24" s="50"/>
      <c r="L24" s="33"/>
      <c r="M24" s="33"/>
      <c r="N24" s="33"/>
      <c r="O24" s="33"/>
      <c r="P24" s="33"/>
      <c r="Q24" s="33"/>
      <c r="R24" s="33"/>
      <c r="S24" s="33"/>
      <c r="T24" s="33"/>
      <c r="U24" s="33"/>
      <c r="V24" s="33"/>
      <c r="W24" s="33"/>
      <c r="X24" s="33"/>
      <c r="Y24" s="33"/>
      <c r="Z24" s="33"/>
      <c r="AA24" s="33"/>
      <c r="AB24" s="33"/>
      <c r="AC24" s="33"/>
      <c r="AD24" s="33"/>
      <c r="AE24" s="33"/>
      <c r="AF24" s="33"/>
      <c r="AG24" s="33"/>
      <c r="AH24" s="33"/>
      <c r="AI24" s="33"/>
      <c r="AJ24" s="33"/>
      <c r="AK24" s="33"/>
      <c r="AL24" s="33"/>
      <c r="AM24" s="33"/>
      <c r="AN24" s="33"/>
      <c r="AO24" s="33"/>
      <c r="AP24" s="33"/>
      <c r="AQ24" s="33"/>
      <c r="AR24" s="33"/>
      <c r="AS24" s="33"/>
      <c r="AT24" s="33"/>
      <c r="AU24" s="33"/>
      <c r="AV24" s="33"/>
      <c r="AW24" s="33"/>
      <c r="AX24" s="33"/>
      <c r="AY24" s="33"/>
      <c r="AZ24" s="33"/>
    </row>
    <row r="25" spans="2:52" s="32" customFormat="1" ht="30.75" customHeight="1" thickBot="1" x14ac:dyDescent="0.4">
      <c r="B25" s="48"/>
      <c r="C25" s="60"/>
      <c r="D25" s="61" t="s">
        <v>55</v>
      </c>
      <c r="E25" s="887" t="s">
        <v>56</v>
      </c>
      <c r="F25" s="888"/>
      <c r="G25" s="888"/>
      <c r="H25" s="889"/>
      <c r="I25" s="290"/>
      <c r="J25" s="50"/>
      <c r="L25" s="33"/>
      <c r="M25" s="33"/>
      <c r="N25" s="33"/>
      <c r="O25" s="33"/>
      <c r="P25" s="33"/>
      <c r="Q25" s="33"/>
      <c r="R25" s="33"/>
      <c r="S25" s="33"/>
      <c r="T25" s="33"/>
      <c r="U25" s="33"/>
      <c r="V25" s="33"/>
      <c r="W25" s="33"/>
      <c r="X25" s="33"/>
      <c r="Y25" s="33"/>
      <c r="Z25" s="33"/>
      <c r="AA25" s="33"/>
      <c r="AB25" s="33"/>
      <c r="AC25" s="33"/>
      <c r="AD25" s="33"/>
      <c r="AE25" s="33"/>
      <c r="AF25" s="33"/>
      <c r="AG25" s="33"/>
      <c r="AH25" s="33"/>
      <c r="AI25" s="33"/>
      <c r="AJ25" s="33"/>
      <c r="AK25" s="33"/>
      <c r="AL25" s="33"/>
      <c r="AM25" s="33"/>
      <c r="AN25" s="33"/>
      <c r="AO25" s="33"/>
      <c r="AP25" s="33"/>
      <c r="AQ25" s="33"/>
      <c r="AR25" s="33"/>
      <c r="AS25" s="33"/>
      <c r="AT25" s="33"/>
      <c r="AU25" s="33"/>
      <c r="AV25" s="33"/>
      <c r="AW25" s="33"/>
      <c r="AX25" s="33"/>
      <c r="AY25" s="33"/>
      <c r="AZ25" s="33"/>
    </row>
    <row r="26" spans="2:52" s="32" customFormat="1" ht="27.75" customHeight="1" thickBot="1" x14ac:dyDescent="0.4">
      <c r="B26" s="48"/>
      <c r="C26" s="60"/>
      <c r="D26" s="62" t="s">
        <v>57</v>
      </c>
      <c r="E26" s="847" t="s">
        <v>673</v>
      </c>
      <c r="F26" s="846"/>
      <c r="G26" s="846"/>
      <c r="H26" s="883"/>
      <c r="I26" s="290"/>
      <c r="J26" s="50"/>
      <c r="L26" s="33"/>
      <c r="M26" s="33"/>
      <c r="N26" s="33"/>
      <c r="O26" s="33"/>
      <c r="P26" s="33"/>
      <c r="Q26" s="33"/>
      <c r="R26" s="33"/>
      <c r="S26" s="33"/>
      <c r="T26" s="33"/>
      <c r="U26" s="33"/>
      <c r="V26" s="33"/>
      <c r="W26" s="33"/>
      <c r="X26" s="33"/>
      <c r="Y26" s="33"/>
      <c r="Z26" s="33"/>
      <c r="AA26" s="33"/>
      <c r="AB26" s="33"/>
      <c r="AC26" s="33"/>
      <c r="AD26" s="33"/>
      <c r="AE26" s="33"/>
      <c r="AF26" s="33"/>
      <c r="AG26" s="33"/>
      <c r="AH26" s="33"/>
      <c r="AI26" s="33"/>
      <c r="AJ26" s="33"/>
      <c r="AK26" s="33"/>
      <c r="AL26" s="33"/>
      <c r="AM26" s="33"/>
      <c r="AN26" s="33"/>
      <c r="AO26" s="33"/>
      <c r="AP26" s="33"/>
      <c r="AQ26" s="33"/>
      <c r="AR26" s="33"/>
      <c r="AS26" s="33"/>
      <c r="AT26" s="33"/>
      <c r="AU26" s="33"/>
      <c r="AV26" s="33"/>
      <c r="AW26" s="33"/>
      <c r="AX26" s="33"/>
      <c r="AY26" s="33"/>
      <c r="AZ26" s="33"/>
    </row>
    <row r="27" spans="2:52" s="32" customFormat="1" ht="30.75" customHeight="1" thickBot="1" x14ac:dyDescent="0.4">
      <c r="B27" s="48"/>
      <c r="C27" s="51"/>
      <c r="D27" s="54"/>
      <c r="E27" s="54"/>
      <c r="F27" s="54"/>
      <c r="G27" s="60"/>
      <c r="H27" s="60"/>
      <c r="I27" s="291"/>
      <c r="J27" s="50"/>
      <c r="L27" s="33"/>
      <c r="M27" s="33"/>
      <c r="N27" s="33"/>
      <c r="O27" s="33"/>
      <c r="P27" s="33"/>
      <c r="Q27" s="33"/>
      <c r="R27" s="33"/>
      <c r="S27" s="33"/>
      <c r="T27" s="33"/>
      <c r="U27" s="33"/>
      <c r="V27" s="33"/>
      <c r="W27" s="33"/>
      <c r="X27" s="33"/>
      <c r="Y27" s="33"/>
      <c r="Z27" s="33"/>
      <c r="AA27" s="33"/>
      <c r="AB27" s="33"/>
      <c r="AC27" s="33"/>
      <c r="AD27" s="33"/>
      <c r="AE27" s="33"/>
      <c r="AF27" s="33"/>
      <c r="AG27" s="33"/>
      <c r="AH27" s="33"/>
      <c r="AI27" s="33"/>
      <c r="AJ27" s="33"/>
      <c r="AK27" s="33"/>
      <c r="AL27" s="33"/>
      <c r="AM27" s="33"/>
      <c r="AN27" s="33"/>
      <c r="AO27" s="33"/>
      <c r="AP27" s="33"/>
      <c r="AQ27" s="33"/>
      <c r="AR27" s="33"/>
      <c r="AS27" s="33"/>
      <c r="AT27" s="33"/>
      <c r="AU27" s="33"/>
      <c r="AV27" s="33"/>
      <c r="AW27" s="33"/>
      <c r="AX27" s="33"/>
      <c r="AY27" s="33"/>
      <c r="AZ27" s="33"/>
    </row>
    <row r="28" spans="2:52" s="32" customFormat="1" ht="123" customHeight="1" x14ac:dyDescent="0.35">
      <c r="B28" s="48"/>
      <c r="C28" s="60" t="s">
        <v>58</v>
      </c>
      <c r="D28" s="868" t="s">
        <v>724</v>
      </c>
      <c r="E28" s="869"/>
      <c r="F28" s="869"/>
      <c r="G28" s="869"/>
      <c r="H28" s="869"/>
      <c r="I28" s="870"/>
      <c r="J28" s="50"/>
      <c r="L28" s="33"/>
      <c r="M28" s="33"/>
      <c r="N28" s="33"/>
      <c r="O28" s="33"/>
      <c r="P28" s="33"/>
      <c r="Q28" s="33"/>
      <c r="R28" s="33"/>
      <c r="S28" s="33"/>
      <c r="T28" s="33"/>
      <c r="U28" s="33"/>
      <c r="V28" s="33"/>
      <c r="W28" s="33"/>
      <c r="X28" s="33"/>
      <c r="Y28" s="33"/>
      <c r="Z28" s="33"/>
      <c r="AA28" s="33"/>
      <c r="AB28" s="33"/>
      <c r="AC28" s="33"/>
      <c r="AD28" s="33"/>
      <c r="AE28" s="33"/>
      <c r="AF28" s="33"/>
      <c r="AG28" s="33"/>
      <c r="AH28" s="33"/>
      <c r="AI28" s="33"/>
      <c r="AJ28" s="33"/>
      <c r="AK28" s="33"/>
      <c r="AL28" s="33"/>
      <c r="AM28" s="33"/>
      <c r="AN28" s="33"/>
      <c r="AO28" s="33"/>
      <c r="AP28" s="33"/>
      <c r="AQ28" s="33"/>
      <c r="AR28" s="33"/>
      <c r="AS28" s="33"/>
      <c r="AT28" s="33"/>
      <c r="AU28" s="33"/>
      <c r="AV28" s="33"/>
      <c r="AW28" s="33"/>
      <c r="AX28" s="33"/>
      <c r="AY28" s="33"/>
      <c r="AZ28" s="33"/>
    </row>
    <row r="29" spans="2:52" s="32" customFormat="1" ht="30.75" hidden="1" customHeight="1" x14ac:dyDescent="0.35">
      <c r="B29" s="48"/>
      <c r="C29" s="60"/>
      <c r="D29" s="871"/>
      <c r="E29" s="872"/>
      <c r="F29" s="872"/>
      <c r="G29" s="872"/>
      <c r="H29" s="872"/>
      <c r="I29" s="873"/>
      <c r="J29" s="50"/>
      <c r="L29" s="33"/>
      <c r="M29" s="33"/>
      <c r="N29" s="33"/>
      <c r="O29" s="33"/>
      <c r="P29" s="33"/>
      <c r="Q29" s="33"/>
      <c r="R29" s="33"/>
      <c r="S29" s="33"/>
      <c r="T29" s="33"/>
      <c r="U29" s="33"/>
      <c r="V29" s="33"/>
      <c r="W29" s="33"/>
      <c r="X29" s="33"/>
      <c r="Y29" s="33"/>
      <c r="Z29" s="33"/>
      <c r="AA29" s="33"/>
      <c r="AB29" s="33"/>
      <c r="AC29" s="33"/>
      <c r="AD29" s="33"/>
      <c r="AE29" s="33"/>
      <c r="AF29" s="33"/>
      <c r="AG29" s="33"/>
      <c r="AH29" s="33"/>
      <c r="AI29" s="33"/>
      <c r="AJ29" s="33"/>
      <c r="AK29" s="33"/>
      <c r="AL29" s="33"/>
      <c r="AM29" s="33"/>
      <c r="AN29" s="33"/>
      <c r="AO29" s="33"/>
      <c r="AP29" s="33"/>
      <c r="AQ29" s="33"/>
      <c r="AR29" s="33"/>
      <c r="AS29" s="33"/>
      <c r="AT29" s="33"/>
      <c r="AU29" s="33"/>
      <c r="AV29" s="33"/>
      <c r="AW29" s="33"/>
      <c r="AX29" s="33"/>
      <c r="AY29" s="33"/>
      <c r="AZ29" s="33"/>
    </row>
    <row r="30" spans="2:52" s="32" customFormat="1" ht="30.75" hidden="1" customHeight="1" x14ac:dyDescent="0.35">
      <c r="B30" s="48"/>
      <c r="C30" s="60"/>
      <c r="D30" s="871"/>
      <c r="E30" s="872"/>
      <c r="F30" s="872"/>
      <c r="G30" s="872"/>
      <c r="H30" s="872"/>
      <c r="I30" s="873"/>
      <c r="J30" s="50"/>
      <c r="L30" s="33"/>
      <c r="M30" s="33"/>
      <c r="N30" s="33"/>
      <c r="O30" s="33"/>
      <c r="P30" s="33"/>
      <c r="Q30" s="33"/>
      <c r="R30" s="33"/>
      <c r="S30" s="33"/>
      <c r="T30" s="33"/>
      <c r="U30" s="33"/>
      <c r="V30" s="33"/>
      <c r="W30" s="33"/>
      <c r="X30" s="33"/>
      <c r="Y30" s="33"/>
      <c r="Z30" s="33"/>
      <c r="AA30" s="33"/>
      <c r="AB30" s="33"/>
      <c r="AC30" s="33"/>
      <c r="AD30" s="33"/>
      <c r="AE30" s="33"/>
      <c r="AF30" s="33"/>
      <c r="AG30" s="33"/>
      <c r="AH30" s="33"/>
      <c r="AI30" s="33"/>
      <c r="AJ30" s="33"/>
      <c r="AK30" s="33"/>
      <c r="AL30" s="33"/>
      <c r="AM30" s="33"/>
      <c r="AN30" s="33"/>
      <c r="AO30" s="33"/>
      <c r="AP30" s="33"/>
      <c r="AQ30" s="33"/>
      <c r="AR30" s="33"/>
      <c r="AS30" s="33"/>
      <c r="AT30" s="33"/>
      <c r="AU30" s="33"/>
      <c r="AV30" s="33"/>
      <c r="AW30" s="33"/>
      <c r="AX30" s="33"/>
      <c r="AY30" s="33"/>
      <c r="AZ30" s="33"/>
    </row>
    <row r="31" spans="2:52" s="32" customFormat="1" ht="56.25" hidden="1" customHeight="1" x14ac:dyDescent="0.35">
      <c r="B31" s="48"/>
      <c r="C31" s="60"/>
      <c r="D31" s="874"/>
      <c r="E31" s="875"/>
      <c r="F31" s="875"/>
      <c r="G31" s="875"/>
      <c r="H31" s="875"/>
      <c r="I31" s="876"/>
      <c r="J31" s="50"/>
      <c r="L31" s="33"/>
      <c r="M31" s="33"/>
      <c r="N31" s="33"/>
      <c r="O31" s="33"/>
      <c r="P31" s="33"/>
      <c r="Q31" s="33"/>
      <c r="R31" s="33"/>
      <c r="S31" s="33"/>
      <c r="T31" s="33"/>
      <c r="U31" s="33"/>
      <c r="V31" s="33"/>
      <c r="W31" s="33"/>
      <c r="X31" s="33"/>
      <c r="Y31" s="33"/>
      <c r="Z31" s="33"/>
      <c r="AA31" s="33"/>
      <c r="AB31" s="33"/>
      <c r="AC31" s="33"/>
      <c r="AD31" s="33"/>
      <c r="AE31" s="33"/>
      <c r="AF31" s="33"/>
      <c r="AG31" s="33"/>
      <c r="AH31" s="33"/>
      <c r="AI31" s="33"/>
      <c r="AJ31" s="33"/>
      <c r="AK31" s="33"/>
      <c r="AL31" s="33"/>
      <c r="AM31" s="33"/>
      <c r="AN31" s="33"/>
      <c r="AO31" s="33"/>
      <c r="AP31" s="33"/>
      <c r="AQ31" s="33"/>
      <c r="AR31" s="33"/>
      <c r="AS31" s="33"/>
      <c r="AT31" s="33"/>
      <c r="AU31" s="33"/>
      <c r="AV31" s="33"/>
      <c r="AW31" s="33"/>
      <c r="AX31" s="33"/>
      <c r="AY31" s="33"/>
      <c r="AZ31" s="33"/>
    </row>
    <row r="32" spans="2:52" s="32" customFormat="1" ht="16" thickBot="1" x14ac:dyDescent="0.4">
      <c r="B32" s="63"/>
      <c r="C32" s="60"/>
      <c r="D32" s="64"/>
      <c r="E32" s="65"/>
      <c r="F32" s="65"/>
      <c r="G32" s="65"/>
      <c r="H32" s="66"/>
      <c r="I32" s="291"/>
      <c r="J32" s="50"/>
      <c r="L32" s="33"/>
      <c r="M32" s="33"/>
      <c r="N32" s="33"/>
      <c r="O32" s="33"/>
      <c r="P32" s="33"/>
      <c r="Q32" s="33"/>
      <c r="R32" s="33"/>
      <c r="S32" s="33"/>
      <c r="T32" s="33"/>
      <c r="U32" s="33"/>
      <c r="V32" s="33"/>
      <c r="W32" s="33"/>
      <c r="X32" s="33"/>
      <c r="Y32" s="33"/>
      <c r="Z32" s="33"/>
      <c r="AA32" s="33"/>
      <c r="AB32" s="33"/>
      <c r="AC32" s="33"/>
      <c r="AD32" s="33"/>
      <c r="AE32" s="33"/>
      <c r="AF32" s="33"/>
      <c r="AG32" s="33"/>
      <c r="AH32" s="33"/>
      <c r="AI32" s="33"/>
      <c r="AJ32" s="33"/>
      <c r="AK32" s="33"/>
      <c r="AL32" s="33"/>
      <c r="AM32" s="33"/>
      <c r="AN32" s="33"/>
      <c r="AO32" s="33"/>
      <c r="AP32" s="33"/>
      <c r="AQ32" s="33"/>
      <c r="AR32" s="33"/>
      <c r="AS32" s="33"/>
      <c r="AT32" s="33"/>
      <c r="AU32" s="33"/>
      <c r="AV32" s="33"/>
      <c r="AW32" s="33"/>
      <c r="AX32" s="33"/>
      <c r="AY32" s="33"/>
      <c r="AZ32" s="33"/>
    </row>
    <row r="33" spans="1:52" ht="15.75" customHeight="1" thickBot="1" x14ac:dyDescent="0.4">
      <c r="A33" s="32"/>
      <c r="B33" s="48"/>
      <c r="C33" s="60"/>
      <c r="D33" s="60"/>
      <c r="E33" s="60"/>
      <c r="F33" s="60"/>
      <c r="G33" s="67"/>
      <c r="H33" s="47" t="s">
        <v>24</v>
      </c>
      <c r="I33" s="283" t="s">
        <v>25</v>
      </c>
      <c r="J33" s="50"/>
      <c r="K33" s="68"/>
      <c r="L33" s="33"/>
      <c r="M33" s="33"/>
      <c r="N33" s="33"/>
      <c r="O33" s="33"/>
      <c r="P33" s="33"/>
      <c r="Q33" s="33"/>
      <c r="R33" s="33"/>
      <c r="S33" s="33"/>
      <c r="T33" s="33"/>
      <c r="U33" s="33"/>
      <c r="V33" s="33"/>
      <c r="W33" s="33"/>
      <c r="X33" s="33"/>
      <c r="Y33" s="33"/>
      <c r="Z33" s="33"/>
      <c r="AA33" s="33"/>
      <c r="AB33" s="33"/>
      <c r="AC33" s="33"/>
      <c r="AD33" s="33"/>
      <c r="AE33" s="33"/>
      <c r="AF33" s="33"/>
      <c r="AG33" s="33"/>
      <c r="AH33" s="33"/>
      <c r="AI33" s="33"/>
      <c r="AJ33" s="33"/>
      <c r="AK33" s="33"/>
      <c r="AL33" s="33"/>
      <c r="AM33" s="33"/>
      <c r="AN33" s="33"/>
      <c r="AO33" s="33"/>
      <c r="AP33" s="33"/>
      <c r="AQ33" s="33"/>
      <c r="AR33" s="33"/>
      <c r="AS33" s="33"/>
      <c r="AT33" s="33"/>
      <c r="AU33" s="33"/>
      <c r="AV33" s="33"/>
      <c r="AW33" s="33"/>
      <c r="AX33" s="33"/>
      <c r="AY33" s="33"/>
      <c r="AZ33" s="33"/>
    </row>
    <row r="34" spans="1:52" ht="39.75" customHeight="1" x14ac:dyDescent="0.35">
      <c r="B34" s="48"/>
      <c r="C34" s="69"/>
      <c r="D34" s="726" t="s">
        <v>22</v>
      </c>
      <c r="E34" s="726"/>
      <c r="F34" s="47" t="s">
        <v>23</v>
      </c>
      <c r="G34" s="47"/>
      <c r="H34" s="47"/>
      <c r="I34" s="283"/>
      <c r="J34" s="50"/>
      <c r="K34" s="68"/>
      <c r="L34" s="33"/>
      <c r="M34" s="33"/>
      <c r="N34" s="33"/>
      <c r="O34" s="33"/>
      <c r="P34" s="33"/>
      <c r="Q34" s="33"/>
      <c r="R34" s="33"/>
      <c r="S34" s="33"/>
      <c r="T34" s="33"/>
      <c r="U34" s="33"/>
      <c r="V34" s="33"/>
      <c r="W34" s="33"/>
      <c r="X34" s="33"/>
      <c r="Y34" s="33"/>
      <c r="Z34" s="33"/>
      <c r="AA34" s="33"/>
      <c r="AB34" s="33"/>
      <c r="AC34" s="33"/>
      <c r="AD34" s="33"/>
      <c r="AE34" s="33"/>
      <c r="AF34" s="33"/>
      <c r="AG34" s="33"/>
      <c r="AH34" s="33"/>
      <c r="AI34" s="33"/>
      <c r="AJ34" s="33"/>
      <c r="AK34" s="33"/>
      <c r="AL34" s="33"/>
      <c r="AM34" s="33"/>
      <c r="AN34" s="33"/>
      <c r="AO34" s="33"/>
      <c r="AP34" s="33"/>
      <c r="AQ34" s="33"/>
      <c r="AR34" s="33"/>
      <c r="AS34" s="33"/>
      <c r="AT34" s="33"/>
      <c r="AU34" s="33"/>
      <c r="AV34" s="33"/>
      <c r="AW34" s="33"/>
      <c r="AX34" s="33"/>
      <c r="AY34" s="33"/>
      <c r="AZ34" s="33"/>
    </row>
    <row r="35" spans="1:52" ht="199.5" customHeight="1" x14ac:dyDescent="0.35">
      <c r="B35" s="48"/>
      <c r="C35" s="51" t="s">
        <v>59</v>
      </c>
      <c r="D35" s="877" t="s">
        <v>27</v>
      </c>
      <c r="E35" s="877"/>
      <c r="F35" s="844" t="s">
        <v>60</v>
      </c>
      <c r="G35" s="844"/>
      <c r="H35" s="322" t="s">
        <v>725</v>
      </c>
      <c r="I35" s="292" t="s">
        <v>47</v>
      </c>
      <c r="J35" s="50"/>
      <c r="L35" s="33"/>
      <c r="M35" s="33"/>
      <c r="N35" s="33"/>
      <c r="O35" s="33"/>
      <c r="P35" s="33"/>
      <c r="Q35" s="33"/>
      <c r="R35" s="33"/>
      <c r="S35" s="33"/>
      <c r="T35" s="33"/>
      <c r="U35" s="33"/>
      <c r="V35" s="33"/>
      <c r="W35" s="33"/>
      <c r="X35" s="33"/>
      <c r="Y35" s="33"/>
      <c r="Z35" s="33"/>
      <c r="AA35" s="33"/>
      <c r="AB35" s="33"/>
      <c r="AC35" s="33"/>
      <c r="AD35" s="33"/>
      <c r="AE35" s="33"/>
      <c r="AF35" s="33"/>
      <c r="AG35" s="33"/>
      <c r="AH35" s="33"/>
      <c r="AI35" s="33"/>
      <c r="AJ35" s="33"/>
      <c r="AK35" s="33"/>
      <c r="AL35" s="33"/>
      <c r="AM35" s="33"/>
      <c r="AN35" s="33"/>
      <c r="AO35" s="33"/>
      <c r="AP35" s="33"/>
      <c r="AQ35" s="33"/>
      <c r="AR35" s="33"/>
      <c r="AS35" s="33"/>
      <c r="AT35" s="33"/>
      <c r="AU35" s="33"/>
      <c r="AV35" s="33"/>
      <c r="AW35" s="33"/>
      <c r="AX35" s="33"/>
      <c r="AY35" s="33"/>
      <c r="AZ35" s="33"/>
    </row>
    <row r="36" spans="1:52" ht="38.25" customHeight="1" thickBot="1" x14ac:dyDescent="0.4">
      <c r="B36" s="48"/>
      <c r="C36" s="49"/>
      <c r="D36" s="70"/>
      <c r="E36" s="878" t="s">
        <v>30</v>
      </c>
      <c r="F36" s="879"/>
      <c r="G36" s="879"/>
      <c r="H36" s="879"/>
      <c r="I36" s="880"/>
      <c r="J36" s="50"/>
      <c r="L36" s="33"/>
      <c r="M36" s="33"/>
      <c r="N36" s="33"/>
      <c r="O36" s="33"/>
      <c r="P36" s="33"/>
      <c r="Q36" s="33"/>
      <c r="R36" s="33"/>
      <c r="S36" s="33"/>
      <c r="T36" s="33"/>
      <c r="U36" s="33"/>
      <c r="V36" s="33"/>
      <c r="W36" s="33"/>
      <c r="X36" s="33"/>
      <c r="Y36" s="33"/>
      <c r="Z36" s="33"/>
      <c r="AA36" s="33"/>
      <c r="AB36" s="33"/>
      <c r="AC36" s="33"/>
      <c r="AD36" s="33"/>
      <c r="AE36" s="33"/>
      <c r="AF36" s="33"/>
      <c r="AG36" s="33"/>
      <c r="AH36" s="33"/>
      <c r="AI36" s="33"/>
      <c r="AJ36" s="33"/>
      <c r="AK36" s="33"/>
      <c r="AL36" s="33"/>
      <c r="AM36" s="33"/>
      <c r="AN36" s="33"/>
      <c r="AO36" s="33"/>
      <c r="AP36" s="33"/>
      <c r="AQ36" s="33"/>
      <c r="AR36" s="33"/>
      <c r="AS36" s="33"/>
      <c r="AT36" s="33"/>
      <c r="AU36" s="33"/>
      <c r="AV36" s="33"/>
      <c r="AW36" s="33"/>
      <c r="AX36" s="33"/>
      <c r="AY36" s="33"/>
      <c r="AZ36" s="33"/>
    </row>
    <row r="37" spans="1:52" ht="183.75" customHeight="1" thickBot="1" x14ac:dyDescent="0.4">
      <c r="B37" s="48"/>
      <c r="C37" s="49"/>
      <c r="D37" s="834" t="s">
        <v>31</v>
      </c>
      <c r="E37" s="835"/>
      <c r="F37" s="866" t="s">
        <v>61</v>
      </c>
      <c r="G37" s="867"/>
      <c r="H37" s="323" t="s">
        <v>726</v>
      </c>
      <c r="I37" s="293" t="s">
        <v>47</v>
      </c>
      <c r="J37" s="50"/>
      <c r="L37" s="33"/>
      <c r="M37" s="33"/>
      <c r="N37" s="33"/>
      <c r="O37" s="33"/>
      <c r="P37" s="33"/>
      <c r="Q37" s="33"/>
      <c r="R37" s="33"/>
      <c r="S37" s="33"/>
      <c r="T37" s="33"/>
      <c r="U37" s="33"/>
      <c r="V37" s="33"/>
      <c r="W37" s="33"/>
      <c r="X37" s="33"/>
      <c r="Y37" s="33"/>
      <c r="Z37" s="33"/>
      <c r="AA37" s="33"/>
      <c r="AB37" s="33"/>
      <c r="AC37" s="33"/>
      <c r="AD37" s="33"/>
      <c r="AE37" s="33"/>
      <c r="AF37" s="33"/>
      <c r="AG37" s="33"/>
      <c r="AH37" s="33"/>
      <c r="AI37" s="33"/>
      <c r="AJ37" s="33"/>
      <c r="AK37" s="33"/>
      <c r="AL37" s="33"/>
      <c r="AM37" s="33"/>
      <c r="AN37" s="33"/>
      <c r="AO37" s="33"/>
      <c r="AP37" s="33"/>
      <c r="AQ37" s="33"/>
      <c r="AR37" s="33"/>
      <c r="AS37" s="33"/>
      <c r="AT37" s="33"/>
      <c r="AU37" s="33"/>
      <c r="AV37" s="33"/>
      <c r="AW37" s="33"/>
      <c r="AX37" s="33"/>
      <c r="AY37" s="33"/>
      <c r="AZ37" s="33"/>
    </row>
    <row r="38" spans="1:52" ht="47.25" customHeight="1" thickBot="1" x14ac:dyDescent="0.4">
      <c r="B38" s="48"/>
      <c r="C38" s="49"/>
      <c r="D38" s="850" t="s">
        <v>33</v>
      </c>
      <c r="E38" s="881"/>
      <c r="F38" s="881"/>
      <c r="G38" s="881"/>
      <c r="H38" s="881"/>
      <c r="I38" s="835"/>
      <c r="J38" s="50"/>
      <c r="L38" s="33"/>
      <c r="M38" s="33"/>
      <c r="N38" s="33"/>
      <c r="O38" s="33"/>
      <c r="P38" s="33"/>
      <c r="Q38" s="33"/>
      <c r="R38" s="33"/>
      <c r="S38" s="33"/>
      <c r="T38" s="33"/>
      <c r="U38" s="33"/>
      <c r="V38" s="33"/>
      <c r="W38" s="33"/>
      <c r="X38" s="33"/>
      <c r="Y38" s="33"/>
      <c r="Z38" s="33"/>
      <c r="AA38" s="33"/>
      <c r="AB38" s="33"/>
      <c r="AC38" s="33"/>
      <c r="AD38" s="33"/>
      <c r="AE38" s="33"/>
      <c r="AF38" s="33"/>
      <c r="AG38" s="33"/>
      <c r="AH38" s="33"/>
      <c r="AI38" s="33"/>
      <c r="AJ38" s="33"/>
      <c r="AK38" s="33"/>
      <c r="AL38" s="33"/>
      <c r="AM38" s="33"/>
      <c r="AN38" s="33"/>
      <c r="AO38" s="33"/>
      <c r="AP38" s="33"/>
      <c r="AQ38" s="33"/>
      <c r="AR38" s="33"/>
      <c r="AS38" s="33"/>
      <c r="AT38" s="33"/>
      <c r="AU38" s="33"/>
      <c r="AV38" s="33"/>
      <c r="AW38" s="33"/>
      <c r="AX38" s="33"/>
      <c r="AY38" s="33"/>
      <c r="AZ38" s="33"/>
    </row>
    <row r="39" spans="1:52" ht="109.5" customHeight="1" thickBot="1" x14ac:dyDescent="0.4">
      <c r="B39" s="48"/>
      <c r="C39" s="49"/>
      <c r="D39" s="882" t="s">
        <v>62</v>
      </c>
      <c r="E39" s="837"/>
      <c r="F39" s="838" t="s">
        <v>692</v>
      </c>
      <c r="G39" s="839"/>
      <c r="H39" s="71" t="s">
        <v>727</v>
      </c>
      <c r="I39" s="294" t="s">
        <v>47</v>
      </c>
      <c r="J39" s="50"/>
      <c r="L39" s="33"/>
      <c r="M39" s="33"/>
      <c r="N39" s="33"/>
      <c r="O39" s="33"/>
      <c r="P39" s="33"/>
      <c r="Q39" s="33"/>
      <c r="R39" s="33"/>
      <c r="S39" s="33"/>
      <c r="T39" s="33"/>
      <c r="U39" s="33"/>
      <c r="V39" s="33"/>
      <c r="W39" s="33"/>
      <c r="X39" s="33"/>
      <c r="Y39" s="33"/>
      <c r="Z39" s="33"/>
      <c r="AA39" s="33"/>
      <c r="AB39" s="33"/>
      <c r="AC39" s="33"/>
      <c r="AD39" s="33"/>
      <c r="AE39" s="33"/>
      <c r="AF39" s="33"/>
      <c r="AG39" s="33"/>
      <c r="AH39" s="33"/>
      <c r="AI39" s="33"/>
      <c r="AJ39" s="33"/>
      <c r="AK39" s="33"/>
      <c r="AL39" s="33"/>
      <c r="AM39" s="33"/>
      <c r="AN39" s="33"/>
      <c r="AO39" s="33"/>
      <c r="AP39" s="33"/>
      <c r="AQ39" s="33"/>
      <c r="AR39" s="33"/>
      <c r="AS39" s="33"/>
      <c r="AT39" s="33"/>
      <c r="AU39" s="33"/>
      <c r="AV39" s="33"/>
      <c r="AW39" s="33"/>
      <c r="AX39" s="33"/>
      <c r="AY39" s="33"/>
      <c r="AZ39" s="33"/>
    </row>
    <row r="40" spans="1:52" ht="120.75" customHeight="1" thickBot="1" x14ac:dyDescent="0.4">
      <c r="B40" s="48"/>
      <c r="C40" s="49"/>
      <c r="D40" s="864" t="s">
        <v>36</v>
      </c>
      <c r="E40" s="865"/>
      <c r="F40" s="838" t="s">
        <v>37</v>
      </c>
      <c r="G40" s="839"/>
      <c r="H40" s="317" t="s">
        <v>674</v>
      </c>
      <c r="I40" s="286" t="s">
        <v>29</v>
      </c>
      <c r="J40" s="50"/>
      <c r="L40" s="33"/>
      <c r="M40" s="33"/>
      <c r="N40" s="33"/>
      <c r="O40" s="33"/>
      <c r="P40" s="33"/>
      <c r="Q40" s="33"/>
      <c r="R40" s="33"/>
      <c r="S40" s="33"/>
      <c r="T40" s="33"/>
      <c r="U40" s="33"/>
      <c r="V40" s="33"/>
      <c r="W40" s="33"/>
      <c r="X40" s="33"/>
      <c r="Y40" s="33"/>
      <c r="Z40" s="33"/>
      <c r="AA40" s="33"/>
      <c r="AB40" s="33"/>
      <c r="AC40" s="33"/>
      <c r="AD40" s="33"/>
      <c r="AE40" s="33"/>
      <c r="AF40" s="33"/>
      <c r="AG40" s="33"/>
      <c r="AH40" s="33"/>
      <c r="AI40" s="33"/>
      <c r="AJ40" s="33"/>
      <c r="AK40" s="33"/>
      <c r="AL40" s="33"/>
      <c r="AM40" s="33"/>
      <c r="AN40" s="33"/>
      <c r="AO40" s="33"/>
      <c r="AP40" s="33"/>
      <c r="AQ40" s="33"/>
      <c r="AR40" s="33"/>
      <c r="AS40" s="33"/>
      <c r="AT40" s="33"/>
      <c r="AU40" s="33"/>
      <c r="AV40" s="33"/>
      <c r="AW40" s="33"/>
      <c r="AX40" s="33"/>
      <c r="AY40" s="33"/>
      <c r="AZ40" s="33"/>
    </row>
    <row r="41" spans="1:52" ht="120" customHeight="1" thickBot="1" x14ac:dyDescent="0.4">
      <c r="B41" s="48"/>
      <c r="C41" s="49"/>
      <c r="D41" s="864" t="s">
        <v>63</v>
      </c>
      <c r="E41" s="865"/>
      <c r="F41" s="866" t="s">
        <v>64</v>
      </c>
      <c r="G41" s="867"/>
      <c r="H41" s="318" t="s">
        <v>728</v>
      </c>
      <c r="I41" s="295" t="s">
        <v>47</v>
      </c>
      <c r="J41" s="50"/>
      <c r="L41" s="33"/>
      <c r="M41" s="33"/>
      <c r="N41" s="33"/>
      <c r="O41" s="33"/>
      <c r="P41" s="33"/>
      <c r="Q41" s="33"/>
      <c r="R41" s="33"/>
      <c r="S41" s="33"/>
      <c r="T41" s="33"/>
      <c r="U41" s="33"/>
      <c r="V41" s="33"/>
      <c r="W41" s="33"/>
      <c r="X41" s="33"/>
      <c r="Y41" s="33"/>
      <c r="Z41" s="33"/>
      <c r="AA41" s="33"/>
      <c r="AB41" s="33"/>
      <c r="AC41" s="33"/>
      <c r="AD41" s="33"/>
      <c r="AE41" s="33"/>
      <c r="AF41" s="33"/>
      <c r="AG41" s="33"/>
      <c r="AH41" s="33"/>
      <c r="AI41" s="33"/>
      <c r="AJ41" s="33"/>
      <c r="AK41" s="33"/>
      <c r="AL41" s="33"/>
      <c r="AM41" s="33"/>
      <c r="AN41" s="33"/>
      <c r="AO41" s="33"/>
      <c r="AP41" s="33"/>
      <c r="AQ41" s="33"/>
      <c r="AR41" s="33"/>
      <c r="AS41" s="33"/>
      <c r="AT41" s="33"/>
      <c r="AU41" s="33"/>
      <c r="AV41" s="33"/>
      <c r="AW41" s="33"/>
      <c r="AX41" s="33"/>
      <c r="AY41" s="33"/>
      <c r="AZ41" s="33"/>
    </row>
    <row r="42" spans="1:52" ht="42" customHeight="1" thickBot="1" x14ac:dyDescent="0.4">
      <c r="B42" s="48"/>
      <c r="C42" s="49"/>
      <c r="D42" s="862" t="s">
        <v>40</v>
      </c>
      <c r="E42" s="863"/>
      <c r="F42" s="863"/>
      <c r="G42" s="863"/>
      <c r="H42" s="863"/>
      <c r="I42" s="863"/>
      <c r="J42" s="50"/>
      <c r="L42" s="33"/>
      <c r="M42" s="33"/>
      <c r="N42" s="33"/>
      <c r="O42" s="33"/>
      <c r="P42" s="33"/>
      <c r="Q42" s="33"/>
      <c r="R42" s="33"/>
      <c r="S42" s="33"/>
      <c r="T42" s="33"/>
      <c r="U42" s="33"/>
      <c r="V42" s="33"/>
      <c r="W42" s="33"/>
      <c r="X42" s="33"/>
      <c r="Y42" s="33"/>
      <c r="Z42" s="33"/>
      <c r="AA42" s="33"/>
      <c r="AB42" s="33"/>
      <c r="AC42" s="33"/>
      <c r="AD42" s="33"/>
      <c r="AE42" s="33"/>
      <c r="AF42" s="33"/>
      <c r="AG42" s="33"/>
      <c r="AH42" s="33"/>
      <c r="AI42" s="33"/>
      <c r="AJ42" s="33"/>
      <c r="AK42" s="33"/>
      <c r="AL42" s="33"/>
      <c r="AM42" s="33"/>
      <c r="AN42" s="33"/>
      <c r="AO42" s="33"/>
      <c r="AP42" s="33"/>
      <c r="AQ42" s="33"/>
      <c r="AR42" s="33"/>
      <c r="AS42" s="33"/>
      <c r="AT42" s="33"/>
      <c r="AU42" s="33"/>
      <c r="AV42" s="33"/>
      <c r="AW42" s="33"/>
      <c r="AX42" s="33"/>
      <c r="AY42" s="33"/>
      <c r="AZ42" s="33"/>
    </row>
    <row r="43" spans="1:52" ht="269.25" customHeight="1" thickBot="1" x14ac:dyDescent="0.4">
      <c r="B43" s="48"/>
      <c r="C43" s="49"/>
      <c r="D43" s="836" t="s">
        <v>41</v>
      </c>
      <c r="E43" s="837"/>
      <c r="F43" s="838" t="s">
        <v>65</v>
      </c>
      <c r="G43" s="839"/>
      <c r="H43" s="318" t="s">
        <v>694</v>
      </c>
      <c r="I43" s="285" t="s">
        <v>43</v>
      </c>
      <c r="J43" s="50"/>
      <c r="L43" s="33"/>
      <c r="M43" s="33"/>
      <c r="N43" s="33"/>
      <c r="O43" s="33"/>
      <c r="P43" s="33"/>
      <c r="Q43" s="33"/>
      <c r="R43" s="33"/>
      <c r="S43" s="33"/>
      <c r="T43" s="33"/>
      <c r="U43" s="33"/>
      <c r="V43" s="33"/>
      <c r="W43" s="33"/>
      <c r="X43" s="33"/>
      <c r="Y43" s="33"/>
      <c r="Z43" s="33"/>
      <c r="AA43" s="33"/>
      <c r="AB43" s="33"/>
      <c r="AC43" s="33"/>
      <c r="AD43" s="33"/>
      <c r="AE43" s="33"/>
      <c r="AF43" s="33"/>
      <c r="AG43" s="33"/>
      <c r="AH43" s="33"/>
      <c r="AI43" s="33"/>
      <c r="AJ43" s="33"/>
      <c r="AK43" s="33"/>
      <c r="AL43" s="33"/>
      <c r="AM43" s="33"/>
      <c r="AN43" s="33"/>
      <c r="AO43" s="33"/>
      <c r="AP43" s="33"/>
      <c r="AQ43" s="33"/>
      <c r="AR43" s="33"/>
      <c r="AS43" s="33"/>
      <c r="AT43" s="33"/>
      <c r="AU43" s="33"/>
      <c r="AV43" s="33"/>
      <c r="AW43" s="33"/>
      <c r="AX43" s="33"/>
      <c r="AY43" s="33"/>
      <c r="AZ43" s="33"/>
    </row>
    <row r="44" spans="1:52" ht="321.75" customHeight="1" thickBot="1" x14ac:dyDescent="0.4">
      <c r="B44" s="48"/>
      <c r="C44" s="49"/>
      <c r="D44" s="838" t="s">
        <v>44</v>
      </c>
      <c r="E44" s="839"/>
      <c r="F44" s="838" t="s">
        <v>66</v>
      </c>
      <c r="G44" s="839"/>
      <c r="H44" s="318" t="s">
        <v>729</v>
      </c>
      <c r="I44" s="284" t="s">
        <v>29</v>
      </c>
      <c r="J44" s="50"/>
      <c r="L44" s="33"/>
      <c r="M44" s="33"/>
      <c r="N44" s="33"/>
      <c r="O44" s="33"/>
      <c r="P44" s="33"/>
      <c r="Q44" s="33"/>
      <c r="R44" s="33"/>
      <c r="S44" s="33"/>
      <c r="T44" s="33"/>
      <c r="U44" s="33"/>
      <c r="V44" s="33"/>
      <c r="W44" s="33"/>
      <c r="X44" s="33"/>
      <c r="Y44" s="33"/>
      <c r="Z44" s="33"/>
      <c r="AA44" s="33"/>
      <c r="AB44" s="33"/>
      <c r="AC44" s="33"/>
      <c r="AD44" s="33"/>
      <c r="AE44" s="33"/>
      <c r="AF44" s="33"/>
      <c r="AG44" s="33"/>
      <c r="AH44" s="33"/>
      <c r="AI44" s="33"/>
      <c r="AJ44" s="33"/>
      <c r="AK44" s="33"/>
      <c r="AL44" s="33"/>
      <c r="AM44" s="33"/>
      <c r="AN44" s="33"/>
      <c r="AO44" s="33"/>
      <c r="AP44" s="33"/>
      <c r="AQ44" s="33"/>
      <c r="AR44" s="33"/>
      <c r="AS44" s="33"/>
      <c r="AT44" s="33"/>
      <c r="AU44" s="33"/>
      <c r="AV44" s="33"/>
      <c r="AW44" s="33"/>
      <c r="AX44" s="33"/>
      <c r="AY44" s="33"/>
      <c r="AZ44" s="33"/>
    </row>
    <row r="45" spans="1:52" ht="135" customHeight="1" thickBot="1" x14ac:dyDescent="0.4">
      <c r="B45" s="48"/>
      <c r="C45" s="49"/>
      <c r="D45" s="838" t="s">
        <v>45</v>
      </c>
      <c r="E45" s="839"/>
      <c r="F45" s="838" t="s">
        <v>46</v>
      </c>
      <c r="G45" s="839"/>
      <c r="H45" s="318" t="s">
        <v>730</v>
      </c>
      <c r="I45" s="284" t="s">
        <v>29</v>
      </c>
      <c r="J45" s="50"/>
      <c r="L45" s="33"/>
      <c r="M45" s="33"/>
      <c r="N45" s="33"/>
      <c r="O45" s="33"/>
      <c r="P45" s="33"/>
      <c r="Q45" s="33"/>
      <c r="R45" s="33"/>
      <c r="S45" s="33"/>
      <c r="T45" s="33"/>
      <c r="U45" s="33"/>
      <c r="V45" s="33"/>
      <c r="W45" s="33"/>
      <c r="X45" s="33"/>
      <c r="Y45" s="33"/>
      <c r="Z45" s="33"/>
      <c r="AA45" s="33"/>
      <c r="AB45" s="33"/>
      <c r="AC45" s="33"/>
      <c r="AD45" s="33"/>
      <c r="AE45" s="33"/>
      <c r="AF45" s="33"/>
      <c r="AG45" s="33"/>
      <c r="AH45" s="33"/>
      <c r="AI45" s="33"/>
      <c r="AJ45" s="33"/>
      <c r="AK45" s="33"/>
      <c r="AL45" s="33"/>
      <c r="AM45" s="33"/>
      <c r="AN45" s="33"/>
      <c r="AO45" s="33"/>
      <c r="AP45" s="33"/>
      <c r="AQ45" s="33"/>
      <c r="AR45" s="33"/>
      <c r="AS45" s="33"/>
      <c r="AT45" s="33"/>
      <c r="AU45" s="33"/>
      <c r="AV45" s="33"/>
      <c r="AW45" s="33"/>
      <c r="AX45" s="33"/>
      <c r="AY45" s="33"/>
      <c r="AZ45" s="33"/>
    </row>
    <row r="46" spans="1:52" ht="150.75" customHeight="1" thickBot="1" x14ac:dyDescent="0.4">
      <c r="B46" s="48"/>
      <c r="C46" s="49"/>
      <c r="D46" s="836" t="s">
        <v>48</v>
      </c>
      <c r="E46" s="837"/>
      <c r="F46" s="838" t="s">
        <v>49</v>
      </c>
      <c r="G46" s="839"/>
      <c r="H46" s="318" t="s">
        <v>731</v>
      </c>
      <c r="I46" s="284" t="s">
        <v>29</v>
      </c>
      <c r="J46" s="50"/>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c r="AK46" s="33"/>
      <c r="AL46" s="33"/>
      <c r="AM46" s="33"/>
      <c r="AN46" s="33"/>
      <c r="AO46" s="33"/>
      <c r="AP46" s="33"/>
      <c r="AQ46" s="33"/>
      <c r="AR46" s="33"/>
      <c r="AS46" s="33"/>
      <c r="AT46" s="33"/>
      <c r="AU46" s="33"/>
      <c r="AV46" s="33"/>
      <c r="AW46" s="33"/>
      <c r="AX46" s="33"/>
      <c r="AY46" s="33"/>
      <c r="AZ46" s="33"/>
    </row>
    <row r="47" spans="1:52" ht="37.5" customHeight="1" thickBot="1" x14ac:dyDescent="0.4">
      <c r="B47" s="48"/>
      <c r="C47" s="49"/>
      <c r="D47" s="840" t="s">
        <v>50</v>
      </c>
      <c r="E47" s="841"/>
      <c r="F47" s="841"/>
      <c r="G47" s="841"/>
      <c r="H47" s="841"/>
      <c r="I47" s="842"/>
      <c r="J47" s="50"/>
      <c r="L47" s="33"/>
      <c r="M47" s="33"/>
      <c r="N47" s="33"/>
      <c r="O47" s="33"/>
      <c r="P47" s="33"/>
      <c r="Q47" s="33"/>
      <c r="R47" s="33"/>
      <c r="S47" s="33"/>
      <c r="T47" s="33"/>
      <c r="U47" s="33"/>
      <c r="V47" s="33"/>
      <c r="W47" s="33"/>
      <c r="X47" s="33"/>
      <c r="Y47" s="33"/>
      <c r="Z47" s="33"/>
      <c r="AA47" s="33"/>
      <c r="AB47" s="33"/>
      <c r="AC47" s="33"/>
      <c r="AD47" s="33"/>
      <c r="AE47" s="33"/>
      <c r="AF47" s="33"/>
      <c r="AG47" s="33"/>
      <c r="AH47" s="33"/>
      <c r="AI47" s="33"/>
      <c r="AJ47" s="33"/>
      <c r="AK47" s="33"/>
      <c r="AL47" s="33"/>
      <c r="AM47" s="33"/>
      <c r="AN47" s="33"/>
      <c r="AO47" s="33"/>
      <c r="AP47" s="33"/>
      <c r="AQ47" s="33"/>
      <c r="AR47" s="33"/>
      <c r="AS47" s="33"/>
      <c r="AT47" s="33"/>
      <c r="AU47" s="33"/>
      <c r="AV47" s="33"/>
      <c r="AW47" s="33"/>
      <c r="AX47" s="33"/>
      <c r="AY47" s="33"/>
      <c r="AZ47" s="33"/>
    </row>
    <row r="48" spans="1:52" ht="117.75" customHeight="1" thickBot="1" x14ac:dyDescent="0.4">
      <c r="B48" s="48"/>
      <c r="C48" s="49"/>
      <c r="D48" s="843" t="s">
        <v>51</v>
      </c>
      <c r="E48" s="843"/>
      <c r="F48" s="844" t="s">
        <v>52</v>
      </c>
      <c r="G48" s="844"/>
      <c r="H48" s="321" t="s">
        <v>732</v>
      </c>
      <c r="I48" s="284" t="s">
        <v>29</v>
      </c>
      <c r="J48" s="50"/>
      <c r="L48" s="33"/>
      <c r="M48" s="33"/>
      <c r="N48" s="33"/>
      <c r="O48" s="33"/>
      <c r="P48" s="33"/>
      <c r="Q48" s="33"/>
      <c r="R48" s="33"/>
      <c r="S48" s="33"/>
      <c r="T48" s="33"/>
      <c r="U48" s="33"/>
      <c r="V48" s="33"/>
      <c r="W48" s="33"/>
      <c r="X48" s="33"/>
      <c r="Y48" s="33"/>
      <c r="Z48" s="33"/>
      <c r="AA48" s="33"/>
      <c r="AB48" s="33"/>
      <c r="AC48" s="33"/>
      <c r="AD48" s="33"/>
      <c r="AE48" s="33"/>
      <c r="AF48" s="33"/>
      <c r="AG48" s="33"/>
      <c r="AH48" s="33"/>
      <c r="AI48" s="33"/>
      <c r="AJ48" s="33"/>
      <c r="AK48" s="33"/>
      <c r="AL48" s="33"/>
      <c r="AM48" s="33"/>
      <c r="AN48" s="33"/>
      <c r="AO48" s="33"/>
      <c r="AP48" s="33"/>
      <c r="AQ48" s="33"/>
      <c r="AR48" s="33"/>
      <c r="AS48" s="33"/>
      <c r="AT48" s="33"/>
      <c r="AU48" s="33"/>
      <c r="AV48" s="33"/>
      <c r="AW48" s="33"/>
      <c r="AX48" s="33"/>
      <c r="AY48" s="33"/>
      <c r="AZ48" s="33"/>
    </row>
    <row r="49" spans="2:52" ht="18.75" customHeight="1" thickBot="1" x14ac:dyDescent="0.4">
      <c r="B49" s="48"/>
      <c r="C49" s="49"/>
      <c r="H49" s="72" t="s">
        <v>53</v>
      </c>
      <c r="I49" s="296" t="s">
        <v>29</v>
      </c>
      <c r="J49" s="50"/>
      <c r="L49" s="33"/>
      <c r="M49" s="33"/>
      <c r="N49" s="33"/>
      <c r="O49" s="33"/>
      <c r="P49" s="33"/>
      <c r="Q49" s="33"/>
      <c r="R49" s="33"/>
      <c r="S49" s="33"/>
      <c r="T49" s="33"/>
      <c r="U49" s="33"/>
      <c r="V49" s="33"/>
      <c r="W49" s="33"/>
      <c r="X49" s="33"/>
      <c r="Y49" s="33"/>
      <c r="Z49" s="33"/>
      <c r="AA49" s="33"/>
      <c r="AB49" s="33"/>
      <c r="AC49" s="33"/>
      <c r="AD49" s="33"/>
      <c r="AE49" s="33"/>
      <c r="AF49" s="33"/>
      <c r="AG49" s="33"/>
      <c r="AH49" s="33"/>
      <c r="AI49" s="33"/>
      <c r="AJ49" s="33"/>
      <c r="AK49" s="33"/>
      <c r="AL49" s="33"/>
      <c r="AM49" s="33"/>
      <c r="AN49" s="33"/>
      <c r="AO49" s="33"/>
      <c r="AP49" s="33"/>
      <c r="AQ49" s="33"/>
      <c r="AR49" s="33"/>
      <c r="AS49" s="33"/>
      <c r="AT49" s="33"/>
      <c r="AU49" s="33"/>
      <c r="AV49" s="33"/>
      <c r="AW49" s="33"/>
      <c r="AX49" s="33"/>
      <c r="AY49" s="33"/>
      <c r="AZ49" s="33"/>
    </row>
    <row r="50" spans="2:52" ht="17.25" customHeight="1" thickBot="1" x14ac:dyDescent="0.4">
      <c r="B50" s="48"/>
      <c r="C50" s="44"/>
      <c r="D50" s="44"/>
      <c r="E50" s="44"/>
      <c r="F50" s="44"/>
      <c r="G50" s="44"/>
      <c r="H50" s="59"/>
      <c r="I50" s="297"/>
      <c r="J50" s="50"/>
      <c r="L50" s="33"/>
      <c r="M50" s="33"/>
      <c r="N50" s="33"/>
      <c r="O50" s="33"/>
      <c r="P50" s="33"/>
      <c r="Q50" s="33"/>
      <c r="R50" s="33"/>
      <c r="S50" s="33"/>
      <c r="T50" s="33"/>
      <c r="U50" s="33"/>
      <c r="V50" s="33"/>
      <c r="W50" s="33"/>
      <c r="X50" s="33"/>
      <c r="Y50" s="33"/>
      <c r="Z50" s="33"/>
      <c r="AA50" s="33"/>
      <c r="AB50" s="33"/>
      <c r="AC50" s="33"/>
      <c r="AD50" s="33"/>
      <c r="AE50" s="33"/>
      <c r="AF50" s="33"/>
      <c r="AG50" s="33"/>
      <c r="AH50" s="33"/>
      <c r="AI50" s="33"/>
      <c r="AJ50" s="33"/>
      <c r="AK50" s="33"/>
      <c r="AL50" s="33"/>
      <c r="AM50" s="33"/>
      <c r="AN50" s="33"/>
      <c r="AO50" s="33"/>
      <c r="AP50" s="33"/>
      <c r="AQ50" s="33"/>
      <c r="AR50" s="33"/>
      <c r="AS50" s="33"/>
      <c r="AT50" s="33"/>
      <c r="AU50" s="33"/>
      <c r="AV50" s="33"/>
      <c r="AW50" s="33"/>
      <c r="AX50" s="33"/>
      <c r="AY50" s="33"/>
      <c r="AZ50" s="33"/>
    </row>
    <row r="51" spans="2:52" x14ac:dyDescent="0.35">
      <c r="B51" s="48"/>
      <c r="C51" s="852" t="s">
        <v>67</v>
      </c>
      <c r="D51" s="853" t="s">
        <v>716</v>
      </c>
      <c r="E51" s="854"/>
      <c r="F51" s="854"/>
      <c r="G51" s="854"/>
      <c r="H51" s="854"/>
      <c r="I51" s="855"/>
      <c r="J51" s="50"/>
      <c r="L51" s="33"/>
      <c r="M51" s="33"/>
      <c r="N51" s="33"/>
      <c r="O51" s="33"/>
      <c r="P51" s="33"/>
      <c r="Q51" s="33"/>
      <c r="R51" s="33"/>
      <c r="S51" s="33"/>
      <c r="T51" s="33"/>
      <c r="U51" s="33"/>
      <c r="V51" s="33"/>
      <c r="W51" s="33"/>
      <c r="X51" s="33"/>
      <c r="Y51" s="33"/>
      <c r="Z51" s="33"/>
      <c r="AA51" s="33"/>
      <c r="AB51" s="33"/>
      <c r="AC51" s="33"/>
      <c r="AD51" s="33"/>
      <c r="AE51" s="33"/>
      <c r="AF51" s="33"/>
      <c r="AG51" s="33"/>
      <c r="AH51" s="33"/>
      <c r="AI51" s="33"/>
      <c r="AJ51" s="33"/>
      <c r="AK51" s="33"/>
      <c r="AL51" s="33"/>
      <c r="AM51" s="33"/>
      <c r="AN51" s="33"/>
      <c r="AO51" s="33"/>
      <c r="AP51" s="33"/>
      <c r="AQ51" s="33"/>
      <c r="AR51" s="33"/>
      <c r="AS51" s="33"/>
      <c r="AT51" s="33"/>
      <c r="AU51" s="33"/>
      <c r="AV51" s="33"/>
      <c r="AW51" s="33"/>
      <c r="AX51" s="33"/>
      <c r="AY51" s="33"/>
      <c r="AZ51" s="33"/>
    </row>
    <row r="52" spans="2:52" x14ac:dyDescent="0.35">
      <c r="B52" s="48"/>
      <c r="C52" s="852"/>
      <c r="D52" s="856"/>
      <c r="E52" s="857"/>
      <c r="F52" s="857"/>
      <c r="G52" s="857"/>
      <c r="H52" s="857"/>
      <c r="I52" s="858"/>
      <c r="J52" s="50"/>
      <c r="L52" s="33"/>
      <c r="M52" s="33"/>
      <c r="N52" s="33"/>
      <c r="O52" s="33"/>
      <c r="P52" s="33"/>
      <c r="Q52" s="33"/>
      <c r="R52" s="33"/>
      <c r="S52" s="33"/>
      <c r="T52" s="33"/>
      <c r="U52" s="33"/>
      <c r="V52" s="33"/>
      <c r="W52" s="33"/>
      <c r="X52" s="33"/>
      <c r="Y52" s="33"/>
      <c r="Z52" s="33"/>
      <c r="AA52" s="33"/>
      <c r="AB52" s="33"/>
      <c r="AC52" s="33"/>
      <c r="AD52" s="33"/>
      <c r="AE52" s="33"/>
      <c r="AF52" s="33"/>
      <c r="AG52" s="33"/>
      <c r="AH52" s="33"/>
      <c r="AI52" s="33"/>
      <c r="AJ52" s="33"/>
      <c r="AK52" s="33"/>
      <c r="AL52" s="33"/>
      <c r="AM52" s="33"/>
      <c r="AN52" s="33"/>
      <c r="AO52" s="33"/>
      <c r="AP52" s="33"/>
      <c r="AQ52" s="33"/>
      <c r="AR52" s="33"/>
      <c r="AS52" s="33"/>
      <c r="AT52" s="33"/>
      <c r="AU52" s="33"/>
      <c r="AV52" s="33"/>
      <c r="AW52" s="33"/>
      <c r="AX52" s="33"/>
      <c r="AY52" s="33"/>
      <c r="AZ52" s="33"/>
    </row>
    <row r="53" spans="2:52" x14ac:dyDescent="0.35">
      <c r="B53" s="48"/>
      <c r="C53" s="852"/>
      <c r="D53" s="856"/>
      <c r="E53" s="857"/>
      <c r="F53" s="857"/>
      <c r="G53" s="857"/>
      <c r="H53" s="857"/>
      <c r="I53" s="858"/>
      <c r="J53" s="50"/>
      <c r="L53" s="33"/>
      <c r="M53" s="33"/>
      <c r="N53" s="33"/>
      <c r="O53" s="33"/>
      <c r="P53" s="33"/>
      <c r="Q53" s="33"/>
      <c r="R53" s="33"/>
      <c r="S53" s="33"/>
      <c r="T53" s="33"/>
      <c r="U53" s="33"/>
      <c r="V53" s="33"/>
      <c r="W53" s="33"/>
      <c r="X53" s="33"/>
      <c r="Y53" s="33"/>
      <c r="Z53" s="33"/>
      <c r="AA53" s="33"/>
      <c r="AB53" s="33"/>
      <c r="AC53" s="33"/>
      <c r="AD53" s="33"/>
      <c r="AE53" s="33"/>
      <c r="AF53" s="33"/>
      <c r="AG53" s="33"/>
      <c r="AH53" s="33"/>
      <c r="AI53" s="33"/>
      <c r="AJ53" s="33"/>
      <c r="AK53" s="33"/>
      <c r="AL53" s="33"/>
      <c r="AM53" s="33"/>
      <c r="AN53" s="33"/>
      <c r="AO53" s="33"/>
      <c r="AP53" s="33"/>
      <c r="AQ53" s="33"/>
      <c r="AR53" s="33"/>
      <c r="AS53" s="33"/>
      <c r="AT53" s="33"/>
      <c r="AU53" s="33"/>
      <c r="AV53" s="33"/>
      <c r="AW53" s="33"/>
      <c r="AX53" s="33"/>
      <c r="AY53" s="33"/>
      <c r="AZ53" s="33"/>
    </row>
    <row r="54" spans="2:52" ht="391.5" customHeight="1" thickBot="1" x14ac:dyDescent="0.4">
      <c r="B54" s="48"/>
      <c r="C54" s="852"/>
      <c r="D54" s="859"/>
      <c r="E54" s="860"/>
      <c r="F54" s="860"/>
      <c r="G54" s="860"/>
      <c r="H54" s="860"/>
      <c r="I54" s="861"/>
      <c r="J54" s="50"/>
      <c r="L54" s="33"/>
      <c r="M54" s="33"/>
      <c r="N54" s="33"/>
      <c r="O54" s="33"/>
      <c r="P54" s="33"/>
      <c r="Q54" s="33"/>
      <c r="R54" s="33"/>
      <c r="S54" s="33"/>
      <c r="T54" s="33"/>
      <c r="U54" s="33"/>
      <c r="V54" s="33"/>
      <c r="W54" s="33"/>
      <c r="X54" s="33"/>
      <c r="Y54" s="33"/>
      <c r="Z54" s="33"/>
      <c r="AA54" s="33"/>
      <c r="AB54" s="33"/>
      <c r="AC54" s="33"/>
      <c r="AD54" s="33"/>
      <c r="AE54" s="33"/>
      <c r="AF54" s="33"/>
      <c r="AG54" s="33"/>
      <c r="AH54" s="33"/>
      <c r="AI54" s="33"/>
      <c r="AJ54" s="33"/>
      <c r="AK54" s="33"/>
      <c r="AL54" s="33"/>
      <c r="AM54" s="33"/>
      <c r="AN54" s="33"/>
      <c r="AO54" s="33"/>
      <c r="AP54" s="33"/>
      <c r="AQ54" s="33"/>
      <c r="AR54" s="33"/>
      <c r="AS54" s="33"/>
      <c r="AT54" s="33"/>
      <c r="AU54" s="33"/>
      <c r="AV54" s="33"/>
      <c r="AW54" s="33"/>
      <c r="AX54" s="33"/>
      <c r="AY54" s="33"/>
      <c r="AZ54" s="33"/>
    </row>
    <row r="55" spans="2:52" ht="16" thickBot="1" x14ac:dyDescent="0.4">
      <c r="B55" s="48"/>
      <c r="C55" s="44"/>
      <c r="D55" s="73" t="s">
        <v>54</v>
      </c>
      <c r="E55" s="74"/>
      <c r="F55" s="44"/>
      <c r="G55" s="44"/>
      <c r="H55" s="44"/>
      <c r="I55" s="297"/>
      <c r="J55" s="50"/>
      <c r="L55" s="33"/>
      <c r="M55" s="33"/>
      <c r="N55" s="33"/>
      <c r="O55" s="33"/>
      <c r="P55" s="33"/>
      <c r="Q55" s="33"/>
      <c r="R55" s="33"/>
      <c r="S55" s="33"/>
      <c r="T55" s="33"/>
      <c r="U55" s="33"/>
      <c r="V55" s="33"/>
      <c r="W55" s="33"/>
      <c r="X55" s="33"/>
      <c r="Y55" s="33"/>
      <c r="Z55" s="33"/>
      <c r="AA55" s="33"/>
      <c r="AB55" s="33"/>
      <c r="AC55" s="33"/>
      <c r="AD55" s="33"/>
      <c r="AE55" s="33"/>
      <c r="AF55" s="33"/>
      <c r="AG55" s="33"/>
      <c r="AH55" s="33"/>
      <c r="AI55" s="33"/>
      <c r="AJ55" s="33"/>
      <c r="AK55" s="33"/>
      <c r="AL55" s="33"/>
      <c r="AM55" s="33"/>
      <c r="AN55" s="33"/>
      <c r="AO55" s="33"/>
      <c r="AP55" s="33"/>
      <c r="AQ55" s="33"/>
      <c r="AR55" s="33"/>
      <c r="AS55" s="33"/>
      <c r="AT55" s="33"/>
      <c r="AU55" s="33"/>
      <c r="AV55" s="33"/>
      <c r="AW55" s="33"/>
      <c r="AX55" s="33"/>
      <c r="AY55" s="33"/>
      <c r="AZ55" s="33"/>
    </row>
    <row r="56" spans="2:52" ht="16" thickBot="1" x14ac:dyDescent="0.4">
      <c r="B56" s="48"/>
      <c r="C56" s="44"/>
      <c r="D56" s="62" t="s">
        <v>55</v>
      </c>
      <c r="E56" s="845" t="s">
        <v>68</v>
      </c>
      <c r="F56" s="846"/>
      <c r="G56" s="846"/>
      <c r="H56" s="846"/>
      <c r="I56" s="297"/>
      <c r="J56" s="50"/>
      <c r="L56" s="33"/>
      <c r="M56" s="33"/>
      <c r="N56" s="33"/>
      <c r="O56" s="33"/>
      <c r="P56" s="33"/>
      <c r="Q56" s="33"/>
      <c r="R56" s="33"/>
      <c r="S56" s="33"/>
      <c r="T56" s="33"/>
      <c r="U56" s="33"/>
      <c r="V56" s="33"/>
      <c r="W56" s="33"/>
      <c r="X56" s="33"/>
      <c r="Y56" s="33"/>
      <c r="Z56" s="33"/>
      <c r="AA56" s="33"/>
      <c r="AB56" s="33"/>
      <c r="AC56" s="33"/>
      <c r="AD56" s="33"/>
      <c r="AE56" s="33"/>
      <c r="AF56" s="33"/>
      <c r="AG56" s="33"/>
      <c r="AH56" s="33"/>
      <c r="AI56" s="33"/>
      <c r="AJ56" s="33"/>
      <c r="AK56" s="33"/>
      <c r="AL56" s="33"/>
      <c r="AM56" s="33"/>
      <c r="AN56" s="33"/>
      <c r="AO56" s="33"/>
      <c r="AP56" s="33"/>
      <c r="AQ56" s="33"/>
      <c r="AR56" s="33"/>
      <c r="AS56" s="33"/>
      <c r="AT56" s="33"/>
      <c r="AU56" s="33"/>
      <c r="AV56" s="33"/>
      <c r="AW56" s="33"/>
      <c r="AX56" s="33"/>
      <c r="AY56" s="33"/>
      <c r="AZ56" s="33"/>
    </row>
    <row r="57" spans="2:52" ht="16" thickBot="1" x14ac:dyDescent="0.4">
      <c r="B57" s="48"/>
      <c r="C57" s="44"/>
      <c r="D57" s="62" t="s">
        <v>57</v>
      </c>
      <c r="E57" s="847" t="s">
        <v>69</v>
      </c>
      <c r="F57" s="848"/>
      <c r="G57" s="848"/>
      <c r="H57" s="848"/>
      <c r="I57" s="297"/>
      <c r="J57" s="50"/>
      <c r="L57" s="33"/>
      <c r="M57" s="33"/>
      <c r="N57" s="33"/>
      <c r="O57" s="33"/>
      <c r="P57" s="33"/>
      <c r="Q57" s="33"/>
      <c r="R57" s="33"/>
      <c r="S57" s="33"/>
      <c r="T57" s="33"/>
      <c r="U57" s="33"/>
      <c r="V57" s="33"/>
      <c r="W57" s="33"/>
      <c r="X57" s="33"/>
      <c r="Y57" s="33"/>
      <c r="Z57" s="33"/>
      <c r="AA57" s="33"/>
      <c r="AB57" s="33"/>
      <c r="AC57" s="33"/>
      <c r="AD57" s="33"/>
      <c r="AE57" s="33"/>
      <c r="AF57" s="33"/>
      <c r="AG57" s="33"/>
      <c r="AH57" s="33"/>
      <c r="AI57" s="33"/>
      <c r="AJ57" s="33"/>
      <c r="AK57" s="33"/>
      <c r="AL57" s="33"/>
      <c r="AM57" s="33"/>
      <c r="AN57" s="33"/>
      <c r="AO57" s="33"/>
      <c r="AP57" s="33"/>
      <c r="AQ57" s="33"/>
      <c r="AR57" s="33"/>
      <c r="AS57" s="33"/>
      <c r="AT57" s="33"/>
      <c r="AU57" s="33"/>
      <c r="AV57" s="33"/>
      <c r="AW57" s="33"/>
      <c r="AX57" s="33"/>
      <c r="AY57" s="33"/>
      <c r="AZ57" s="33"/>
    </row>
    <row r="58" spans="2:52" ht="15.75" customHeight="1" thickBot="1" x14ac:dyDescent="0.4">
      <c r="B58" s="48"/>
      <c r="C58" s="44"/>
      <c r="D58" s="44"/>
      <c r="E58" s="44"/>
      <c r="F58" s="44"/>
      <c r="G58" s="67"/>
      <c r="H58" s="47" t="s">
        <v>24</v>
      </c>
      <c r="I58" s="283" t="s">
        <v>25</v>
      </c>
      <c r="J58" s="50"/>
      <c r="K58" s="68"/>
      <c r="L58" s="33"/>
      <c r="M58" s="33"/>
      <c r="N58" s="33"/>
      <c r="O58" s="33"/>
      <c r="P58" s="33"/>
      <c r="Q58" s="33"/>
      <c r="R58" s="33"/>
      <c r="S58" s="33"/>
      <c r="T58" s="33"/>
      <c r="U58" s="33"/>
      <c r="V58" s="33"/>
      <c r="W58" s="33"/>
      <c r="X58" s="33"/>
      <c r="Y58" s="33"/>
      <c r="Z58" s="33"/>
      <c r="AA58" s="33"/>
      <c r="AB58" s="33"/>
      <c r="AC58" s="33"/>
      <c r="AD58" s="33"/>
      <c r="AE58" s="33"/>
      <c r="AF58" s="33"/>
      <c r="AG58" s="33"/>
      <c r="AH58" s="33"/>
      <c r="AI58" s="33"/>
      <c r="AJ58" s="33"/>
      <c r="AK58" s="33"/>
      <c r="AL58" s="33"/>
      <c r="AM58" s="33"/>
      <c r="AN58" s="33"/>
      <c r="AO58" s="33"/>
      <c r="AP58" s="33"/>
      <c r="AQ58" s="33"/>
      <c r="AR58" s="33"/>
      <c r="AS58" s="33"/>
      <c r="AT58" s="33"/>
      <c r="AU58" s="33"/>
      <c r="AV58" s="33"/>
      <c r="AW58" s="33"/>
      <c r="AX58" s="33"/>
      <c r="AY58" s="33"/>
      <c r="AZ58" s="33"/>
    </row>
    <row r="59" spans="2:52" ht="39.75" customHeight="1" thickBot="1" x14ac:dyDescent="0.4">
      <c r="B59" s="48"/>
      <c r="C59" s="69"/>
      <c r="D59" s="849" t="s">
        <v>22</v>
      </c>
      <c r="E59" s="849"/>
      <c r="F59" s="67" t="s">
        <v>23</v>
      </c>
      <c r="G59" s="67"/>
      <c r="H59" s="67"/>
      <c r="I59" s="298"/>
      <c r="J59" s="50"/>
      <c r="K59" s="68"/>
      <c r="L59" s="33"/>
      <c r="M59" s="33"/>
      <c r="N59" s="33"/>
      <c r="O59" s="33"/>
      <c r="P59" s="33"/>
      <c r="Q59" s="33"/>
      <c r="R59" s="33"/>
      <c r="S59" s="33"/>
      <c r="T59" s="33"/>
      <c r="U59" s="33"/>
      <c r="V59" s="33"/>
      <c r="W59" s="33"/>
      <c r="X59" s="33"/>
      <c r="Y59" s="33"/>
      <c r="Z59" s="33"/>
      <c r="AA59" s="33"/>
      <c r="AB59" s="33"/>
      <c r="AC59" s="33"/>
      <c r="AD59" s="33"/>
      <c r="AE59" s="33"/>
      <c r="AF59" s="33"/>
      <c r="AG59" s="33"/>
      <c r="AH59" s="33"/>
      <c r="AI59" s="33"/>
      <c r="AJ59" s="33"/>
      <c r="AK59" s="33"/>
      <c r="AL59" s="33"/>
      <c r="AM59" s="33"/>
      <c r="AN59" s="33"/>
      <c r="AO59" s="33"/>
      <c r="AP59" s="33"/>
      <c r="AQ59" s="33"/>
      <c r="AR59" s="33"/>
      <c r="AS59" s="33"/>
      <c r="AT59" s="33"/>
      <c r="AU59" s="33"/>
      <c r="AV59" s="33"/>
      <c r="AW59" s="33"/>
      <c r="AX59" s="33"/>
      <c r="AY59" s="33"/>
      <c r="AZ59" s="33"/>
    </row>
    <row r="60" spans="2:52" ht="39.75" customHeight="1" thickBot="1" x14ac:dyDescent="0.4">
      <c r="B60" s="48"/>
      <c r="C60" s="49" t="s">
        <v>70</v>
      </c>
      <c r="D60" s="850" t="s">
        <v>71</v>
      </c>
      <c r="E60" s="851"/>
      <c r="F60" s="75"/>
      <c r="G60" s="55"/>
      <c r="H60" s="56"/>
      <c r="I60" s="285"/>
      <c r="J60" s="50"/>
      <c r="L60" s="33"/>
      <c r="M60" s="33"/>
      <c r="N60" s="33"/>
      <c r="O60" s="33"/>
      <c r="P60" s="33"/>
      <c r="Q60" s="33"/>
      <c r="R60" s="33"/>
      <c r="S60" s="33"/>
      <c r="T60" s="33"/>
      <c r="U60" s="33"/>
      <c r="V60" s="33"/>
      <c r="W60" s="33"/>
      <c r="X60" s="33"/>
      <c r="Y60" s="33"/>
      <c r="Z60" s="33"/>
      <c r="AA60" s="33"/>
      <c r="AB60" s="33"/>
      <c r="AC60" s="33"/>
      <c r="AD60" s="33"/>
      <c r="AE60" s="33"/>
      <c r="AF60" s="33"/>
      <c r="AG60" s="33"/>
      <c r="AH60" s="33"/>
      <c r="AI60" s="33"/>
      <c r="AJ60" s="33"/>
      <c r="AK60" s="33"/>
      <c r="AL60" s="33"/>
      <c r="AM60" s="33"/>
      <c r="AN60" s="33"/>
      <c r="AO60" s="33"/>
      <c r="AP60" s="33"/>
      <c r="AQ60" s="33"/>
      <c r="AR60" s="33"/>
      <c r="AS60" s="33"/>
      <c r="AT60" s="33"/>
      <c r="AU60" s="33"/>
      <c r="AV60" s="33"/>
      <c r="AW60" s="33"/>
      <c r="AX60" s="33"/>
      <c r="AY60" s="33"/>
      <c r="AZ60" s="33"/>
    </row>
    <row r="61" spans="2:52" ht="48" customHeight="1" thickBot="1" x14ac:dyDescent="0.4">
      <c r="B61" s="48"/>
      <c r="C61" s="49"/>
      <c r="D61" s="834"/>
      <c r="E61" s="835"/>
      <c r="F61" s="75"/>
      <c r="G61" s="75"/>
      <c r="H61" s="56"/>
      <c r="I61" s="285"/>
      <c r="J61" s="50"/>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c r="AK61" s="33"/>
      <c r="AL61" s="33"/>
      <c r="AM61" s="33"/>
      <c r="AN61" s="33"/>
      <c r="AO61" s="33"/>
      <c r="AP61" s="33"/>
      <c r="AQ61" s="33"/>
      <c r="AR61" s="33"/>
      <c r="AS61" s="33"/>
      <c r="AT61" s="33"/>
      <c r="AU61" s="33"/>
      <c r="AV61" s="33"/>
      <c r="AW61" s="33"/>
      <c r="AX61" s="33"/>
      <c r="AY61" s="33"/>
      <c r="AZ61" s="33"/>
    </row>
    <row r="62" spans="2:52" ht="21.75" customHeight="1" thickBot="1" x14ac:dyDescent="0.4">
      <c r="B62" s="48"/>
      <c r="C62" s="49"/>
      <c r="D62" s="834"/>
      <c r="E62" s="835"/>
      <c r="F62" s="75"/>
      <c r="G62" s="75"/>
      <c r="H62" s="57" t="s">
        <v>53</v>
      </c>
      <c r="I62" s="299"/>
      <c r="J62" s="50"/>
      <c r="L62" s="33"/>
      <c r="M62" s="33"/>
      <c r="N62" s="33"/>
      <c r="O62" s="33"/>
      <c r="P62" s="33"/>
      <c r="Q62" s="33"/>
      <c r="R62" s="33"/>
      <c r="S62" s="33"/>
      <c r="T62" s="33"/>
      <c r="U62" s="33"/>
      <c r="V62" s="33"/>
      <c r="W62" s="33"/>
      <c r="X62" s="33"/>
      <c r="Y62" s="33"/>
      <c r="Z62" s="33"/>
      <c r="AA62" s="33"/>
      <c r="AB62" s="33"/>
      <c r="AC62" s="33"/>
      <c r="AD62" s="33"/>
      <c r="AE62" s="33"/>
      <c r="AF62" s="33"/>
      <c r="AG62" s="33"/>
      <c r="AH62" s="33"/>
      <c r="AI62" s="33"/>
      <c r="AJ62" s="33"/>
      <c r="AK62" s="33"/>
      <c r="AL62" s="33"/>
      <c r="AM62" s="33"/>
      <c r="AN62" s="33"/>
      <c r="AO62" s="33"/>
      <c r="AP62" s="33"/>
      <c r="AQ62" s="33"/>
      <c r="AR62" s="33"/>
      <c r="AS62" s="33"/>
      <c r="AT62" s="33"/>
      <c r="AU62" s="33"/>
      <c r="AV62" s="33"/>
      <c r="AW62" s="33"/>
      <c r="AX62" s="33"/>
      <c r="AY62" s="33"/>
      <c r="AZ62" s="33"/>
    </row>
    <row r="63" spans="2:52" ht="16" thickBot="1" x14ac:dyDescent="0.4">
      <c r="B63" s="48"/>
      <c r="C63" s="44"/>
      <c r="D63" s="44"/>
      <c r="E63" s="44"/>
      <c r="F63" s="44"/>
      <c r="G63" s="44"/>
      <c r="H63" s="59"/>
      <c r="I63" s="297"/>
      <c r="J63" s="50"/>
      <c r="L63" s="33"/>
      <c r="M63" s="33"/>
      <c r="N63" s="33"/>
      <c r="O63" s="33"/>
      <c r="P63" s="33"/>
      <c r="Q63" s="33"/>
      <c r="R63" s="33"/>
      <c r="S63" s="33"/>
      <c r="T63" s="33"/>
      <c r="U63" s="33"/>
      <c r="V63" s="33"/>
      <c r="W63" s="33"/>
      <c r="X63" s="33"/>
      <c r="Y63" s="33"/>
      <c r="Z63" s="33"/>
      <c r="AA63" s="33"/>
      <c r="AB63" s="33"/>
      <c r="AC63" s="33"/>
      <c r="AD63" s="33"/>
      <c r="AE63" s="33"/>
      <c r="AF63" s="33"/>
      <c r="AG63" s="33"/>
      <c r="AH63" s="33"/>
      <c r="AI63" s="33"/>
      <c r="AJ63" s="33"/>
      <c r="AK63" s="33"/>
      <c r="AL63" s="33"/>
      <c r="AM63" s="33"/>
      <c r="AN63" s="33"/>
      <c r="AO63" s="33"/>
      <c r="AP63" s="33"/>
      <c r="AQ63" s="33"/>
      <c r="AR63" s="33"/>
      <c r="AS63" s="33"/>
      <c r="AT63" s="33"/>
      <c r="AU63" s="33"/>
      <c r="AV63" s="33"/>
      <c r="AW63" s="33"/>
      <c r="AX63" s="33"/>
      <c r="AY63" s="33"/>
      <c r="AZ63" s="33"/>
    </row>
    <row r="64" spans="2:52" ht="16" thickBot="1" x14ac:dyDescent="0.4">
      <c r="B64" s="48"/>
      <c r="C64" s="44"/>
      <c r="D64" s="73" t="s">
        <v>54</v>
      </c>
      <c r="E64" s="74"/>
      <c r="F64" s="44"/>
      <c r="G64" s="76"/>
      <c r="H64" s="77"/>
      <c r="I64" s="297"/>
      <c r="J64" s="50"/>
      <c r="L64" s="33"/>
      <c r="M64" s="33"/>
      <c r="N64" s="33"/>
      <c r="O64" s="33"/>
      <c r="P64" s="33"/>
      <c r="Q64" s="33"/>
      <c r="R64" s="33"/>
      <c r="S64" s="33"/>
      <c r="T64" s="33"/>
      <c r="U64" s="33"/>
      <c r="V64" s="33"/>
      <c r="W64" s="33"/>
      <c r="X64" s="33"/>
      <c r="Y64" s="33"/>
      <c r="Z64" s="33"/>
      <c r="AA64" s="33"/>
      <c r="AB64" s="33"/>
      <c r="AC64" s="33"/>
      <c r="AD64" s="33"/>
      <c r="AE64" s="33"/>
      <c r="AF64" s="33"/>
      <c r="AG64" s="33"/>
      <c r="AH64" s="33"/>
      <c r="AI64" s="33"/>
      <c r="AJ64" s="33"/>
      <c r="AK64" s="33"/>
      <c r="AL64" s="33"/>
      <c r="AM64" s="33"/>
      <c r="AN64" s="33"/>
      <c r="AO64" s="33"/>
      <c r="AP64" s="33"/>
      <c r="AQ64" s="33"/>
      <c r="AR64" s="33"/>
      <c r="AS64" s="33"/>
      <c r="AT64" s="33"/>
      <c r="AU64" s="33"/>
      <c r="AV64" s="33"/>
      <c r="AW64" s="33"/>
      <c r="AX64" s="33"/>
      <c r="AY64" s="33"/>
      <c r="AZ64" s="33"/>
    </row>
    <row r="65" spans="1:52" ht="16" thickBot="1" x14ac:dyDescent="0.4">
      <c r="B65" s="48"/>
      <c r="C65" s="44"/>
      <c r="D65" s="62" t="s">
        <v>55</v>
      </c>
      <c r="E65" s="78"/>
      <c r="F65" s="76"/>
      <c r="G65" s="76"/>
      <c r="H65" s="77"/>
      <c r="I65" s="297"/>
      <c r="J65" s="50"/>
      <c r="L65" s="33"/>
      <c r="M65" s="33"/>
      <c r="N65" s="33"/>
      <c r="O65" s="33"/>
      <c r="P65" s="33"/>
      <c r="Q65" s="33"/>
      <c r="R65" s="33"/>
      <c r="S65" s="33"/>
      <c r="T65" s="33"/>
      <c r="U65" s="33"/>
      <c r="V65" s="33"/>
      <c r="W65" s="33"/>
      <c r="X65" s="33"/>
      <c r="Y65" s="33"/>
      <c r="Z65" s="33"/>
      <c r="AA65" s="33"/>
      <c r="AB65" s="33"/>
      <c r="AC65" s="33"/>
      <c r="AD65" s="33"/>
      <c r="AE65" s="33"/>
      <c r="AF65" s="33"/>
      <c r="AG65" s="33"/>
      <c r="AH65" s="33"/>
      <c r="AI65" s="33"/>
      <c r="AJ65" s="33"/>
      <c r="AK65" s="33"/>
      <c r="AL65" s="33"/>
      <c r="AM65" s="33"/>
      <c r="AN65" s="33"/>
      <c r="AO65" s="33"/>
      <c r="AP65" s="33"/>
      <c r="AQ65" s="33"/>
      <c r="AR65" s="33"/>
      <c r="AS65" s="33"/>
      <c r="AT65" s="33"/>
      <c r="AU65" s="33"/>
      <c r="AV65" s="33"/>
      <c r="AW65" s="33"/>
      <c r="AX65" s="33"/>
      <c r="AY65" s="33"/>
      <c r="AZ65" s="33"/>
    </row>
    <row r="66" spans="1:52" ht="16" thickBot="1" x14ac:dyDescent="0.4">
      <c r="B66" s="48"/>
      <c r="C66" s="44"/>
      <c r="D66" s="62" t="s">
        <v>57</v>
      </c>
      <c r="E66" s="79"/>
      <c r="F66" s="80"/>
      <c r="G66" s="44"/>
      <c r="H66" s="44"/>
      <c r="I66" s="297"/>
      <c r="J66" s="50"/>
      <c r="L66" s="33"/>
      <c r="M66" s="33"/>
      <c r="N66" s="33"/>
      <c r="O66" s="33"/>
      <c r="P66" s="33"/>
      <c r="Q66" s="33"/>
      <c r="R66" s="33"/>
      <c r="S66" s="33"/>
      <c r="T66" s="33"/>
      <c r="U66" s="33"/>
      <c r="V66" s="33"/>
      <c r="W66" s="33"/>
      <c r="X66" s="33"/>
      <c r="Y66" s="33"/>
      <c r="Z66" s="33"/>
      <c r="AA66" s="33"/>
      <c r="AB66" s="33"/>
      <c r="AC66" s="33"/>
      <c r="AD66" s="33"/>
      <c r="AE66" s="33"/>
      <c r="AF66" s="33"/>
      <c r="AG66" s="33"/>
      <c r="AH66" s="33"/>
      <c r="AI66" s="33"/>
      <c r="AJ66" s="33"/>
      <c r="AK66" s="33"/>
      <c r="AL66" s="33"/>
      <c r="AM66" s="33"/>
      <c r="AN66" s="33"/>
      <c r="AO66" s="33"/>
      <c r="AP66" s="33"/>
      <c r="AQ66" s="33"/>
      <c r="AR66" s="33"/>
      <c r="AS66" s="33"/>
      <c r="AT66" s="33"/>
      <c r="AU66" s="33"/>
      <c r="AV66" s="33"/>
      <c r="AW66" s="33"/>
      <c r="AX66" s="33"/>
      <c r="AY66" s="33"/>
      <c r="AZ66" s="33"/>
    </row>
    <row r="67" spans="1:52" ht="66.75" customHeight="1" thickBot="1" x14ac:dyDescent="0.4">
      <c r="B67" s="48"/>
      <c r="C67" s="44"/>
      <c r="D67" s="62"/>
      <c r="E67" s="81"/>
      <c r="F67" s="82"/>
      <c r="G67" s="83"/>
      <c r="H67" s="83"/>
      <c r="I67" s="300"/>
      <c r="J67" s="50"/>
      <c r="L67" s="33"/>
      <c r="M67" s="33"/>
      <c r="N67" s="33"/>
      <c r="O67" s="33"/>
      <c r="P67" s="33"/>
      <c r="Q67" s="33"/>
      <c r="R67" s="33"/>
      <c r="S67" s="33"/>
      <c r="T67" s="33"/>
      <c r="U67" s="33"/>
      <c r="V67" s="33"/>
      <c r="W67" s="33"/>
      <c r="X67" s="33"/>
      <c r="Y67" s="33"/>
      <c r="Z67" s="33"/>
      <c r="AA67" s="33"/>
      <c r="AB67" s="33"/>
      <c r="AC67" s="33"/>
      <c r="AD67" s="33"/>
      <c r="AE67" s="33"/>
      <c r="AF67" s="33"/>
      <c r="AG67" s="33"/>
      <c r="AH67" s="33"/>
      <c r="AI67" s="33"/>
      <c r="AJ67" s="33"/>
      <c r="AK67" s="33"/>
      <c r="AL67" s="33"/>
      <c r="AM67" s="33"/>
      <c r="AN67" s="33"/>
      <c r="AO67" s="33"/>
      <c r="AP67" s="33"/>
      <c r="AQ67" s="33"/>
      <c r="AR67" s="33"/>
      <c r="AS67" s="33"/>
      <c r="AT67" s="33"/>
      <c r="AU67" s="33"/>
      <c r="AV67" s="33"/>
      <c r="AW67" s="33"/>
      <c r="AX67" s="33"/>
      <c r="AY67" s="33"/>
      <c r="AZ67" s="33"/>
    </row>
    <row r="68" spans="1:52" s="32" customFormat="1" ht="252" customHeight="1" x14ac:dyDescent="0.35">
      <c r="A68" s="31"/>
      <c r="B68" s="48"/>
      <c r="C68" s="84"/>
      <c r="D68" s="827" t="s">
        <v>67</v>
      </c>
      <c r="E68" s="827"/>
      <c r="F68" s="85" t="s">
        <v>72</v>
      </c>
      <c r="G68" s="86"/>
      <c r="H68" s="46"/>
      <c r="I68" s="291"/>
      <c r="J68" s="50"/>
      <c r="L68" s="33"/>
      <c r="M68" s="33"/>
      <c r="N68" s="33"/>
      <c r="O68" s="33"/>
      <c r="P68" s="33"/>
      <c r="Q68" s="33"/>
      <c r="R68" s="33"/>
      <c r="S68" s="33"/>
      <c r="T68" s="33"/>
      <c r="U68" s="33"/>
      <c r="V68" s="33"/>
      <c r="W68" s="33"/>
      <c r="X68" s="33"/>
      <c r="Y68" s="33"/>
      <c r="Z68" s="33"/>
      <c r="AA68" s="33"/>
      <c r="AB68" s="33"/>
      <c r="AC68" s="33"/>
      <c r="AD68" s="33"/>
      <c r="AE68" s="33"/>
      <c r="AF68" s="33"/>
      <c r="AG68" s="33"/>
      <c r="AH68" s="33"/>
      <c r="AI68" s="33"/>
      <c r="AJ68" s="33"/>
      <c r="AK68" s="33"/>
      <c r="AL68" s="33"/>
      <c r="AM68" s="33"/>
      <c r="AN68" s="33"/>
      <c r="AO68" s="33"/>
      <c r="AP68" s="33"/>
      <c r="AQ68" s="33"/>
      <c r="AR68" s="33"/>
      <c r="AS68" s="33"/>
      <c r="AT68" s="33"/>
      <c r="AU68" s="33"/>
      <c r="AV68" s="33"/>
      <c r="AW68" s="33"/>
      <c r="AX68" s="33"/>
      <c r="AY68" s="33"/>
      <c r="AZ68" s="33"/>
    </row>
    <row r="69" spans="1:52" s="32" customFormat="1" ht="15.75" customHeight="1" thickBot="1" x14ac:dyDescent="0.4">
      <c r="B69" s="48"/>
      <c r="C69" s="86"/>
      <c r="D69" s="86"/>
      <c r="E69" s="86"/>
      <c r="F69" s="86"/>
      <c r="G69" s="87" t="s">
        <v>73</v>
      </c>
      <c r="H69" s="46"/>
      <c r="I69" s="291"/>
      <c r="J69" s="50"/>
      <c r="L69" s="33"/>
      <c r="M69" s="33"/>
      <c r="N69" s="33"/>
      <c r="O69" s="33"/>
      <c r="P69" s="33"/>
      <c r="Q69" s="33"/>
      <c r="R69" s="33"/>
      <c r="S69" s="33"/>
      <c r="T69" s="33"/>
      <c r="U69" s="33"/>
      <c r="V69" s="33"/>
      <c r="W69" s="33"/>
      <c r="X69" s="33"/>
      <c r="Y69" s="33"/>
      <c r="Z69" s="33"/>
      <c r="AA69" s="33"/>
      <c r="AB69" s="33"/>
      <c r="AC69" s="33"/>
      <c r="AD69" s="33"/>
      <c r="AE69" s="33"/>
      <c r="AF69" s="33"/>
      <c r="AG69" s="33"/>
      <c r="AH69" s="33"/>
      <c r="AI69" s="33"/>
      <c r="AJ69" s="33"/>
      <c r="AK69" s="33"/>
      <c r="AL69" s="33"/>
      <c r="AM69" s="33"/>
      <c r="AN69" s="33"/>
      <c r="AO69" s="33"/>
      <c r="AP69" s="33"/>
      <c r="AQ69" s="33"/>
      <c r="AR69" s="33"/>
      <c r="AS69" s="33"/>
      <c r="AT69" s="33"/>
      <c r="AU69" s="33"/>
      <c r="AV69" s="33"/>
      <c r="AW69" s="33"/>
      <c r="AX69" s="33"/>
      <c r="AY69" s="33"/>
      <c r="AZ69" s="33"/>
    </row>
    <row r="70" spans="1:52" s="32" customFormat="1" ht="78" customHeight="1" x14ac:dyDescent="0.35">
      <c r="B70" s="48"/>
      <c r="C70" s="44"/>
      <c r="D70" s="45"/>
      <c r="E70" s="45"/>
      <c r="F70" s="88" t="s">
        <v>75</v>
      </c>
      <c r="G70" s="828" t="s">
        <v>74</v>
      </c>
      <c r="H70" s="829"/>
      <c r="I70" s="830"/>
      <c r="J70" s="50"/>
      <c r="L70" s="33"/>
      <c r="M70" s="33"/>
      <c r="N70" s="33"/>
      <c r="O70" s="33"/>
      <c r="P70" s="33"/>
      <c r="Q70" s="33"/>
      <c r="R70" s="33"/>
      <c r="S70" s="33"/>
      <c r="T70" s="33"/>
      <c r="U70" s="33"/>
      <c r="V70" s="33"/>
      <c r="W70" s="33"/>
      <c r="X70" s="33"/>
      <c r="Y70" s="33"/>
      <c r="Z70" s="33"/>
      <c r="AA70" s="33"/>
      <c r="AB70" s="33"/>
      <c r="AC70" s="33"/>
      <c r="AD70" s="33"/>
      <c r="AE70" s="33"/>
      <c r="AF70" s="33"/>
      <c r="AG70" s="33"/>
      <c r="AH70" s="33"/>
      <c r="AI70" s="33"/>
      <c r="AJ70" s="33"/>
      <c r="AK70" s="33"/>
      <c r="AL70" s="33"/>
      <c r="AM70" s="33"/>
      <c r="AN70" s="33"/>
      <c r="AO70" s="33"/>
      <c r="AP70" s="33"/>
      <c r="AQ70" s="33"/>
      <c r="AR70" s="33"/>
      <c r="AS70" s="33"/>
      <c r="AT70" s="33"/>
      <c r="AU70" s="33"/>
      <c r="AV70" s="33"/>
      <c r="AW70" s="33"/>
      <c r="AX70" s="33"/>
      <c r="AY70" s="33"/>
      <c r="AZ70" s="33"/>
    </row>
    <row r="71" spans="1:52" s="32" customFormat="1" ht="54.75" customHeight="1" x14ac:dyDescent="0.35">
      <c r="B71" s="48"/>
      <c r="C71" s="44"/>
      <c r="D71" s="45"/>
      <c r="E71" s="45"/>
      <c r="F71" s="89" t="s">
        <v>77</v>
      </c>
      <c r="G71" s="831" t="s">
        <v>76</v>
      </c>
      <c r="H71" s="832"/>
      <c r="I71" s="833"/>
      <c r="J71" s="50"/>
      <c r="L71" s="33"/>
      <c r="M71" s="33"/>
      <c r="N71" s="33"/>
      <c r="O71" s="33"/>
      <c r="P71" s="33"/>
      <c r="Q71" s="33"/>
      <c r="R71" s="33"/>
      <c r="S71" s="33"/>
      <c r="T71" s="33"/>
      <c r="U71" s="33"/>
      <c r="V71" s="33"/>
      <c r="W71" s="33"/>
      <c r="X71" s="33"/>
      <c r="Y71" s="33"/>
      <c r="Z71" s="33"/>
      <c r="AA71" s="33"/>
      <c r="AB71" s="33"/>
      <c r="AC71" s="33"/>
      <c r="AD71" s="33"/>
      <c r="AE71" s="33"/>
      <c r="AF71" s="33"/>
      <c r="AG71" s="33"/>
      <c r="AH71" s="33"/>
      <c r="AI71" s="33"/>
      <c r="AJ71" s="33"/>
      <c r="AK71" s="33"/>
      <c r="AL71" s="33"/>
      <c r="AM71" s="33"/>
      <c r="AN71" s="33"/>
      <c r="AO71" s="33"/>
      <c r="AP71" s="33"/>
      <c r="AQ71" s="33"/>
      <c r="AR71" s="33"/>
      <c r="AS71" s="33"/>
      <c r="AT71" s="33"/>
      <c r="AU71" s="33"/>
      <c r="AV71" s="33"/>
      <c r="AW71" s="33"/>
      <c r="AX71" s="33"/>
      <c r="AY71" s="33"/>
      <c r="AZ71" s="33"/>
    </row>
    <row r="72" spans="1:52" s="32" customFormat="1" ht="58.5" customHeight="1" x14ac:dyDescent="0.35">
      <c r="B72" s="48"/>
      <c r="C72" s="44"/>
      <c r="D72" s="45"/>
      <c r="E72" s="45"/>
      <c r="F72" s="89" t="s">
        <v>79</v>
      </c>
      <c r="G72" s="831" t="s">
        <v>78</v>
      </c>
      <c r="H72" s="832"/>
      <c r="I72" s="833"/>
      <c r="J72" s="50"/>
      <c r="L72" s="33"/>
      <c r="M72" s="33"/>
      <c r="N72" s="33"/>
      <c r="O72" s="33"/>
      <c r="P72" s="33"/>
      <c r="Q72" s="33"/>
      <c r="R72" s="33"/>
      <c r="S72" s="33"/>
      <c r="T72" s="33"/>
      <c r="U72" s="33"/>
      <c r="V72" s="33"/>
      <c r="W72" s="33"/>
      <c r="X72" s="33"/>
      <c r="Y72" s="33"/>
      <c r="Z72" s="33"/>
      <c r="AA72" s="33"/>
      <c r="AB72" s="33"/>
      <c r="AC72" s="33"/>
      <c r="AD72" s="33"/>
      <c r="AE72" s="33"/>
      <c r="AF72" s="33"/>
      <c r="AG72" s="33"/>
      <c r="AH72" s="33"/>
      <c r="AI72" s="33"/>
      <c r="AJ72" s="33"/>
      <c r="AK72" s="33"/>
      <c r="AL72" s="33"/>
      <c r="AM72" s="33"/>
      <c r="AN72" s="33"/>
      <c r="AO72" s="33"/>
      <c r="AP72" s="33"/>
      <c r="AQ72" s="33"/>
      <c r="AR72" s="33"/>
      <c r="AS72" s="33"/>
      <c r="AT72" s="33"/>
      <c r="AU72" s="33"/>
      <c r="AV72" s="33"/>
      <c r="AW72" s="33"/>
      <c r="AX72" s="33"/>
      <c r="AY72" s="33"/>
      <c r="AZ72" s="33"/>
    </row>
    <row r="73" spans="1:52" ht="60" customHeight="1" x14ac:dyDescent="0.35">
      <c r="A73" s="32"/>
      <c r="B73" s="48"/>
      <c r="C73" s="44"/>
      <c r="D73" s="45"/>
      <c r="E73" s="45"/>
      <c r="F73" s="89" t="s">
        <v>81</v>
      </c>
      <c r="G73" s="831" t="s">
        <v>80</v>
      </c>
      <c r="H73" s="832"/>
      <c r="I73" s="833"/>
      <c r="J73" s="50"/>
      <c r="L73" s="33"/>
      <c r="M73" s="33"/>
      <c r="N73" s="33"/>
      <c r="O73" s="33"/>
      <c r="P73" s="33"/>
      <c r="Q73" s="33"/>
      <c r="R73" s="33"/>
      <c r="S73" s="33"/>
      <c r="T73" s="33"/>
      <c r="U73" s="33"/>
      <c r="V73" s="33"/>
      <c r="W73" s="33"/>
      <c r="X73" s="33"/>
      <c r="Y73" s="33"/>
      <c r="Z73" s="33"/>
      <c r="AA73" s="33"/>
      <c r="AB73" s="33"/>
      <c r="AC73" s="33"/>
      <c r="AD73" s="33"/>
      <c r="AE73" s="33"/>
      <c r="AF73" s="33"/>
      <c r="AG73" s="33"/>
      <c r="AH73" s="33"/>
      <c r="AI73" s="33"/>
      <c r="AJ73" s="33"/>
      <c r="AK73" s="33"/>
      <c r="AL73" s="33"/>
      <c r="AM73" s="33"/>
      <c r="AN73" s="33"/>
      <c r="AO73" s="33"/>
      <c r="AP73" s="33"/>
      <c r="AQ73" s="33"/>
      <c r="AR73" s="33"/>
      <c r="AS73" s="33"/>
      <c r="AT73" s="33"/>
      <c r="AU73" s="33"/>
      <c r="AV73" s="33"/>
      <c r="AW73" s="33"/>
      <c r="AX73" s="33"/>
      <c r="AY73" s="33"/>
      <c r="AZ73" s="33"/>
    </row>
    <row r="74" spans="1:52" ht="54" customHeight="1" x14ac:dyDescent="0.35">
      <c r="B74" s="48"/>
      <c r="C74" s="44"/>
      <c r="D74" s="45"/>
      <c r="E74" s="45"/>
      <c r="F74" s="89" t="s">
        <v>83</v>
      </c>
      <c r="G74" s="831" t="s">
        <v>82</v>
      </c>
      <c r="H74" s="832"/>
      <c r="I74" s="833"/>
      <c r="J74" s="42"/>
      <c r="L74" s="33"/>
      <c r="M74" s="33"/>
      <c r="N74" s="33"/>
      <c r="O74" s="33"/>
      <c r="P74" s="33"/>
      <c r="Q74" s="33"/>
      <c r="R74" s="33"/>
      <c r="S74" s="33"/>
      <c r="T74" s="33"/>
      <c r="U74" s="33"/>
      <c r="V74" s="33"/>
      <c r="W74" s="33"/>
      <c r="X74" s="33"/>
      <c r="Y74" s="33"/>
      <c r="Z74" s="33"/>
      <c r="AA74" s="33"/>
      <c r="AB74" s="33"/>
      <c r="AC74" s="33"/>
      <c r="AD74" s="33"/>
      <c r="AE74" s="33"/>
      <c r="AF74" s="33"/>
      <c r="AG74" s="33"/>
      <c r="AH74" s="33"/>
      <c r="AI74" s="33"/>
      <c r="AJ74" s="33"/>
      <c r="AK74" s="33"/>
      <c r="AL74" s="33"/>
      <c r="AM74" s="33"/>
      <c r="AN74" s="33"/>
      <c r="AO74" s="33"/>
      <c r="AP74" s="33"/>
      <c r="AQ74" s="33"/>
      <c r="AR74" s="33"/>
      <c r="AS74" s="33"/>
      <c r="AT74" s="33"/>
      <c r="AU74" s="33"/>
      <c r="AV74" s="33"/>
      <c r="AW74" s="33"/>
      <c r="AX74" s="33"/>
      <c r="AY74" s="33"/>
      <c r="AZ74" s="33"/>
    </row>
    <row r="75" spans="1:52" ht="61.5" customHeight="1" thickBot="1" x14ac:dyDescent="0.4">
      <c r="B75" s="41"/>
      <c r="C75" s="44"/>
      <c r="D75" s="45"/>
      <c r="E75" s="45"/>
      <c r="F75" s="90" t="s">
        <v>85</v>
      </c>
      <c r="G75" s="824" t="s">
        <v>84</v>
      </c>
      <c r="H75" s="825"/>
      <c r="I75" s="826"/>
      <c r="J75" s="42"/>
      <c r="L75" s="33"/>
      <c r="M75" s="33"/>
      <c r="N75" s="33"/>
      <c r="O75" s="33"/>
      <c r="P75" s="33"/>
      <c r="Q75" s="33"/>
      <c r="R75" s="33"/>
      <c r="S75" s="33"/>
      <c r="T75" s="33"/>
      <c r="U75" s="33"/>
      <c r="V75" s="33"/>
      <c r="W75" s="33"/>
      <c r="X75" s="33"/>
      <c r="Y75" s="33"/>
      <c r="Z75" s="33"/>
      <c r="AA75" s="33"/>
      <c r="AB75" s="33"/>
      <c r="AC75" s="33"/>
      <c r="AD75" s="33"/>
      <c r="AE75" s="33"/>
      <c r="AF75" s="33"/>
      <c r="AG75" s="33"/>
      <c r="AH75" s="33"/>
      <c r="AI75" s="33"/>
      <c r="AJ75" s="33"/>
      <c r="AK75" s="33"/>
      <c r="AL75" s="33"/>
      <c r="AM75" s="33"/>
      <c r="AN75" s="33"/>
      <c r="AO75" s="33"/>
      <c r="AP75" s="33"/>
      <c r="AQ75" s="33"/>
      <c r="AR75" s="33"/>
      <c r="AS75" s="33"/>
      <c r="AT75" s="33"/>
      <c r="AU75" s="33"/>
      <c r="AV75" s="33"/>
      <c r="AW75" s="33"/>
      <c r="AX75" s="33"/>
      <c r="AY75" s="33"/>
      <c r="AZ75" s="33"/>
    </row>
    <row r="76" spans="1:52" ht="16" thickBot="1" x14ac:dyDescent="0.4">
      <c r="B76" s="41"/>
      <c r="C76" s="44"/>
      <c r="D76" s="304"/>
      <c r="E76" s="304"/>
      <c r="F76" s="305"/>
      <c r="G76" s="91"/>
      <c r="H76" s="92"/>
      <c r="I76" s="303"/>
      <c r="J76" s="93"/>
      <c r="K76" s="33"/>
      <c r="L76" s="33"/>
      <c r="M76" s="33"/>
      <c r="N76" s="33"/>
      <c r="O76" s="33"/>
      <c r="P76" s="33"/>
      <c r="Q76" s="33"/>
      <c r="R76" s="33"/>
      <c r="S76" s="33"/>
      <c r="T76" s="33"/>
      <c r="U76" s="33"/>
      <c r="V76" s="33"/>
      <c r="W76" s="33"/>
      <c r="X76" s="33"/>
      <c r="Y76" s="33"/>
      <c r="Z76" s="33"/>
      <c r="AA76" s="33"/>
      <c r="AB76" s="33"/>
      <c r="AC76" s="33"/>
      <c r="AD76" s="33"/>
      <c r="AE76" s="33"/>
      <c r="AF76" s="33"/>
      <c r="AG76" s="33"/>
      <c r="AH76" s="33"/>
      <c r="AI76" s="33"/>
      <c r="AJ76" s="33"/>
      <c r="AK76" s="33"/>
      <c r="AL76" s="33"/>
      <c r="AM76" s="33"/>
      <c r="AN76" s="33"/>
      <c r="AO76" s="33"/>
      <c r="AP76" s="33"/>
      <c r="AQ76" s="33"/>
      <c r="AR76" s="33"/>
    </row>
    <row r="77" spans="1:52" x14ac:dyDescent="0.35">
      <c r="A77" s="33"/>
      <c r="B77" s="33"/>
      <c r="C77" s="33"/>
      <c r="D77" s="33"/>
      <c r="E77" s="33"/>
      <c r="F77" s="33"/>
      <c r="G77" s="33"/>
      <c r="H77" s="33"/>
      <c r="I77" s="281"/>
      <c r="J77" s="33"/>
      <c r="K77" s="33"/>
    </row>
    <row r="78" spans="1:52" x14ac:dyDescent="0.35">
      <c r="A78" s="33"/>
      <c r="B78" s="33"/>
      <c r="C78" s="33"/>
      <c r="D78" s="33"/>
      <c r="E78" s="33"/>
      <c r="F78" s="33"/>
      <c r="G78" s="33"/>
      <c r="H78" s="33"/>
      <c r="I78" s="281"/>
      <c r="J78" s="33"/>
      <c r="K78" s="33"/>
    </row>
    <row r="79" spans="1:52" x14ac:dyDescent="0.35">
      <c r="A79" s="33"/>
      <c r="B79" s="33"/>
      <c r="C79" s="33"/>
      <c r="D79" s="33"/>
      <c r="E79" s="33"/>
      <c r="F79" s="33"/>
      <c r="G79" s="33"/>
      <c r="H79" s="33"/>
      <c r="I79" s="281"/>
      <c r="J79" s="33"/>
      <c r="K79" s="33"/>
    </row>
    <row r="80" spans="1:52" x14ac:dyDescent="0.35">
      <c r="A80" s="33"/>
      <c r="B80" s="33"/>
      <c r="C80" s="33"/>
      <c r="D80" s="33"/>
      <c r="E80" s="33"/>
      <c r="F80" s="33"/>
      <c r="G80" s="33"/>
      <c r="H80" s="33"/>
      <c r="I80" s="281"/>
      <c r="J80" s="33"/>
      <c r="K80" s="33"/>
    </row>
    <row r="81" spans="1:11" x14ac:dyDescent="0.35">
      <c r="A81" s="33"/>
      <c r="B81" s="33"/>
      <c r="C81" s="33"/>
      <c r="D81" s="33"/>
      <c r="E81" s="33"/>
      <c r="F81" s="33"/>
      <c r="G81" s="33"/>
      <c r="H81" s="33"/>
      <c r="I81" s="281"/>
      <c r="J81" s="33"/>
      <c r="K81" s="33"/>
    </row>
    <row r="82" spans="1:11" x14ac:dyDescent="0.35">
      <c r="A82" s="33"/>
      <c r="B82" s="33"/>
      <c r="C82" s="33"/>
      <c r="D82" s="33"/>
      <c r="E82" s="33"/>
      <c r="F82" s="33"/>
      <c r="G82" s="33"/>
      <c r="H82" s="33"/>
      <c r="I82" s="281"/>
      <c r="J82" s="33"/>
      <c r="K82" s="33"/>
    </row>
    <row r="83" spans="1:11" x14ac:dyDescent="0.35">
      <c r="A83" s="33"/>
      <c r="B83" s="33"/>
      <c r="C83" s="33"/>
      <c r="D83" s="33"/>
      <c r="E83" s="33"/>
      <c r="F83" s="33"/>
      <c r="G83" s="33"/>
      <c r="H83" s="33"/>
      <c r="I83" s="281"/>
      <c r="J83" s="33"/>
      <c r="K83" s="33"/>
    </row>
    <row r="84" spans="1:11" x14ac:dyDescent="0.35">
      <c r="A84" s="33"/>
      <c r="B84" s="33"/>
      <c r="C84" s="33"/>
      <c r="D84" s="33"/>
      <c r="E84" s="33"/>
      <c r="F84" s="33"/>
      <c r="G84" s="33"/>
      <c r="H84" s="33"/>
      <c r="I84" s="281"/>
      <c r="J84" s="33"/>
      <c r="K84" s="33"/>
    </row>
    <row r="85" spans="1:11" x14ac:dyDescent="0.35">
      <c r="A85" s="33"/>
      <c r="B85" s="33"/>
      <c r="C85" s="33"/>
      <c r="D85" s="33"/>
      <c r="E85" s="33"/>
      <c r="F85" s="33"/>
      <c r="G85" s="33"/>
      <c r="H85" s="33"/>
      <c r="I85" s="281"/>
      <c r="J85" s="33"/>
      <c r="K85" s="33"/>
    </row>
    <row r="86" spans="1:11" x14ac:dyDescent="0.35">
      <c r="A86" s="33"/>
      <c r="B86" s="33"/>
      <c r="C86" s="33"/>
      <c r="D86" s="33"/>
      <c r="E86" s="33"/>
      <c r="F86" s="33"/>
      <c r="G86" s="33"/>
      <c r="H86" s="33"/>
      <c r="I86" s="281"/>
      <c r="J86" s="33"/>
      <c r="K86" s="33"/>
    </row>
    <row r="87" spans="1:11" x14ac:dyDescent="0.35">
      <c r="A87" s="33"/>
      <c r="B87" s="33"/>
      <c r="C87" s="33"/>
      <c r="D87" s="33"/>
      <c r="E87" s="33"/>
      <c r="F87" s="33"/>
      <c r="G87" s="33"/>
      <c r="H87" s="33"/>
      <c r="I87" s="281"/>
      <c r="J87" s="33"/>
      <c r="K87" s="33"/>
    </row>
    <row r="88" spans="1:11" x14ac:dyDescent="0.35">
      <c r="A88" s="33"/>
      <c r="B88" s="33"/>
      <c r="C88" s="33"/>
      <c r="D88" s="33"/>
      <c r="E88" s="33"/>
      <c r="F88" s="33"/>
      <c r="G88" s="33"/>
      <c r="H88" s="33"/>
      <c r="I88" s="281"/>
      <c r="J88" s="33"/>
      <c r="K88" s="33"/>
    </row>
    <row r="89" spans="1:11" x14ac:dyDescent="0.35">
      <c r="A89" s="33"/>
      <c r="B89" s="33"/>
      <c r="C89" s="33"/>
      <c r="D89" s="33"/>
      <c r="E89" s="33"/>
      <c r="F89" s="33"/>
      <c r="G89" s="33"/>
      <c r="H89" s="33"/>
      <c r="I89" s="281"/>
      <c r="J89" s="33"/>
      <c r="K89" s="33"/>
    </row>
    <row r="90" spans="1:11" x14ac:dyDescent="0.35">
      <c r="A90" s="33"/>
      <c r="B90" s="33"/>
      <c r="C90" s="33"/>
      <c r="D90" s="33"/>
      <c r="E90" s="33"/>
      <c r="F90" s="33"/>
      <c r="G90" s="33"/>
      <c r="H90" s="33"/>
      <c r="I90" s="281"/>
      <c r="J90" s="33"/>
      <c r="K90" s="33"/>
    </row>
    <row r="91" spans="1:11" x14ac:dyDescent="0.35">
      <c r="A91" s="33"/>
      <c r="B91" s="33"/>
      <c r="C91" s="33"/>
      <c r="D91" s="33"/>
      <c r="E91" s="33"/>
      <c r="F91" s="33"/>
      <c r="G91" s="33"/>
      <c r="H91" s="33"/>
      <c r="I91" s="281"/>
      <c r="J91" s="33"/>
      <c r="K91" s="33"/>
    </row>
    <row r="92" spans="1:11" x14ac:dyDescent="0.35">
      <c r="A92" s="33"/>
      <c r="B92" s="33"/>
      <c r="C92" s="33"/>
      <c r="D92" s="33"/>
      <c r="E92" s="33"/>
      <c r="F92" s="33"/>
      <c r="G92" s="33"/>
      <c r="H92" s="33"/>
      <c r="I92" s="281"/>
      <c r="J92" s="33"/>
      <c r="K92" s="33"/>
    </row>
    <row r="93" spans="1:11" x14ac:dyDescent="0.35">
      <c r="A93" s="33"/>
      <c r="B93" s="33"/>
      <c r="D93" s="33"/>
      <c r="E93" s="33"/>
      <c r="F93" s="33"/>
      <c r="G93" s="33"/>
      <c r="H93" s="33"/>
      <c r="I93" s="281"/>
      <c r="J93" s="33"/>
      <c r="K93" s="33"/>
    </row>
    <row r="94" spans="1:11" x14ac:dyDescent="0.35">
      <c r="A94" s="33"/>
      <c r="B94" s="33"/>
      <c r="D94" s="33"/>
      <c r="E94" s="33"/>
      <c r="F94" s="33"/>
      <c r="G94" s="33"/>
      <c r="H94" s="33"/>
      <c r="I94" s="281"/>
      <c r="J94" s="33"/>
      <c r="K94" s="33"/>
    </row>
    <row r="95" spans="1:11" x14ac:dyDescent="0.35">
      <c r="A95" s="33"/>
      <c r="B95" s="33"/>
      <c r="D95" s="33"/>
      <c r="E95" s="33"/>
      <c r="F95" s="33"/>
      <c r="G95" s="33"/>
      <c r="H95" s="33"/>
      <c r="I95" s="281"/>
      <c r="J95" s="33"/>
      <c r="K95" s="33"/>
    </row>
    <row r="96" spans="1:11" x14ac:dyDescent="0.35">
      <c r="A96" s="33"/>
      <c r="B96" s="33"/>
      <c r="E96" s="33"/>
      <c r="F96" s="33"/>
      <c r="G96" s="33"/>
      <c r="H96" s="33"/>
      <c r="I96" s="281"/>
      <c r="J96" s="33"/>
      <c r="K96" s="33"/>
    </row>
    <row r="97" spans="1:11" x14ac:dyDescent="0.35">
      <c r="A97" s="33"/>
      <c r="B97" s="33"/>
      <c r="H97" s="33"/>
      <c r="I97" s="281"/>
      <c r="J97" s="33"/>
      <c r="K97" s="33"/>
    </row>
    <row r="98" spans="1:11" x14ac:dyDescent="0.35">
      <c r="A98" s="33"/>
      <c r="B98" s="33"/>
      <c r="H98" s="33"/>
      <c r="I98" s="281"/>
      <c r="J98" s="33"/>
      <c r="K98" s="33"/>
    </row>
    <row r="99" spans="1:11" x14ac:dyDescent="0.35">
      <c r="A99" s="33"/>
      <c r="B99" s="33"/>
      <c r="H99" s="33"/>
      <c r="I99" s="281"/>
      <c r="J99" s="33"/>
      <c r="K99" s="33"/>
    </row>
    <row r="100" spans="1:11" x14ac:dyDescent="0.35">
      <c r="A100" s="33"/>
      <c r="B100" s="33"/>
      <c r="H100" s="33"/>
      <c r="I100" s="281"/>
      <c r="J100" s="33"/>
      <c r="K100" s="33"/>
    </row>
    <row r="101" spans="1:11" x14ac:dyDescent="0.35">
      <c r="A101" s="33"/>
      <c r="B101" s="33"/>
      <c r="H101" s="33"/>
      <c r="I101" s="281"/>
      <c r="J101" s="33"/>
      <c r="K101" s="33"/>
    </row>
    <row r="102" spans="1:11" x14ac:dyDescent="0.35">
      <c r="B102" s="33"/>
      <c r="H102" s="33"/>
      <c r="I102" s="281"/>
      <c r="J102" s="33"/>
    </row>
    <row r="103" spans="1:11" x14ac:dyDescent="0.35">
      <c r="H103" s="33"/>
      <c r="I103" s="281"/>
    </row>
    <row r="104" spans="1:11" x14ac:dyDescent="0.35">
      <c r="H104" s="33"/>
      <c r="I104" s="281"/>
    </row>
    <row r="105" spans="1:11" x14ac:dyDescent="0.35">
      <c r="H105" s="33"/>
    </row>
  </sheetData>
  <mergeCells count="73">
    <mergeCell ref="C3:I3"/>
    <mergeCell ref="C4:I4"/>
    <mergeCell ref="D7:E7"/>
    <mergeCell ref="F7:G7"/>
    <mergeCell ref="D8:E8"/>
    <mergeCell ref="F8:G8"/>
    <mergeCell ref="I5:I7"/>
    <mergeCell ref="D16:E16"/>
    <mergeCell ref="F16:G16"/>
    <mergeCell ref="D9:I9"/>
    <mergeCell ref="D10:E10"/>
    <mergeCell ref="F10:G10"/>
    <mergeCell ref="D11:I11"/>
    <mergeCell ref="D12:E12"/>
    <mergeCell ref="F12:G12"/>
    <mergeCell ref="D13:E13"/>
    <mergeCell ref="F13:G13"/>
    <mergeCell ref="D14:E14"/>
    <mergeCell ref="F14:G14"/>
    <mergeCell ref="D15:I15"/>
    <mergeCell ref="E26:H26"/>
    <mergeCell ref="D17:E17"/>
    <mergeCell ref="F17:G17"/>
    <mergeCell ref="D18:E18"/>
    <mergeCell ref="F18:G18"/>
    <mergeCell ref="D19:E19"/>
    <mergeCell ref="F19:G19"/>
    <mergeCell ref="D20:I20"/>
    <mergeCell ref="D21:E21"/>
    <mergeCell ref="F21:G21"/>
    <mergeCell ref="F22:G22"/>
    <mergeCell ref="E25:H25"/>
    <mergeCell ref="D41:E41"/>
    <mergeCell ref="F41:G41"/>
    <mergeCell ref="D28:I31"/>
    <mergeCell ref="D34:E34"/>
    <mergeCell ref="D35:E35"/>
    <mergeCell ref="F35:G35"/>
    <mergeCell ref="E36:I36"/>
    <mergeCell ref="D37:E37"/>
    <mergeCell ref="F37:G37"/>
    <mergeCell ref="D38:I38"/>
    <mergeCell ref="D39:E39"/>
    <mergeCell ref="F39:G39"/>
    <mergeCell ref="D40:E40"/>
    <mergeCell ref="F40:G40"/>
    <mergeCell ref="C51:C54"/>
    <mergeCell ref="D51:I54"/>
    <mergeCell ref="D42:I42"/>
    <mergeCell ref="D43:E43"/>
    <mergeCell ref="F43:G43"/>
    <mergeCell ref="D44:E44"/>
    <mergeCell ref="F44:G44"/>
    <mergeCell ref="D45:E45"/>
    <mergeCell ref="F45:G45"/>
    <mergeCell ref="D62:E62"/>
    <mergeCell ref="D46:E46"/>
    <mergeCell ref="F46:G46"/>
    <mergeCell ref="D47:I47"/>
    <mergeCell ref="D48:E48"/>
    <mergeCell ref="F48:G48"/>
    <mergeCell ref="E56:H56"/>
    <mergeCell ref="E57:H57"/>
    <mergeCell ref="D59:E59"/>
    <mergeCell ref="D60:E60"/>
    <mergeCell ref="D61:E61"/>
    <mergeCell ref="G75:I75"/>
    <mergeCell ref="D68:E68"/>
    <mergeCell ref="G70:I70"/>
    <mergeCell ref="G71:I71"/>
    <mergeCell ref="G72:I72"/>
    <mergeCell ref="G73:I73"/>
    <mergeCell ref="G74:I74"/>
  </mergeCells>
  <hyperlinks>
    <hyperlink ref="E26" r:id="rId1" xr:uid="{00000000-0004-0000-0400-000000000000}"/>
    <hyperlink ref="E57" r:id="rId2" xr:uid="{00000000-0004-0000-0400-000001000000}"/>
  </hyperlinks>
  <pageMargins left="0.7" right="0.7" top="0.75" bottom="0.75" header="0.3" footer="0.3"/>
  <pageSetup paperSize="9" orientation="portrait"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K26"/>
  <sheetViews>
    <sheetView topLeftCell="C2" workbookViewId="0">
      <selection activeCell="K25" sqref="K25"/>
    </sheetView>
  </sheetViews>
  <sheetFormatPr defaultColWidth="20.453125" defaultRowHeight="14.5" x14ac:dyDescent="0.35"/>
  <cols>
    <col min="1" max="16384" width="20.453125" style="1"/>
  </cols>
  <sheetData>
    <row r="1" spans="2:11" ht="15" thickBot="1" x14ac:dyDescent="0.4"/>
    <row r="2" spans="2:11" ht="15" thickBot="1" x14ac:dyDescent="0.4">
      <c r="B2" s="94"/>
      <c r="C2" s="95"/>
      <c r="D2" s="95"/>
      <c r="E2" s="96"/>
      <c r="F2" s="96"/>
      <c r="G2" s="96"/>
      <c r="H2" s="96"/>
      <c r="I2" s="96"/>
      <c r="J2" s="97"/>
    </row>
    <row r="3" spans="2:11" ht="20.5" thickBot="1" x14ac:dyDescent="0.45">
      <c r="B3" s="7"/>
      <c r="C3" s="791" t="s">
        <v>86</v>
      </c>
      <c r="D3" s="792"/>
      <c r="E3" s="923"/>
      <c r="F3" s="923"/>
      <c r="G3" s="923"/>
      <c r="H3" s="923"/>
      <c r="I3" s="924"/>
      <c r="J3" s="98"/>
    </row>
    <row r="4" spans="2:11" x14ac:dyDescent="0.35">
      <c r="B4" s="99"/>
      <c r="C4" s="925" t="s">
        <v>87</v>
      </c>
      <c r="D4" s="925"/>
      <c r="E4" s="925"/>
      <c r="F4" s="925"/>
      <c r="G4" s="925"/>
      <c r="H4" s="925"/>
      <c r="I4" s="925"/>
      <c r="J4" s="100"/>
    </row>
    <row r="5" spans="2:11" x14ac:dyDescent="0.35">
      <c r="B5" s="99"/>
      <c r="C5" s="926"/>
      <c r="D5" s="926"/>
      <c r="E5" s="926"/>
      <c r="F5" s="926"/>
      <c r="G5" s="926"/>
      <c r="H5" s="926"/>
      <c r="I5" s="926"/>
      <c r="J5" s="100"/>
    </row>
    <row r="6" spans="2:11" ht="30.75" customHeight="1" x14ac:dyDescent="0.35">
      <c r="B6" s="99"/>
      <c r="C6" s="927" t="s">
        <v>88</v>
      </c>
      <c r="D6" s="927"/>
      <c r="E6" s="927"/>
      <c r="F6" s="101"/>
      <c r="G6" s="101"/>
      <c r="H6" s="101"/>
      <c r="I6" s="101"/>
      <c r="J6" s="100"/>
    </row>
    <row r="7" spans="2:11" ht="30.75" customHeight="1" x14ac:dyDescent="0.35">
      <c r="B7" s="99"/>
      <c r="C7" s="102" t="s">
        <v>89</v>
      </c>
      <c r="D7" s="276" t="s">
        <v>90</v>
      </c>
      <c r="E7" s="928" t="s">
        <v>91</v>
      </c>
      <c r="F7" s="928"/>
      <c r="G7" s="103" t="s">
        <v>92</v>
      </c>
      <c r="H7" s="104"/>
      <c r="I7" s="105" t="s">
        <v>93</v>
      </c>
      <c r="J7" s="100"/>
    </row>
    <row r="8" spans="2:11" ht="199.5" customHeight="1" x14ac:dyDescent="0.35">
      <c r="B8" s="99"/>
      <c r="C8" s="106" t="s">
        <v>94</v>
      </c>
      <c r="D8" s="929"/>
      <c r="E8" s="932" t="s">
        <v>95</v>
      </c>
      <c r="F8" s="932"/>
      <c r="G8" s="107" t="s">
        <v>96</v>
      </c>
      <c r="H8" s="108"/>
      <c r="I8" s="107" t="s">
        <v>97</v>
      </c>
      <c r="J8" s="100"/>
      <c r="K8" s="280"/>
    </row>
    <row r="9" spans="2:11" ht="30" customHeight="1" thickBot="1" x14ac:dyDescent="0.4">
      <c r="B9" s="99"/>
      <c r="C9" s="109" t="s">
        <v>98</v>
      </c>
      <c r="D9" s="930"/>
      <c r="E9" s="933" t="s">
        <v>91</v>
      </c>
      <c r="F9" s="934"/>
      <c r="G9" s="110" t="s">
        <v>92</v>
      </c>
      <c r="H9" s="111" t="s">
        <v>99</v>
      </c>
      <c r="I9" s="110" t="s">
        <v>100</v>
      </c>
      <c r="J9" s="100"/>
    </row>
    <row r="10" spans="2:11" ht="30" customHeight="1" thickBot="1" x14ac:dyDescent="0.4">
      <c r="B10" s="99"/>
      <c r="C10" s="112"/>
      <c r="D10" s="931"/>
      <c r="E10" s="113"/>
      <c r="F10" s="114"/>
      <c r="G10" s="115"/>
      <c r="H10" s="116"/>
      <c r="I10" s="115"/>
      <c r="J10" s="100"/>
    </row>
    <row r="11" spans="2:11" s="122" customFormat="1" ht="332.25" customHeight="1" x14ac:dyDescent="0.35">
      <c r="B11" s="117"/>
      <c r="C11" s="118" t="s">
        <v>101</v>
      </c>
      <c r="D11" s="119" t="s">
        <v>102</v>
      </c>
      <c r="E11" s="935" t="s">
        <v>103</v>
      </c>
      <c r="F11" s="936"/>
      <c r="G11" s="120" t="s">
        <v>104</v>
      </c>
      <c r="H11" s="312" t="s">
        <v>733</v>
      </c>
      <c r="I11" s="277" t="s">
        <v>105</v>
      </c>
      <c r="J11" s="121"/>
    </row>
    <row r="12" spans="2:11" ht="345" customHeight="1" x14ac:dyDescent="0.35">
      <c r="B12" s="123"/>
      <c r="C12" s="124"/>
      <c r="D12" s="119" t="s">
        <v>106</v>
      </c>
      <c r="E12" s="937" t="s">
        <v>107</v>
      </c>
      <c r="F12" s="938"/>
      <c r="G12" s="120" t="s">
        <v>108</v>
      </c>
      <c r="H12" s="312" t="s">
        <v>734</v>
      </c>
      <c r="I12" s="120" t="s">
        <v>109</v>
      </c>
      <c r="J12" s="125"/>
    </row>
    <row r="13" spans="2:11" ht="321" customHeight="1" x14ac:dyDescent="0.35">
      <c r="B13" s="123"/>
      <c r="C13" s="126" t="s">
        <v>110</v>
      </c>
      <c r="D13" s="127" t="s">
        <v>111</v>
      </c>
      <c r="E13" s="939" t="s">
        <v>112</v>
      </c>
      <c r="F13" s="938"/>
      <c r="G13" s="120" t="s">
        <v>113</v>
      </c>
      <c r="H13" s="312" t="s">
        <v>735</v>
      </c>
      <c r="I13" s="277" t="s">
        <v>668</v>
      </c>
      <c r="J13" s="125"/>
    </row>
    <row r="14" spans="2:11" ht="123.75" customHeight="1" x14ac:dyDescent="0.35">
      <c r="B14" s="123"/>
      <c r="C14" s="128"/>
      <c r="D14" s="119" t="s">
        <v>114</v>
      </c>
      <c r="E14" s="913" t="s">
        <v>115</v>
      </c>
      <c r="F14" s="910"/>
      <c r="G14" s="120" t="s">
        <v>116</v>
      </c>
      <c r="H14" s="312" t="s">
        <v>681</v>
      </c>
      <c r="I14" s="120" t="s">
        <v>117</v>
      </c>
      <c r="J14" s="125"/>
    </row>
    <row r="15" spans="2:11" ht="288.75" customHeight="1" x14ac:dyDescent="0.35">
      <c r="B15" s="123"/>
      <c r="C15" s="128"/>
      <c r="D15" s="119" t="s">
        <v>118</v>
      </c>
      <c r="E15" s="911" t="s">
        <v>119</v>
      </c>
      <c r="F15" s="912"/>
      <c r="G15" s="120" t="s">
        <v>120</v>
      </c>
      <c r="H15" s="313" t="s">
        <v>736</v>
      </c>
      <c r="I15" s="120" t="s">
        <v>121</v>
      </c>
      <c r="J15" s="125"/>
    </row>
    <row r="16" spans="2:11" ht="173.25" customHeight="1" x14ac:dyDescent="0.35">
      <c r="B16" s="123"/>
      <c r="C16" s="129"/>
      <c r="D16" s="119" t="s">
        <v>122</v>
      </c>
      <c r="E16" s="921" t="s">
        <v>123</v>
      </c>
      <c r="F16" s="922"/>
      <c r="G16" s="120" t="s">
        <v>124</v>
      </c>
      <c r="H16" s="312" t="s">
        <v>737</v>
      </c>
      <c r="I16" s="120" t="s">
        <v>125</v>
      </c>
      <c r="J16" s="125"/>
    </row>
    <row r="17" spans="2:10" ht="259.5" customHeight="1" x14ac:dyDescent="0.35">
      <c r="B17" s="123"/>
      <c r="C17" s="914" t="s">
        <v>126</v>
      </c>
      <c r="D17" s="119" t="s">
        <v>127</v>
      </c>
      <c r="E17" s="917" t="s">
        <v>128</v>
      </c>
      <c r="F17" s="918"/>
      <c r="G17" s="120" t="s">
        <v>129</v>
      </c>
      <c r="H17" s="313" t="s">
        <v>738</v>
      </c>
      <c r="I17" s="120" t="s">
        <v>130</v>
      </c>
      <c r="J17" s="125"/>
    </row>
    <row r="18" spans="2:10" ht="345" customHeight="1" x14ac:dyDescent="0.35">
      <c r="B18" s="123"/>
      <c r="C18" s="915"/>
      <c r="D18" s="119" t="s">
        <v>131</v>
      </c>
      <c r="E18" s="913" t="s">
        <v>132</v>
      </c>
      <c r="F18" s="910"/>
      <c r="G18" s="120" t="s">
        <v>133</v>
      </c>
      <c r="H18" s="277" t="s">
        <v>698</v>
      </c>
      <c r="I18" s="120" t="s">
        <v>134</v>
      </c>
      <c r="J18" s="125"/>
    </row>
    <row r="19" spans="2:10" ht="259.5" customHeight="1" x14ac:dyDescent="0.35">
      <c r="B19" s="123"/>
      <c r="C19" s="915"/>
      <c r="D19" s="127" t="s">
        <v>135</v>
      </c>
      <c r="E19" s="919" t="s">
        <v>136</v>
      </c>
      <c r="F19" s="920"/>
      <c r="G19" s="120" t="s">
        <v>137</v>
      </c>
      <c r="H19" s="312" t="s">
        <v>739</v>
      </c>
      <c r="I19" s="120" t="s">
        <v>138</v>
      </c>
      <c r="J19" s="125"/>
    </row>
    <row r="20" spans="2:10" ht="345" customHeight="1" x14ac:dyDescent="0.35">
      <c r="B20" s="123"/>
      <c r="C20" s="915"/>
      <c r="D20" s="119" t="s">
        <v>139</v>
      </c>
      <c r="E20" s="913" t="s">
        <v>140</v>
      </c>
      <c r="F20" s="910"/>
      <c r="G20" s="120" t="s">
        <v>141</v>
      </c>
      <c r="H20" s="312" t="s">
        <v>680</v>
      </c>
      <c r="I20" s="120" t="s">
        <v>142</v>
      </c>
      <c r="J20" s="125"/>
    </row>
    <row r="21" spans="2:10" ht="185.25" customHeight="1" x14ac:dyDescent="0.35">
      <c r="B21" s="123"/>
      <c r="C21" s="916"/>
      <c r="D21" s="119" t="s">
        <v>143</v>
      </c>
      <c r="E21" s="917" t="s">
        <v>144</v>
      </c>
      <c r="F21" s="918"/>
      <c r="G21" s="120" t="s">
        <v>145</v>
      </c>
      <c r="H21" s="312" t="s">
        <v>740</v>
      </c>
      <c r="I21" s="120" t="s">
        <v>146</v>
      </c>
      <c r="J21" s="125"/>
    </row>
    <row r="22" spans="2:10" ht="339.75" customHeight="1" x14ac:dyDescent="0.35">
      <c r="B22" s="123"/>
      <c r="C22" s="908" t="s">
        <v>50</v>
      </c>
      <c r="D22" s="130" t="s">
        <v>147</v>
      </c>
      <c r="E22" s="909" t="s">
        <v>148</v>
      </c>
      <c r="F22" s="910"/>
      <c r="G22" s="120" t="s">
        <v>149</v>
      </c>
      <c r="H22" s="312" t="s">
        <v>670</v>
      </c>
      <c r="I22" s="277" t="s">
        <v>150</v>
      </c>
      <c r="J22" s="125"/>
    </row>
    <row r="23" spans="2:10" ht="124.5" customHeight="1" x14ac:dyDescent="0.35">
      <c r="B23" s="123"/>
      <c r="C23" s="908"/>
      <c r="D23" s="278" t="s">
        <v>151</v>
      </c>
      <c r="E23" s="911" t="s">
        <v>152</v>
      </c>
      <c r="F23" s="912"/>
      <c r="G23" s="279" t="s">
        <v>153</v>
      </c>
      <c r="H23" s="279" t="s">
        <v>154</v>
      </c>
      <c r="I23" s="279" t="s">
        <v>155</v>
      </c>
      <c r="J23" s="125"/>
    </row>
    <row r="24" spans="2:10" ht="211.5" customHeight="1" x14ac:dyDescent="0.35">
      <c r="B24" s="123"/>
      <c r="C24" s="908"/>
      <c r="D24" s="119" t="s">
        <v>156</v>
      </c>
      <c r="E24" s="913" t="s">
        <v>157</v>
      </c>
      <c r="F24" s="910"/>
      <c r="G24" s="120" t="s">
        <v>158</v>
      </c>
      <c r="H24" s="277" t="s">
        <v>683</v>
      </c>
      <c r="I24" s="120" t="s">
        <v>159</v>
      </c>
      <c r="J24" s="125"/>
    </row>
    <row r="25" spans="2:10" ht="234.75" customHeight="1" x14ac:dyDescent="0.35">
      <c r="B25" s="123"/>
      <c r="C25" s="908"/>
      <c r="D25" s="119" t="s">
        <v>160</v>
      </c>
      <c r="E25" s="913" t="s">
        <v>161</v>
      </c>
      <c r="F25" s="910"/>
      <c r="G25" s="120" t="s">
        <v>162</v>
      </c>
      <c r="H25" s="277" t="s">
        <v>682</v>
      </c>
      <c r="I25" s="120" t="s">
        <v>163</v>
      </c>
      <c r="J25" s="125"/>
    </row>
    <row r="26" spans="2:10" ht="15" thickBot="1" x14ac:dyDescent="0.4">
      <c r="B26" s="131"/>
      <c r="C26" s="132"/>
      <c r="D26" s="132"/>
      <c r="E26" s="132"/>
      <c r="F26" s="132"/>
      <c r="G26" s="132"/>
      <c r="H26" s="132"/>
      <c r="I26" s="132"/>
      <c r="J26" s="133"/>
    </row>
  </sheetData>
  <mergeCells count="25">
    <mergeCell ref="E16:F16"/>
    <mergeCell ref="C3:I3"/>
    <mergeCell ref="C4:I4"/>
    <mergeCell ref="C5:I5"/>
    <mergeCell ref="C6:E6"/>
    <mergeCell ref="E7:F7"/>
    <mergeCell ref="D8:D10"/>
    <mergeCell ref="E8:F8"/>
    <mergeCell ref="E9:F9"/>
    <mergeCell ref="E11:F11"/>
    <mergeCell ref="E12:F12"/>
    <mergeCell ref="E13:F13"/>
    <mergeCell ref="E14:F14"/>
    <mergeCell ref="E15:F15"/>
    <mergeCell ref="C17:C21"/>
    <mergeCell ref="E17:F17"/>
    <mergeCell ref="E18:F18"/>
    <mergeCell ref="E19:F19"/>
    <mergeCell ref="E20:F20"/>
    <mergeCell ref="E21:F21"/>
    <mergeCell ref="C22:C25"/>
    <mergeCell ref="E22:F22"/>
    <mergeCell ref="E23:F23"/>
    <mergeCell ref="E24:F24"/>
    <mergeCell ref="E25:F25"/>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E29"/>
  <sheetViews>
    <sheetView topLeftCell="A11" zoomScale="70" zoomScaleNormal="70" workbookViewId="0">
      <selection activeCell="D16" sqref="D16"/>
    </sheetView>
  </sheetViews>
  <sheetFormatPr defaultColWidth="9.1796875" defaultRowHeight="15.5" x14ac:dyDescent="0.35"/>
  <cols>
    <col min="1" max="1" width="1.453125" style="31" customWidth="1"/>
    <col min="2" max="2" width="2" style="31" customWidth="1"/>
    <col min="3" max="3" width="43" style="31" customWidth="1"/>
    <col min="4" max="4" width="128.26953125" style="31" customWidth="1"/>
    <col min="5" max="5" width="3.81640625" style="31" customWidth="1"/>
    <col min="6" max="6" width="1.453125" style="31" customWidth="1"/>
    <col min="7" max="16384" width="9.1796875" style="31"/>
  </cols>
  <sheetData>
    <row r="1" spans="2:5" ht="16" thickBot="1" x14ac:dyDescent="0.4"/>
    <row r="2" spans="2:5" ht="16" thickBot="1" x14ac:dyDescent="0.4">
      <c r="B2" s="134"/>
      <c r="C2" s="135"/>
      <c r="D2" s="135"/>
      <c r="E2" s="136"/>
    </row>
    <row r="3" spans="2:5" ht="16" thickBot="1" x14ac:dyDescent="0.4">
      <c r="B3" s="39"/>
      <c r="C3" s="941" t="s">
        <v>164</v>
      </c>
      <c r="D3" s="942"/>
      <c r="E3" s="137"/>
    </row>
    <row r="4" spans="2:5" x14ac:dyDescent="0.35">
      <c r="B4" s="39"/>
      <c r="C4" s="138"/>
      <c r="D4" s="138"/>
      <c r="E4" s="137"/>
    </row>
    <row r="5" spans="2:5" ht="16" thickBot="1" x14ac:dyDescent="0.4">
      <c r="B5" s="39"/>
      <c r="C5" s="139" t="s">
        <v>165</v>
      </c>
      <c r="D5" s="138"/>
      <c r="E5" s="137"/>
    </row>
    <row r="6" spans="2:5" ht="31.5" thickBot="1" x14ac:dyDescent="0.4">
      <c r="B6" s="39"/>
      <c r="C6" s="140" t="s">
        <v>166</v>
      </c>
      <c r="D6" s="141" t="s">
        <v>167</v>
      </c>
      <c r="E6" s="137"/>
    </row>
    <row r="7" spans="2:5" ht="124.5" thickBot="1" x14ac:dyDescent="0.4">
      <c r="B7" s="39"/>
      <c r="C7" s="142" t="s">
        <v>168</v>
      </c>
      <c r="D7" s="143" t="s">
        <v>741</v>
      </c>
      <c r="E7" s="137"/>
    </row>
    <row r="8" spans="2:5" ht="140" thickBot="1" x14ac:dyDescent="0.4">
      <c r="B8" s="39"/>
      <c r="C8" s="144" t="s">
        <v>169</v>
      </c>
      <c r="D8" s="145" t="s">
        <v>742</v>
      </c>
      <c r="E8" s="137"/>
    </row>
    <row r="9" spans="2:5" ht="62.5" thickBot="1" x14ac:dyDescent="0.4">
      <c r="B9" s="39"/>
      <c r="C9" s="146" t="s">
        <v>170</v>
      </c>
      <c r="D9" s="324" t="s">
        <v>171</v>
      </c>
      <c r="E9" s="137"/>
    </row>
    <row r="10" spans="2:5" ht="187.5" customHeight="1" thickBot="1" x14ac:dyDescent="0.4">
      <c r="B10" s="39"/>
      <c r="C10" s="142" t="s">
        <v>172</v>
      </c>
      <c r="D10" s="143" t="s">
        <v>743</v>
      </c>
      <c r="E10" s="137"/>
    </row>
    <row r="11" spans="2:5" x14ac:dyDescent="0.35">
      <c r="B11" s="39"/>
      <c r="C11" s="138"/>
      <c r="D11" s="138"/>
      <c r="E11" s="137"/>
    </row>
    <row r="12" spans="2:5" ht="16" thickBot="1" x14ac:dyDescent="0.4">
      <c r="B12" s="39"/>
      <c r="C12" s="943" t="s">
        <v>173</v>
      </c>
      <c r="D12" s="943"/>
      <c r="E12" s="137"/>
    </row>
    <row r="13" spans="2:5" ht="16" thickBot="1" x14ac:dyDescent="0.4">
      <c r="B13" s="39"/>
      <c r="C13" s="147" t="s">
        <v>174</v>
      </c>
      <c r="D13" s="147" t="s">
        <v>167</v>
      </c>
      <c r="E13" s="137"/>
    </row>
    <row r="14" spans="2:5" ht="16" thickBot="1" x14ac:dyDescent="0.4">
      <c r="B14" s="39"/>
      <c r="C14" s="940" t="s">
        <v>175</v>
      </c>
      <c r="D14" s="940"/>
      <c r="E14" s="137"/>
    </row>
    <row r="15" spans="2:5" ht="217.5" thickBot="1" x14ac:dyDescent="0.4">
      <c r="B15" s="39"/>
      <c r="C15" s="146" t="s">
        <v>176</v>
      </c>
      <c r="D15" s="697" t="s">
        <v>975</v>
      </c>
      <c r="E15" s="137"/>
    </row>
    <row r="16" spans="2:5" ht="202" thickBot="1" x14ac:dyDescent="0.4">
      <c r="B16" s="39"/>
      <c r="C16" s="146" t="s">
        <v>177</v>
      </c>
      <c r="D16" s="695" t="s">
        <v>976</v>
      </c>
      <c r="E16" s="137"/>
    </row>
    <row r="17" spans="2:5" ht="16" thickBot="1" x14ac:dyDescent="0.4">
      <c r="B17" s="39"/>
      <c r="C17" s="940" t="s">
        <v>178</v>
      </c>
      <c r="D17" s="940"/>
      <c r="E17" s="137"/>
    </row>
    <row r="18" spans="2:5" ht="124.5" thickBot="1" x14ac:dyDescent="0.4">
      <c r="B18" s="39"/>
      <c r="C18" s="146" t="s">
        <v>179</v>
      </c>
      <c r="D18" s="695" t="s">
        <v>978</v>
      </c>
      <c r="E18" s="137"/>
    </row>
    <row r="19" spans="2:5" ht="78" thickBot="1" x14ac:dyDescent="0.4">
      <c r="B19" s="39"/>
      <c r="C19" s="146" t="s">
        <v>180</v>
      </c>
      <c r="D19" s="695" t="s">
        <v>977</v>
      </c>
      <c r="E19" s="137"/>
    </row>
    <row r="20" spans="2:5" ht="16" thickBot="1" x14ac:dyDescent="0.4">
      <c r="B20" s="39"/>
      <c r="C20" s="940" t="s">
        <v>181</v>
      </c>
      <c r="D20" s="940"/>
      <c r="E20" s="137"/>
    </row>
    <row r="21" spans="2:5" ht="93.5" thickBot="1" x14ac:dyDescent="0.4">
      <c r="B21" s="39"/>
      <c r="C21" s="19" t="s">
        <v>182</v>
      </c>
      <c r="D21" s="699" t="s">
        <v>979</v>
      </c>
      <c r="E21" s="137"/>
    </row>
    <row r="22" spans="2:5" ht="140" thickBot="1" x14ac:dyDescent="0.4">
      <c r="B22" s="39"/>
      <c r="C22" s="19" t="s">
        <v>183</v>
      </c>
      <c r="D22" s="698" t="s">
        <v>980</v>
      </c>
      <c r="E22" s="137"/>
    </row>
    <row r="23" spans="2:5" ht="124.5" thickBot="1" x14ac:dyDescent="0.4">
      <c r="B23" s="39"/>
      <c r="C23" s="19" t="s">
        <v>184</v>
      </c>
      <c r="D23" s="698" t="s">
        <v>981</v>
      </c>
      <c r="E23" s="137"/>
    </row>
    <row r="24" spans="2:5" ht="16" thickBot="1" x14ac:dyDescent="0.4">
      <c r="B24" s="39"/>
      <c r="C24" s="940" t="s">
        <v>185</v>
      </c>
      <c r="D24" s="940"/>
      <c r="E24" s="137"/>
    </row>
    <row r="25" spans="2:5" ht="78" thickBot="1" x14ac:dyDescent="0.4">
      <c r="B25" s="39"/>
      <c r="C25" s="146" t="s">
        <v>186</v>
      </c>
      <c r="D25" s="696" t="s">
        <v>999</v>
      </c>
      <c r="E25" s="137"/>
    </row>
    <row r="26" spans="2:5" ht="109" thickBot="1" x14ac:dyDescent="0.4">
      <c r="B26" s="39"/>
      <c r="C26" s="146" t="s">
        <v>187</v>
      </c>
      <c r="D26" s="148" t="s">
        <v>982</v>
      </c>
      <c r="E26" s="137"/>
    </row>
    <row r="27" spans="2:5" ht="124.5" thickBot="1" x14ac:dyDescent="0.4">
      <c r="B27" s="39"/>
      <c r="C27" s="146" t="s">
        <v>188</v>
      </c>
      <c r="D27" s="696" t="s">
        <v>998</v>
      </c>
      <c r="E27" s="137"/>
    </row>
    <row r="28" spans="2:5" ht="124.5" thickBot="1" x14ac:dyDescent="0.4">
      <c r="B28" s="39"/>
      <c r="C28" s="146" t="s">
        <v>189</v>
      </c>
      <c r="D28" s="696" t="s">
        <v>997</v>
      </c>
      <c r="E28" s="137"/>
    </row>
    <row r="29" spans="2:5" ht="16" thickBot="1" x14ac:dyDescent="0.4">
      <c r="B29" s="149"/>
      <c r="C29" s="150"/>
      <c r="D29" s="150"/>
      <c r="E29" s="151"/>
    </row>
  </sheetData>
  <mergeCells count="6">
    <mergeCell ref="C24:D24"/>
    <mergeCell ref="C3:D3"/>
    <mergeCell ref="C12:D12"/>
    <mergeCell ref="C14:D14"/>
    <mergeCell ref="C17:D17"/>
    <mergeCell ref="C20:D20"/>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1:S319"/>
  <sheetViews>
    <sheetView topLeftCell="F19" workbookViewId="0">
      <selection activeCell="L26" sqref="L26:M26"/>
    </sheetView>
  </sheetViews>
  <sheetFormatPr defaultColWidth="9.1796875" defaultRowHeight="15.5" x14ac:dyDescent="0.35"/>
  <cols>
    <col min="1" max="1" width="3" style="152" customWidth="1"/>
    <col min="2" max="2" width="23.7265625" style="152" customWidth="1"/>
    <col min="3" max="3" width="31.81640625" style="152" customWidth="1"/>
    <col min="4" max="4" width="21.7265625" style="152" customWidth="1"/>
    <col min="5" max="5" width="18" style="152" customWidth="1"/>
    <col min="6" max="6" width="16.453125" style="152" customWidth="1"/>
    <col min="7" max="7" width="17.453125" style="152" customWidth="1"/>
    <col min="8" max="8" width="15" style="152" customWidth="1"/>
    <col min="9" max="9" width="15.1796875" style="152" customWidth="1"/>
    <col min="10" max="10" width="16.453125" style="152" customWidth="1"/>
    <col min="11" max="11" width="12.81640625" style="152" customWidth="1"/>
    <col min="12" max="12" width="15.81640625" style="152" customWidth="1"/>
    <col min="13" max="13" width="19" style="152" customWidth="1"/>
    <col min="14" max="14" width="17.1796875" style="152" customWidth="1"/>
    <col min="15" max="15" width="16.453125" style="152" customWidth="1"/>
    <col min="16" max="16" width="22" style="152" customWidth="1"/>
    <col min="17" max="17" width="20" style="152" customWidth="1"/>
    <col min="18" max="18" width="21.1796875" style="152" customWidth="1"/>
    <col min="19" max="19" width="20.1796875" style="152" customWidth="1"/>
    <col min="20" max="20" width="27.7265625" style="152" customWidth="1"/>
    <col min="21" max="16384" width="9.1796875" style="152"/>
  </cols>
  <sheetData>
    <row r="1" spans="2:19" ht="16" thickBot="1" x14ac:dyDescent="0.4"/>
    <row r="2" spans="2:19" x14ac:dyDescent="0.35">
      <c r="B2" s="153"/>
      <c r="C2" s="1044"/>
      <c r="D2" s="1044"/>
      <c r="E2" s="1044"/>
      <c r="F2" s="1044"/>
      <c r="G2" s="1044"/>
      <c r="H2" s="135"/>
      <c r="I2" s="135"/>
      <c r="J2" s="135"/>
      <c r="K2" s="135"/>
      <c r="L2" s="135"/>
      <c r="M2" s="135"/>
      <c r="N2" s="135"/>
      <c r="O2" s="135"/>
      <c r="P2" s="135"/>
      <c r="Q2" s="135"/>
      <c r="R2" s="135"/>
      <c r="S2" s="136"/>
    </row>
    <row r="3" spans="2:19" x14ac:dyDescent="0.35">
      <c r="B3" s="154"/>
      <c r="C3" s="1045" t="s">
        <v>190</v>
      </c>
      <c r="D3" s="1046"/>
      <c r="E3" s="1046"/>
      <c r="F3" s="1046"/>
      <c r="G3" s="1047"/>
      <c r="H3" s="155"/>
      <c r="I3" s="155"/>
      <c r="J3" s="155"/>
      <c r="K3" s="155"/>
      <c r="L3" s="155"/>
      <c r="M3" s="155"/>
      <c r="N3" s="155"/>
      <c r="O3" s="155"/>
      <c r="P3" s="155"/>
      <c r="Q3" s="155"/>
      <c r="R3" s="155"/>
      <c r="S3" s="137"/>
    </row>
    <row r="4" spans="2:19" x14ac:dyDescent="0.35">
      <c r="B4" s="154"/>
      <c r="C4" s="156"/>
      <c r="D4" s="156"/>
      <c r="E4" s="156"/>
      <c r="F4" s="156"/>
      <c r="G4" s="156"/>
      <c r="H4" s="155"/>
      <c r="I4" s="155"/>
      <c r="J4" s="155"/>
      <c r="K4" s="155"/>
      <c r="L4" s="155"/>
      <c r="M4" s="155"/>
      <c r="N4" s="155"/>
      <c r="O4" s="155"/>
      <c r="P4" s="155"/>
      <c r="Q4" s="155"/>
      <c r="R4" s="155"/>
      <c r="S4" s="137"/>
    </row>
    <row r="5" spans="2:19" ht="16" thickBot="1" x14ac:dyDescent="0.4">
      <c r="B5" s="39"/>
      <c r="C5" s="155"/>
      <c r="D5" s="155"/>
      <c r="E5" s="155"/>
      <c r="F5" s="155"/>
      <c r="G5" s="155"/>
      <c r="H5" s="155"/>
      <c r="I5" s="155"/>
      <c r="J5" s="155"/>
      <c r="K5" s="155"/>
      <c r="L5" s="155"/>
      <c r="M5" s="155"/>
      <c r="N5" s="155"/>
      <c r="O5" s="155"/>
      <c r="P5" s="155"/>
      <c r="Q5" s="155"/>
      <c r="R5" s="155"/>
      <c r="S5" s="137"/>
    </row>
    <row r="6" spans="2:19" ht="16" thickBot="1" x14ac:dyDescent="0.4">
      <c r="B6" s="1048" t="s">
        <v>191</v>
      </c>
      <c r="C6" s="1049"/>
      <c r="D6" s="1049"/>
      <c r="E6" s="1049"/>
      <c r="F6" s="1049"/>
      <c r="G6" s="1049"/>
      <c r="H6" s="157"/>
      <c r="I6" s="157"/>
      <c r="J6" s="157"/>
      <c r="K6" s="157"/>
      <c r="L6" s="157"/>
      <c r="M6" s="157"/>
      <c r="N6" s="157"/>
      <c r="O6" s="157"/>
      <c r="P6" s="157"/>
      <c r="Q6" s="157"/>
      <c r="R6" s="157"/>
      <c r="S6" s="158"/>
    </row>
    <row r="7" spans="2:19" x14ac:dyDescent="0.35">
      <c r="B7" s="1048" t="s">
        <v>192</v>
      </c>
      <c r="C7" s="1050"/>
      <c r="D7" s="1050"/>
      <c r="E7" s="1050"/>
      <c r="F7" s="1050"/>
      <c r="G7" s="1050"/>
      <c r="H7" s="157"/>
      <c r="I7" s="157"/>
      <c r="J7" s="157"/>
      <c r="K7" s="157"/>
      <c r="L7" s="157"/>
      <c r="M7" s="157"/>
      <c r="N7" s="157"/>
      <c r="O7" s="157"/>
      <c r="P7" s="157"/>
      <c r="Q7" s="157"/>
      <c r="R7" s="157"/>
      <c r="S7" s="158"/>
    </row>
    <row r="8" spans="2:19" ht="16" thickBot="1" x14ac:dyDescent="0.4">
      <c r="B8" s="1051" t="s">
        <v>193</v>
      </c>
      <c r="C8" s="1052"/>
      <c r="D8" s="1052"/>
      <c r="E8" s="1052"/>
      <c r="F8" s="1052"/>
      <c r="G8" s="1052"/>
      <c r="H8" s="159"/>
      <c r="I8" s="159"/>
      <c r="J8" s="159"/>
      <c r="K8" s="159"/>
      <c r="L8" s="159"/>
      <c r="M8" s="159"/>
      <c r="N8" s="159"/>
      <c r="O8" s="159"/>
      <c r="P8" s="159"/>
      <c r="Q8" s="159"/>
      <c r="R8" s="159"/>
      <c r="S8" s="160"/>
    </row>
    <row r="10" spans="2:19" x14ac:dyDescent="0.35">
      <c r="B10" s="1053" t="s">
        <v>194</v>
      </c>
      <c r="C10" s="1053"/>
    </row>
    <row r="11" spans="2:19" ht="16" thickBot="1" x14ac:dyDescent="0.4"/>
    <row r="12" spans="2:19" ht="16" thickBot="1" x14ac:dyDescent="0.4">
      <c r="B12" s="161" t="s">
        <v>195</v>
      </c>
      <c r="C12" s="162" t="s">
        <v>196</v>
      </c>
    </row>
    <row r="13" spans="2:19" ht="16" thickBot="1" x14ac:dyDescent="0.4">
      <c r="B13" s="161" t="s">
        <v>197</v>
      </c>
      <c r="C13" s="162" t="s">
        <v>198</v>
      </c>
    </row>
    <row r="14" spans="2:19" ht="16" thickBot="1" x14ac:dyDescent="0.4">
      <c r="B14" s="161" t="s">
        <v>199</v>
      </c>
      <c r="C14" s="162" t="s">
        <v>200</v>
      </c>
    </row>
    <row r="15" spans="2:19" ht="16" thickBot="1" x14ac:dyDescent="0.4">
      <c r="B15" s="161" t="s">
        <v>201</v>
      </c>
      <c r="C15" s="162" t="s">
        <v>202</v>
      </c>
    </row>
    <row r="16" spans="2:19" ht="16" thickBot="1" x14ac:dyDescent="0.4">
      <c r="B16" s="161" t="s">
        <v>203</v>
      </c>
      <c r="C16" s="162" t="s">
        <v>204</v>
      </c>
    </row>
    <row r="17" spans="2:19" ht="16" thickBot="1" x14ac:dyDescent="0.4">
      <c r="B17" s="161" t="s">
        <v>205</v>
      </c>
      <c r="C17" s="162" t="s">
        <v>206</v>
      </c>
    </row>
    <row r="18" spans="2:19" ht="16" thickBot="1" x14ac:dyDescent="0.4"/>
    <row r="19" spans="2:19" ht="16" thickBot="1" x14ac:dyDescent="0.4">
      <c r="D19" s="959" t="s">
        <v>207</v>
      </c>
      <c r="E19" s="960"/>
      <c r="F19" s="960"/>
      <c r="G19" s="961"/>
      <c r="H19" s="959" t="s">
        <v>208</v>
      </c>
      <c r="I19" s="960"/>
      <c r="J19" s="960"/>
      <c r="K19" s="961"/>
      <c r="L19" s="959" t="s">
        <v>209</v>
      </c>
      <c r="M19" s="960"/>
      <c r="N19" s="960"/>
      <c r="O19" s="961"/>
      <c r="P19" s="959" t="s">
        <v>210</v>
      </c>
      <c r="Q19" s="960"/>
      <c r="R19" s="960"/>
      <c r="S19" s="961"/>
    </row>
    <row r="20" spans="2:19" ht="93.5" thickBot="1" x14ac:dyDescent="0.4">
      <c r="B20" s="962" t="s">
        <v>211</v>
      </c>
      <c r="C20" s="1041" t="s">
        <v>212</v>
      </c>
      <c r="D20" s="163"/>
      <c r="E20" s="164" t="s">
        <v>213</v>
      </c>
      <c r="F20" s="165" t="s">
        <v>214</v>
      </c>
      <c r="G20" s="166" t="s">
        <v>215</v>
      </c>
      <c r="H20" s="163"/>
      <c r="I20" s="164" t="s">
        <v>213</v>
      </c>
      <c r="J20" s="165" t="s">
        <v>214</v>
      </c>
      <c r="K20" s="166" t="s">
        <v>215</v>
      </c>
      <c r="L20" s="163"/>
      <c r="M20" s="164" t="s">
        <v>213</v>
      </c>
      <c r="N20" s="165" t="s">
        <v>214</v>
      </c>
      <c r="O20" s="166" t="s">
        <v>215</v>
      </c>
      <c r="P20" s="163"/>
      <c r="Q20" s="164" t="s">
        <v>213</v>
      </c>
      <c r="R20" s="165" t="s">
        <v>214</v>
      </c>
      <c r="S20" s="166" t="s">
        <v>215</v>
      </c>
    </row>
    <row r="21" spans="2:19" x14ac:dyDescent="0.35">
      <c r="B21" s="1005"/>
      <c r="C21" s="1042"/>
      <c r="D21" s="167" t="s">
        <v>216</v>
      </c>
      <c r="E21" s="168">
        <f>SUM(F21+G21)</f>
        <v>1100</v>
      </c>
      <c r="F21" s="169">
        <v>1100</v>
      </c>
      <c r="G21" s="170">
        <v>0</v>
      </c>
      <c r="H21" s="171" t="s">
        <v>216</v>
      </c>
      <c r="I21" s="173">
        <f>(J21+K21)</f>
        <v>91096</v>
      </c>
      <c r="J21" s="173">
        <v>19096</v>
      </c>
      <c r="K21" s="174">
        <v>72000</v>
      </c>
      <c r="L21" s="167" t="s">
        <v>216</v>
      </c>
      <c r="M21" s="173">
        <f>N21+O21</f>
        <v>105564</v>
      </c>
      <c r="N21" s="173">
        <v>23210</v>
      </c>
      <c r="O21" s="173">
        <v>82354</v>
      </c>
      <c r="P21" s="167" t="s">
        <v>216</v>
      </c>
      <c r="Q21" s="172"/>
      <c r="R21" s="173"/>
      <c r="S21" s="174"/>
    </row>
    <row r="22" spans="2:19" x14ac:dyDescent="0.35">
      <c r="B22" s="1005"/>
      <c r="C22" s="1042"/>
      <c r="D22" s="175" t="s">
        <v>217</v>
      </c>
      <c r="E22" s="176">
        <v>0</v>
      </c>
      <c r="F22" s="177">
        <v>49.37</v>
      </c>
      <c r="G22" s="178">
        <v>0</v>
      </c>
      <c r="H22" s="179" t="s">
        <v>217</v>
      </c>
      <c r="I22" s="180">
        <v>49.4</v>
      </c>
      <c r="J22" s="181">
        <v>0.49359999999999998</v>
      </c>
      <c r="K22" s="182">
        <v>0.49719999999999998</v>
      </c>
      <c r="L22" s="175" t="s">
        <v>217</v>
      </c>
      <c r="M22" s="181">
        <v>0.42</v>
      </c>
      <c r="N22" s="181">
        <v>0.48209999999999997</v>
      </c>
      <c r="O22" s="181">
        <v>0.4073</v>
      </c>
      <c r="P22" s="175" t="s">
        <v>217</v>
      </c>
      <c r="Q22" s="181"/>
      <c r="R22" s="181"/>
      <c r="S22" s="182"/>
    </row>
    <row r="23" spans="2:19" x14ac:dyDescent="0.35">
      <c r="B23" s="963"/>
      <c r="C23" s="1043"/>
      <c r="D23" s="175" t="s">
        <v>218</v>
      </c>
      <c r="E23" s="176">
        <v>0</v>
      </c>
      <c r="F23" s="177">
        <v>22.81</v>
      </c>
      <c r="G23" s="178">
        <v>0</v>
      </c>
      <c r="H23" s="179" t="s">
        <v>218</v>
      </c>
      <c r="I23" s="181">
        <v>0.214</v>
      </c>
      <c r="J23" s="180">
        <v>21.8</v>
      </c>
      <c r="K23" s="182">
        <v>0.215</v>
      </c>
      <c r="L23" s="175" t="s">
        <v>218</v>
      </c>
      <c r="M23" s="181">
        <v>0.49</v>
      </c>
      <c r="N23" s="181">
        <v>0.62</v>
      </c>
      <c r="O23" s="181">
        <v>0.32</v>
      </c>
      <c r="P23" s="175" t="s">
        <v>218</v>
      </c>
      <c r="Q23" s="181"/>
      <c r="R23" s="181"/>
      <c r="S23" s="182"/>
    </row>
    <row r="24" spans="2:19" ht="16" thickBot="1" x14ac:dyDescent="0.4">
      <c r="B24" s="183"/>
      <c r="C24" s="183"/>
      <c r="Q24" s="184"/>
      <c r="R24" s="184"/>
      <c r="S24" s="184"/>
    </row>
    <row r="25" spans="2:19" ht="16" thickBot="1" x14ac:dyDescent="0.4">
      <c r="B25" s="183"/>
      <c r="C25" s="183"/>
      <c r="D25" s="959" t="s">
        <v>207</v>
      </c>
      <c r="E25" s="960"/>
      <c r="F25" s="960"/>
      <c r="G25" s="961"/>
      <c r="H25" s="959" t="s">
        <v>208</v>
      </c>
      <c r="I25" s="960"/>
      <c r="J25" s="960"/>
      <c r="K25" s="961"/>
      <c r="L25" s="959" t="s">
        <v>209</v>
      </c>
      <c r="M25" s="960"/>
      <c r="N25" s="960"/>
      <c r="O25" s="961"/>
      <c r="P25" s="959" t="s">
        <v>210</v>
      </c>
      <c r="Q25" s="960"/>
      <c r="R25" s="960"/>
      <c r="S25" s="961"/>
    </row>
    <row r="26" spans="2:19" ht="77.5" x14ac:dyDescent="0.35">
      <c r="B26" s="962" t="s">
        <v>219</v>
      </c>
      <c r="C26" s="962" t="s">
        <v>220</v>
      </c>
      <c r="D26" s="1023" t="s">
        <v>221</v>
      </c>
      <c r="E26" s="1024"/>
      <c r="F26" s="185" t="s">
        <v>222</v>
      </c>
      <c r="G26" s="186" t="s">
        <v>223</v>
      </c>
      <c r="H26" s="1023" t="s">
        <v>221</v>
      </c>
      <c r="I26" s="1024"/>
      <c r="J26" s="185" t="s">
        <v>222</v>
      </c>
      <c r="K26" s="186" t="s">
        <v>223</v>
      </c>
      <c r="L26" s="1023" t="s">
        <v>221</v>
      </c>
      <c r="M26" s="1024"/>
      <c r="N26" s="185" t="s">
        <v>222</v>
      </c>
      <c r="O26" s="186" t="s">
        <v>223</v>
      </c>
      <c r="P26" s="1023" t="s">
        <v>221</v>
      </c>
      <c r="Q26" s="1024"/>
      <c r="R26" s="185" t="s">
        <v>222</v>
      </c>
      <c r="S26" s="186" t="s">
        <v>223</v>
      </c>
    </row>
    <row r="27" spans="2:19" x14ac:dyDescent="0.35">
      <c r="B27" s="1005"/>
      <c r="C27" s="1005"/>
      <c r="D27" s="187" t="s">
        <v>216</v>
      </c>
      <c r="E27" s="188">
        <v>0</v>
      </c>
      <c r="F27" s="1031" t="s">
        <v>224</v>
      </c>
      <c r="G27" s="1033" t="s">
        <v>225</v>
      </c>
      <c r="H27" s="187" t="s">
        <v>216</v>
      </c>
      <c r="I27" s="189">
        <v>6200</v>
      </c>
      <c r="J27" s="1027" t="s">
        <v>224</v>
      </c>
      <c r="K27" s="1039" t="s">
        <v>443</v>
      </c>
      <c r="L27" s="187" t="s">
        <v>216</v>
      </c>
      <c r="M27" s="308">
        <v>4897</v>
      </c>
      <c r="N27" s="1027" t="s">
        <v>224</v>
      </c>
      <c r="O27" s="1029" t="s">
        <v>356</v>
      </c>
      <c r="P27" s="187" t="s">
        <v>216</v>
      </c>
      <c r="Q27" s="190"/>
      <c r="R27" s="1027"/>
      <c r="S27" s="1029"/>
    </row>
    <row r="28" spans="2:19" ht="31" x14ac:dyDescent="0.35">
      <c r="B28" s="963"/>
      <c r="C28" s="963"/>
      <c r="D28" s="191" t="s">
        <v>227</v>
      </c>
      <c r="E28" s="192">
        <v>0</v>
      </c>
      <c r="F28" s="1032"/>
      <c r="G28" s="1034"/>
      <c r="H28" s="191" t="s">
        <v>227</v>
      </c>
      <c r="I28" s="193">
        <v>0.6</v>
      </c>
      <c r="J28" s="1028"/>
      <c r="K28" s="1040"/>
      <c r="L28" s="191" t="s">
        <v>227</v>
      </c>
      <c r="M28" s="309">
        <v>0.45</v>
      </c>
      <c r="N28" s="1028"/>
      <c r="O28" s="1030"/>
      <c r="P28" s="191" t="s">
        <v>227</v>
      </c>
      <c r="Q28" s="194"/>
      <c r="R28" s="1028"/>
      <c r="S28" s="1030"/>
    </row>
    <row r="29" spans="2:19" ht="170.5" x14ac:dyDescent="0.35">
      <c r="B29" s="956" t="s">
        <v>228</v>
      </c>
      <c r="C29" s="967" t="s">
        <v>229</v>
      </c>
      <c r="D29" s="195" t="s">
        <v>230</v>
      </c>
      <c r="E29" s="196" t="s">
        <v>205</v>
      </c>
      <c r="F29" s="196" t="s">
        <v>231</v>
      </c>
      <c r="G29" s="197" t="s">
        <v>232</v>
      </c>
      <c r="H29" s="195" t="s">
        <v>230</v>
      </c>
      <c r="I29" s="196" t="s">
        <v>205</v>
      </c>
      <c r="J29" s="196" t="s">
        <v>231</v>
      </c>
      <c r="K29" s="197" t="s">
        <v>232</v>
      </c>
      <c r="L29" s="195" t="s">
        <v>230</v>
      </c>
      <c r="M29" s="196" t="s">
        <v>205</v>
      </c>
      <c r="N29" s="196" t="s">
        <v>231</v>
      </c>
      <c r="O29" s="197" t="s">
        <v>232</v>
      </c>
      <c r="P29" s="195" t="s">
        <v>230</v>
      </c>
      <c r="Q29" s="196" t="s">
        <v>205</v>
      </c>
      <c r="R29" s="196" t="s">
        <v>231</v>
      </c>
      <c r="S29" s="197" t="s">
        <v>232</v>
      </c>
    </row>
    <row r="30" spans="2:19" ht="93" x14ac:dyDescent="0.35">
      <c r="B30" s="957"/>
      <c r="C30" s="968"/>
      <c r="D30" s="198">
        <v>1</v>
      </c>
      <c r="E30" s="199" t="s">
        <v>233</v>
      </c>
      <c r="F30" s="199" t="s">
        <v>234</v>
      </c>
      <c r="G30" s="200" t="s">
        <v>463</v>
      </c>
      <c r="H30" s="172">
        <v>1</v>
      </c>
      <c r="I30" s="201" t="s">
        <v>236</v>
      </c>
      <c r="J30" s="172" t="s">
        <v>234</v>
      </c>
      <c r="K30" s="202" t="s">
        <v>235</v>
      </c>
      <c r="L30" s="172">
        <v>1</v>
      </c>
      <c r="M30" s="203" t="s">
        <v>236</v>
      </c>
      <c r="N30" s="172" t="s">
        <v>234</v>
      </c>
      <c r="O30" s="202" t="s">
        <v>463</v>
      </c>
      <c r="P30" s="172"/>
      <c r="Q30" s="203"/>
      <c r="R30" s="172"/>
      <c r="S30" s="204"/>
    </row>
    <row r="31" spans="2:19" ht="170.5" x14ac:dyDescent="0.35">
      <c r="B31" s="957"/>
      <c r="C31" s="968"/>
      <c r="D31" s="195" t="s">
        <v>230</v>
      </c>
      <c r="E31" s="196" t="s">
        <v>205</v>
      </c>
      <c r="F31" s="196" t="s">
        <v>231</v>
      </c>
      <c r="G31" s="197" t="s">
        <v>232</v>
      </c>
      <c r="H31" s="195" t="s">
        <v>230</v>
      </c>
      <c r="I31" s="196" t="s">
        <v>205</v>
      </c>
      <c r="J31" s="196" t="s">
        <v>231</v>
      </c>
      <c r="K31" s="197" t="s">
        <v>232</v>
      </c>
      <c r="L31" s="195" t="s">
        <v>230</v>
      </c>
      <c r="M31" s="196" t="s">
        <v>205</v>
      </c>
      <c r="N31" s="196" t="s">
        <v>231</v>
      </c>
      <c r="O31" s="197" t="s">
        <v>232</v>
      </c>
      <c r="P31" s="195" t="s">
        <v>230</v>
      </c>
      <c r="Q31" s="196" t="s">
        <v>205</v>
      </c>
      <c r="R31" s="196" t="s">
        <v>231</v>
      </c>
      <c r="S31" s="197" t="s">
        <v>232</v>
      </c>
    </row>
    <row r="32" spans="2:19" x14ac:dyDescent="0.35">
      <c r="B32" s="957"/>
      <c r="C32" s="968"/>
      <c r="D32" s="205"/>
      <c r="E32" s="199"/>
      <c r="F32" s="199"/>
      <c r="G32" s="206"/>
      <c r="H32" s="172"/>
      <c r="I32" s="203"/>
      <c r="J32" s="172"/>
      <c r="K32" s="204"/>
      <c r="L32" s="172"/>
      <c r="M32" s="203"/>
      <c r="N32" s="172"/>
      <c r="O32" s="204"/>
      <c r="P32" s="172"/>
      <c r="Q32" s="203"/>
      <c r="R32" s="172"/>
      <c r="S32" s="204"/>
    </row>
    <row r="33" spans="2:19" ht="170.5" x14ac:dyDescent="0.35">
      <c r="B33" s="957"/>
      <c r="C33" s="968"/>
      <c r="D33" s="195" t="s">
        <v>230</v>
      </c>
      <c r="E33" s="196" t="s">
        <v>205</v>
      </c>
      <c r="F33" s="196" t="s">
        <v>231</v>
      </c>
      <c r="G33" s="197" t="s">
        <v>232</v>
      </c>
      <c r="H33" s="195" t="s">
        <v>230</v>
      </c>
      <c r="I33" s="196" t="s">
        <v>205</v>
      </c>
      <c r="J33" s="196" t="s">
        <v>231</v>
      </c>
      <c r="K33" s="197" t="s">
        <v>232</v>
      </c>
      <c r="L33" s="195" t="s">
        <v>230</v>
      </c>
      <c r="M33" s="196" t="s">
        <v>205</v>
      </c>
      <c r="N33" s="196" t="s">
        <v>231</v>
      </c>
      <c r="O33" s="197" t="s">
        <v>232</v>
      </c>
      <c r="P33" s="195" t="s">
        <v>230</v>
      </c>
      <c r="Q33" s="196" t="s">
        <v>205</v>
      </c>
      <c r="R33" s="196" t="s">
        <v>231</v>
      </c>
      <c r="S33" s="197" t="s">
        <v>232</v>
      </c>
    </row>
    <row r="34" spans="2:19" x14ac:dyDescent="0.35">
      <c r="B34" s="957"/>
      <c r="C34" s="968"/>
      <c r="D34" s="205"/>
      <c r="E34" s="199"/>
      <c r="F34" s="199"/>
      <c r="G34" s="206"/>
      <c r="H34" s="172"/>
      <c r="I34" s="203"/>
      <c r="J34" s="172"/>
      <c r="K34" s="204"/>
      <c r="L34" s="172"/>
      <c r="M34" s="203"/>
      <c r="N34" s="172"/>
      <c r="O34" s="204"/>
      <c r="P34" s="172"/>
      <c r="Q34" s="203"/>
      <c r="R34" s="172"/>
      <c r="S34" s="204"/>
    </row>
    <row r="35" spans="2:19" ht="170.5" x14ac:dyDescent="0.35">
      <c r="B35" s="957"/>
      <c r="C35" s="968"/>
      <c r="D35" s="195" t="s">
        <v>230</v>
      </c>
      <c r="E35" s="196" t="s">
        <v>205</v>
      </c>
      <c r="F35" s="196" t="s">
        <v>231</v>
      </c>
      <c r="G35" s="197" t="s">
        <v>232</v>
      </c>
      <c r="H35" s="195" t="s">
        <v>230</v>
      </c>
      <c r="I35" s="196" t="s">
        <v>205</v>
      </c>
      <c r="J35" s="196" t="s">
        <v>231</v>
      </c>
      <c r="K35" s="197" t="s">
        <v>232</v>
      </c>
      <c r="L35" s="195" t="s">
        <v>230</v>
      </c>
      <c r="M35" s="196" t="s">
        <v>205</v>
      </c>
      <c r="N35" s="196" t="s">
        <v>231</v>
      </c>
      <c r="O35" s="197" t="s">
        <v>232</v>
      </c>
      <c r="P35" s="195" t="s">
        <v>230</v>
      </c>
      <c r="Q35" s="196" t="s">
        <v>205</v>
      </c>
      <c r="R35" s="196" t="s">
        <v>231</v>
      </c>
      <c r="S35" s="197" t="s">
        <v>232</v>
      </c>
    </row>
    <row r="36" spans="2:19" x14ac:dyDescent="0.35">
      <c r="B36" s="957"/>
      <c r="C36" s="968"/>
      <c r="D36" s="205"/>
      <c r="E36" s="199"/>
      <c r="F36" s="199"/>
      <c r="G36" s="206"/>
      <c r="H36" s="172"/>
      <c r="I36" s="203"/>
      <c r="J36" s="172"/>
      <c r="K36" s="204"/>
      <c r="L36" s="172"/>
      <c r="M36" s="203"/>
      <c r="N36" s="172"/>
      <c r="O36" s="204"/>
      <c r="P36" s="172"/>
      <c r="Q36" s="203"/>
      <c r="R36" s="172"/>
      <c r="S36" s="204"/>
    </row>
    <row r="37" spans="2:19" ht="170.5" x14ac:dyDescent="0.35">
      <c r="B37" s="957"/>
      <c r="C37" s="968"/>
      <c r="D37" s="195" t="s">
        <v>230</v>
      </c>
      <c r="E37" s="196" t="s">
        <v>205</v>
      </c>
      <c r="F37" s="196" t="s">
        <v>231</v>
      </c>
      <c r="G37" s="197" t="s">
        <v>232</v>
      </c>
      <c r="H37" s="195" t="s">
        <v>230</v>
      </c>
      <c r="I37" s="196" t="s">
        <v>205</v>
      </c>
      <c r="J37" s="196" t="s">
        <v>231</v>
      </c>
      <c r="K37" s="197" t="s">
        <v>232</v>
      </c>
      <c r="L37" s="195" t="s">
        <v>230</v>
      </c>
      <c r="M37" s="196" t="s">
        <v>205</v>
      </c>
      <c r="N37" s="196" t="s">
        <v>231</v>
      </c>
      <c r="O37" s="197" t="s">
        <v>232</v>
      </c>
      <c r="P37" s="195" t="s">
        <v>230</v>
      </c>
      <c r="Q37" s="196" t="s">
        <v>205</v>
      </c>
      <c r="R37" s="196" t="s">
        <v>231</v>
      </c>
      <c r="S37" s="197" t="s">
        <v>232</v>
      </c>
    </row>
    <row r="38" spans="2:19" x14ac:dyDescent="0.35">
      <c r="B38" s="958"/>
      <c r="C38" s="969"/>
      <c r="D38" s="205"/>
      <c r="E38" s="199"/>
      <c r="F38" s="199"/>
      <c r="G38" s="206"/>
      <c r="H38" s="172"/>
      <c r="I38" s="203"/>
      <c r="J38" s="172"/>
      <c r="K38" s="204"/>
      <c r="L38" s="172"/>
      <c r="M38" s="203"/>
      <c r="N38" s="172"/>
      <c r="O38" s="204"/>
      <c r="P38" s="172"/>
      <c r="Q38" s="203"/>
      <c r="R38" s="172"/>
      <c r="S38" s="204"/>
    </row>
    <row r="39" spans="2:19" ht="77.5" x14ac:dyDescent="0.35">
      <c r="B39" s="956" t="s">
        <v>237</v>
      </c>
      <c r="C39" s="956" t="s">
        <v>238</v>
      </c>
      <c r="D39" s="196" t="s">
        <v>239</v>
      </c>
      <c r="E39" s="196" t="s">
        <v>240</v>
      </c>
      <c r="F39" s="165" t="s">
        <v>241</v>
      </c>
      <c r="G39" s="206" t="s">
        <v>224</v>
      </c>
      <c r="H39" s="196" t="s">
        <v>239</v>
      </c>
      <c r="I39" s="196" t="s">
        <v>240</v>
      </c>
      <c r="J39" s="165" t="s">
        <v>241</v>
      </c>
      <c r="K39" s="204" t="s">
        <v>224</v>
      </c>
      <c r="L39" s="196" t="s">
        <v>239</v>
      </c>
      <c r="M39" s="196" t="s">
        <v>240</v>
      </c>
      <c r="N39" s="165" t="s">
        <v>241</v>
      </c>
      <c r="O39" s="207"/>
      <c r="P39" s="196" t="s">
        <v>239</v>
      </c>
      <c r="Q39" s="196" t="s">
        <v>240</v>
      </c>
      <c r="R39" s="165" t="s">
        <v>241</v>
      </c>
      <c r="S39" s="207"/>
    </row>
    <row r="40" spans="2:19" ht="31" x14ac:dyDescent="0.35">
      <c r="B40" s="957"/>
      <c r="C40" s="957"/>
      <c r="D40" s="988">
        <v>0</v>
      </c>
      <c r="E40" s="1035" t="s">
        <v>242</v>
      </c>
      <c r="F40" s="165" t="s">
        <v>243</v>
      </c>
      <c r="G40" s="208" t="s">
        <v>234</v>
      </c>
      <c r="H40" s="1037">
        <v>288</v>
      </c>
      <c r="I40" s="996" t="s">
        <v>242</v>
      </c>
      <c r="J40" s="165" t="s">
        <v>243</v>
      </c>
      <c r="K40" s="209" t="s">
        <v>234</v>
      </c>
      <c r="L40" s="977">
        <v>205</v>
      </c>
      <c r="M40" s="977" t="s">
        <v>242</v>
      </c>
      <c r="N40" s="165" t="s">
        <v>243</v>
      </c>
      <c r="O40" s="210" t="s">
        <v>234</v>
      </c>
      <c r="P40" s="977"/>
      <c r="Q40" s="977"/>
      <c r="R40" s="165" t="s">
        <v>243</v>
      </c>
      <c r="S40" s="210"/>
    </row>
    <row r="41" spans="2:19" ht="46.5" x14ac:dyDescent="0.35">
      <c r="B41" s="957"/>
      <c r="C41" s="957"/>
      <c r="D41" s="989"/>
      <c r="E41" s="1036"/>
      <c r="F41" s="165" t="s">
        <v>244</v>
      </c>
      <c r="G41" s="206">
        <v>0</v>
      </c>
      <c r="H41" s="1038"/>
      <c r="I41" s="997"/>
      <c r="J41" s="165" t="s">
        <v>244</v>
      </c>
      <c r="K41" s="204">
        <v>0</v>
      </c>
      <c r="L41" s="978"/>
      <c r="M41" s="978"/>
      <c r="N41" s="165" t="s">
        <v>244</v>
      </c>
      <c r="O41" s="204">
        <v>0</v>
      </c>
      <c r="P41" s="978"/>
      <c r="Q41" s="978"/>
      <c r="R41" s="165" t="s">
        <v>244</v>
      </c>
      <c r="S41" s="204"/>
    </row>
    <row r="42" spans="2:19" ht="77.5" x14ac:dyDescent="0.35">
      <c r="B42" s="957"/>
      <c r="C42" s="957"/>
      <c r="D42" s="196" t="s">
        <v>239</v>
      </c>
      <c r="E42" s="196" t="s">
        <v>240</v>
      </c>
      <c r="F42" s="165" t="s">
        <v>241</v>
      </c>
      <c r="G42" s="211"/>
      <c r="H42" s="196" t="s">
        <v>239</v>
      </c>
      <c r="I42" s="196" t="s">
        <v>240</v>
      </c>
      <c r="J42" s="165" t="s">
        <v>241</v>
      </c>
      <c r="K42" s="204" t="s">
        <v>224</v>
      </c>
      <c r="L42" s="196" t="s">
        <v>239</v>
      </c>
      <c r="M42" s="196" t="s">
        <v>240</v>
      </c>
      <c r="N42" s="165" t="s">
        <v>241</v>
      </c>
      <c r="O42" s="207" t="s">
        <v>224</v>
      </c>
      <c r="P42" s="196" t="s">
        <v>239</v>
      </c>
      <c r="Q42" s="196" t="s">
        <v>240</v>
      </c>
      <c r="R42" s="165" t="s">
        <v>241</v>
      </c>
      <c r="S42" s="207"/>
    </row>
    <row r="43" spans="2:19" ht="31" x14ac:dyDescent="0.35">
      <c r="B43" s="957"/>
      <c r="C43" s="957"/>
      <c r="D43" s="988">
        <v>0</v>
      </c>
      <c r="E43" s="1035" t="s">
        <v>245</v>
      </c>
      <c r="F43" s="165" t="s">
        <v>243</v>
      </c>
      <c r="G43" s="212"/>
      <c r="H43" s="1037">
        <v>288</v>
      </c>
      <c r="I43" s="996" t="s">
        <v>245</v>
      </c>
      <c r="J43" s="165" t="s">
        <v>243</v>
      </c>
      <c r="K43" s="209" t="s">
        <v>234</v>
      </c>
      <c r="L43" s="977">
        <v>205</v>
      </c>
      <c r="M43" s="996" t="s">
        <v>245</v>
      </c>
      <c r="N43" s="165" t="s">
        <v>243</v>
      </c>
      <c r="O43" s="210" t="s">
        <v>234</v>
      </c>
      <c r="P43" s="977"/>
      <c r="Q43" s="977"/>
      <c r="R43" s="165" t="s">
        <v>243</v>
      </c>
      <c r="S43" s="210"/>
    </row>
    <row r="44" spans="2:19" ht="46.5" x14ac:dyDescent="0.35">
      <c r="B44" s="957"/>
      <c r="C44" s="957"/>
      <c r="D44" s="989"/>
      <c r="E44" s="1036"/>
      <c r="F44" s="165" t="s">
        <v>244</v>
      </c>
      <c r="G44" s="206"/>
      <c r="H44" s="1038"/>
      <c r="I44" s="997"/>
      <c r="J44" s="165" t="s">
        <v>244</v>
      </c>
      <c r="K44" s="204">
        <v>0</v>
      </c>
      <c r="L44" s="978"/>
      <c r="M44" s="997"/>
      <c r="N44" s="165" t="s">
        <v>244</v>
      </c>
      <c r="O44" s="204">
        <v>0</v>
      </c>
      <c r="P44" s="978"/>
      <c r="Q44" s="978"/>
      <c r="R44" s="165" t="s">
        <v>244</v>
      </c>
      <c r="S44" s="204"/>
    </row>
    <row r="45" spans="2:19" ht="77.5" x14ac:dyDescent="0.35">
      <c r="B45" s="957"/>
      <c r="C45" s="957"/>
      <c r="D45" s="196" t="s">
        <v>239</v>
      </c>
      <c r="E45" s="196" t="s">
        <v>240</v>
      </c>
      <c r="F45" s="165" t="s">
        <v>241</v>
      </c>
      <c r="G45" s="211"/>
      <c r="H45" s="196" t="s">
        <v>239</v>
      </c>
      <c r="I45" s="196" t="s">
        <v>240</v>
      </c>
      <c r="J45" s="165" t="s">
        <v>241</v>
      </c>
      <c r="K45" s="204" t="s">
        <v>224</v>
      </c>
      <c r="L45" s="196" t="s">
        <v>239</v>
      </c>
      <c r="M45" s="196" t="s">
        <v>240</v>
      </c>
      <c r="N45" s="165" t="s">
        <v>241</v>
      </c>
      <c r="O45" s="207" t="s">
        <v>224</v>
      </c>
      <c r="P45" s="196" t="s">
        <v>239</v>
      </c>
      <c r="Q45" s="196" t="s">
        <v>240</v>
      </c>
      <c r="R45" s="165" t="s">
        <v>241</v>
      </c>
      <c r="S45" s="207"/>
    </row>
    <row r="46" spans="2:19" ht="31" x14ac:dyDescent="0.35">
      <c r="B46" s="957"/>
      <c r="C46" s="957"/>
      <c r="D46" s="988">
        <v>0</v>
      </c>
      <c r="E46" s="1035" t="s">
        <v>246</v>
      </c>
      <c r="F46" s="165" t="s">
        <v>243</v>
      </c>
      <c r="G46" s="212"/>
      <c r="H46" s="1037">
        <v>288</v>
      </c>
      <c r="I46" s="996" t="s">
        <v>246</v>
      </c>
      <c r="J46" s="165" t="s">
        <v>243</v>
      </c>
      <c r="K46" s="209" t="s">
        <v>234</v>
      </c>
      <c r="L46" s="977">
        <v>205</v>
      </c>
      <c r="M46" s="996" t="s">
        <v>246</v>
      </c>
      <c r="N46" s="165" t="s">
        <v>243</v>
      </c>
      <c r="O46" s="210" t="s">
        <v>234</v>
      </c>
      <c r="P46" s="977"/>
      <c r="Q46" s="977"/>
      <c r="R46" s="165" t="s">
        <v>243</v>
      </c>
      <c r="S46" s="210"/>
    </row>
    <row r="47" spans="2:19" ht="46.5" x14ac:dyDescent="0.35">
      <c r="B47" s="957"/>
      <c r="C47" s="957"/>
      <c r="D47" s="989"/>
      <c r="E47" s="1036"/>
      <c r="F47" s="165" t="s">
        <v>244</v>
      </c>
      <c r="G47" s="206"/>
      <c r="H47" s="1038"/>
      <c r="I47" s="997"/>
      <c r="J47" s="165" t="s">
        <v>244</v>
      </c>
      <c r="K47" s="204">
        <v>0</v>
      </c>
      <c r="L47" s="978"/>
      <c r="M47" s="997"/>
      <c r="N47" s="165" t="s">
        <v>244</v>
      </c>
      <c r="O47" s="204">
        <v>0</v>
      </c>
      <c r="P47" s="978"/>
      <c r="Q47" s="978"/>
      <c r="R47" s="165" t="s">
        <v>244</v>
      </c>
      <c r="S47" s="204"/>
    </row>
    <row r="48" spans="2:19" ht="77.5" x14ac:dyDescent="0.35">
      <c r="B48" s="957"/>
      <c r="C48" s="957"/>
      <c r="D48" s="196" t="s">
        <v>239</v>
      </c>
      <c r="E48" s="196" t="s">
        <v>240</v>
      </c>
      <c r="F48" s="165" t="s">
        <v>241</v>
      </c>
      <c r="G48" s="211"/>
      <c r="H48" s="196" t="s">
        <v>239</v>
      </c>
      <c r="I48" s="196" t="s">
        <v>240</v>
      </c>
      <c r="J48" s="165" t="s">
        <v>241</v>
      </c>
      <c r="K48" s="204" t="s">
        <v>224</v>
      </c>
      <c r="L48" s="196" t="s">
        <v>239</v>
      </c>
      <c r="M48" s="196" t="s">
        <v>240</v>
      </c>
      <c r="N48" s="165" t="s">
        <v>241</v>
      </c>
      <c r="O48" s="207" t="s">
        <v>224</v>
      </c>
      <c r="P48" s="196" t="s">
        <v>239</v>
      </c>
      <c r="Q48" s="196" t="s">
        <v>240</v>
      </c>
      <c r="R48" s="165" t="s">
        <v>241</v>
      </c>
      <c r="S48" s="207"/>
    </row>
    <row r="49" spans="2:19" ht="31" x14ac:dyDescent="0.35">
      <c r="B49" s="957"/>
      <c r="C49" s="957"/>
      <c r="D49" s="988">
        <v>0</v>
      </c>
      <c r="E49" s="1035" t="s">
        <v>247</v>
      </c>
      <c r="F49" s="165" t="s">
        <v>243</v>
      </c>
      <c r="G49" s="212"/>
      <c r="H49" s="1037">
        <v>288</v>
      </c>
      <c r="I49" s="996" t="s">
        <v>247</v>
      </c>
      <c r="J49" s="165" t="s">
        <v>243</v>
      </c>
      <c r="K49" s="209" t="s">
        <v>234</v>
      </c>
      <c r="L49" s="977">
        <v>205</v>
      </c>
      <c r="M49" s="996" t="s">
        <v>247</v>
      </c>
      <c r="N49" s="165" t="s">
        <v>243</v>
      </c>
      <c r="O49" s="210" t="s">
        <v>234</v>
      </c>
      <c r="P49" s="977"/>
      <c r="Q49" s="977"/>
      <c r="R49" s="165" t="s">
        <v>243</v>
      </c>
      <c r="S49" s="210"/>
    </row>
    <row r="50" spans="2:19" ht="46.5" x14ac:dyDescent="0.35">
      <c r="B50" s="958"/>
      <c r="C50" s="958"/>
      <c r="D50" s="989"/>
      <c r="E50" s="1036"/>
      <c r="F50" s="165" t="s">
        <v>244</v>
      </c>
      <c r="G50" s="206"/>
      <c r="H50" s="1038"/>
      <c r="I50" s="997"/>
      <c r="J50" s="165" t="s">
        <v>244</v>
      </c>
      <c r="K50" s="204">
        <v>0</v>
      </c>
      <c r="L50" s="978"/>
      <c r="M50" s="997"/>
      <c r="N50" s="165" t="s">
        <v>244</v>
      </c>
      <c r="O50" s="204">
        <v>0</v>
      </c>
      <c r="P50" s="978"/>
      <c r="Q50" s="978"/>
      <c r="R50" s="165" t="s">
        <v>244</v>
      </c>
      <c r="S50" s="204"/>
    </row>
    <row r="51" spans="2:19" ht="16" thickBot="1" x14ac:dyDescent="0.4">
      <c r="C51" s="213"/>
      <c r="D51" s="214"/>
    </row>
    <row r="52" spans="2:19" ht="16" thickBot="1" x14ac:dyDescent="0.4">
      <c r="D52" s="959" t="s">
        <v>207</v>
      </c>
      <c r="E52" s="960"/>
      <c r="F52" s="960"/>
      <c r="G52" s="961"/>
      <c r="H52" s="959" t="s">
        <v>208</v>
      </c>
      <c r="I52" s="960"/>
      <c r="J52" s="960"/>
      <c r="K52" s="961"/>
      <c r="L52" s="959" t="s">
        <v>209</v>
      </c>
      <c r="M52" s="960"/>
      <c r="N52" s="960"/>
      <c r="O52" s="961"/>
      <c r="P52" s="959" t="s">
        <v>210</v>
      </c>
      <c r="Q52" s="960"/>
      <c r="R52" s="960"/>
      <c r="S52" s="961"/>
    </row>
    <row r="53" spans="2:19" x14ac:dyDescent="0.35">
      <c r="B53" s="962" t="s">
        <v>248</v>
      </c>
      <c r="C53" s="962" t="s">
        <v>249</v>
      </c>
      <c r="D53" s="964" t="s">
        <v>250</v>
      </c>
      <c r="E53" s="999"/>
      <c r="F53" s="215" t="s">
        <v>205</v>
      </c>
      <c r="G53" s="216" t="s">
        <v>251</v>
      </c>
      <c r="H53" s="964" t="s">
        <v>250</v>
      </c>
      <c r="I53" s="999"/>
      <c r="J53" s="215" t="s">
        <v>205</v>
      </c>
      <c r="K53" s="216" t="s">
        <v>251</v>
      </c>
      <c r="L53" s="964" t="s">
        <v>250</v>
      </c>
      <c r="M53" s="999"/>
      <c r="N53" s="215" t="s">
        <v>205</v>
      </c>
      <c r="O53" s="216" t="s">
        <v>251</v>
      </c>
      <c r="P53" s="964" t="s">
        <v>250</v>
      </c>
      <c r="Q53" s="999"/>
      <c r="R53" s="215" t="s">
        <v>205</v>
      </c>
      <c r="S53" s="216" t="s">
        <v>251</v>
      </c>
    </row>
    <row r="54" spans="2:19" x14ac:dyDescent="0.35">
      <c r="B54" s="1005"/>
      <c r="C54" s="1005"/>
      <c r="D54" s="187" t="s">
        <v>216</v>
      </c>
      <c r="E54" s="188">
        <v>20</v>
      </c>
      <c r="F54" s="1031" t="s">
        <v>206</v>
      </c>
      <c r="G54" s="1033" t="s">
        <v>252</v>
      </c>
      <c r="H54" s="187" t="s">
        <v>216</v>
      </c>
      <c r="I54" s="189">
        <v>20</v>
      </c>
      <c r="J54" s="1027" t="s">
        <v>206</v>
      </c>
      <c r="K54" s="1029" t="s">
        <v>253</v>
      </c>
      <c r="L54" s="187" t="s">
        <v>216</v>
      </c>
      <c r="M54" s="190">
        <v>19</v>
      </c>
      <c r="N54" s="1027" t="s">
        <v>206</v>
      </c>
      <c r="O54" s="1029" t="s">
        <v>252</v>
      </c>
      <c r="P54" s="187" t="s">
        <v>216</v>
      </c>
      <c r="Q54" s="190"/>
      <c r="R54" s="1027"/>
      <c r="S54" s="1029"/>
    </row>
    <row r="55" spans="2:19" ht="31" x14ac:dyDescent="0.35">
      <c r="B55" s="963"/>
      <c r="C55" s="963"/>
      <c r="D55" s="191" t="s">
        <v>227</v>
      </c>
      <c r="E55" s="192">
        <v>0.2</v>
      </c>
      <c r="F55" s="1032"/>
      <c r="G55" s="1034"/>
      <c r="H55" s="191" t="s">
        <v>227</v>
      </c>
      <c r="I55" s="194">
        <v>0.2</v>
      </c>
      <c r="J55" s="1028"/>
      <c r="K55" s="1030"/>
      <c r="L55" s="191" t="s">
        <v>227</v>
      </c>
      <c r="M55" s="194">
        <v>0.31</v>
      </c>
      <c r="N55" s="1028"/>
      <c r="O55" s="1030"/>
      <c r="P55" s="191" t="s">
        <v>227</v>
      </c>
      <c r="Q55" s="194"/>
      <c r="R55" s="1028"/>
      <c r="S55" s="1030"/>
    </row>
    <row r="56" spans="2:19" ht="31" x14ac:dyDescent="0.35">
      <c r="B56" s="956" t="s">
        <v>254</v>
      </c>
      <c r="C56" s="956" t="s">
        <v>255</v>
      </c>
      <c r="D56" s="196" t="s">
        <v>256</v>
      </c>
      <c r="E56" s="217" t="s">
        <v>257</v>
      </c>
      <c r="F56" s="944" t="s">
        <v>258</v>
      </c>
      <c r="G56" s="1006"/>
      <c r="H56" s="196" t="s">
        <v>256</v>
      </c>
      <c r="I56" s="217" t="s">
        <v>257</v>
      </c>
      <c r="J56" s="944" t="s">
        <v>258</v>
      </c>
      <c r="K56" s="1006"/>
      <c r="L56" s="196" t="s">
        <v>256</v>
      </c>
      <c r="M56" s="217" t="s">
        <v>257</v>
      </c>
      <c r="N56" s="944" t="s">
        <v>258</v>
      </c>
      <c r="O56" s="1006"/>
      <c r="P56" s="196" t="s">
        <v>256</v>
      </c>
      <c r="Q56" s="217" t="s">
        <v>257</v>
      </c>
      <c r="R56" s="944" t="s">
        <v>258</v>
      </c>
      <c r="S56" s="1006"/>
    </row>
    <row r="57" spans="2:19" x14ac:dyDescent="0.35">
      <c r="B57" s="957"/>
      <c r="C57" s="958"/>
      <c r="D57" s="199">
        <v>20</v>
      </c>
      <c r="E57" s="218">
        <v>0.2</v>
      </c>
      <c r="F57" s="984" t="s">
        <v>259</v>
      </c>
      <c r="G57" s="985"/>
      <c r="H57" s="172">
        <v>20</v>
      </c>
      <c r="I57" s="219">
        <v>0.2</v>
      </c>
      <c r="J57" s="1002" t="s">
        <v>259</v>
      </c>
      <c r="K57" s="1003"/>
      <c r="L57" s="172">
        <v>19</v>
      </c>
      <c r="M57" s="220">
        <v>0.31</v>
      </c>
      <c r="N57" s="1002" t="s">
        <v>259</v>
      </c>
      <c r="O57" s="1003"/>
      <c r="P57" s="172"/>
      <c r="Q57" s="220"/>
      <c r="R57" s="1002"/>
      <c r="S57" s="1003"/>
    </row>
    <row r="58" spans="2:19" ht="31" x14ac:dyDescent="0.35">
      <c r="B58" s="957"/>
      <c r="C58" s="956" t="s">
        <v>260</v>
      </c>
      <c r="D58" s="221" t="s">
        <v>258</v>
      </c>
      <c r="E58" s="222" t="s">
        <v>231</v>
      </c>
      <c r="F58" s="196" t="s">
        <v>205</v>
      </c>
      <c r="G58" s="223" t="s">
        <v>251</v>
      </c>
      <c r="H58" s="221" t="s">
        <v>258</v>
      </c>
      <c r="I58" s="222" t="s">
        <v>231</v>
      </c>
      <c r="J58" s="196" t="s">
        <v>205</v>
      </c>
      <c r="K58" s="223" t="s">
        <v>251</v>
      </c>
      <c r="L58" s="221" t="s">
        <v>258</v>
      </c>
      <c r="M58" s="222" t="s">
        <v>231</v>
      </c>
      <c r="N58" s="196" t="s">
        <v>205</v>
      </c>
      <c r="O58" s="223" t="s">
        <v>251</v>
      </c>
      <c r="P58" s="221" t="s">
        <v>258</v>
      </c>
      <c r="Q58" s="222" t="s">
        <v>231</v>
      </c>
      <c r="R58" s="196" t="s">
        <v>205</v>
      </c>
      <c r="S58" s="223" t="s">
        <v>251</v>
      </c>
    </row>
    <row r="59" spans="2:19" ht="25.5" customHeight="1" x14ac:dyDescent="0.35">
      <c r="B59" s="958"/>
      <c r="C59" s="1026"/>
      <c r="D59" s="224" t="s">
        <v>261</v>
      </c>
      <c r="E59" s="225" t="s">
        <v>234</v>
      </c>
      <c r="F59" s="199" t="s">
        <v>233</v>
      </c>
      <c r="G59" s="226" t="s">
        <v>262</v>
      </c>
      <c r="H59" s="227" t="s">
        <v>261</v>
      </c>
      <c r="I59" s="228" t="s">
        <v>234</v>
      </c>
      <c r="J59" s="172" t="s">
        <v>233</v>
      </c>
      <c r="K59" s="229" t="s">
        <v>253</v>
      </c>
      <c r="L59" s="227" t="s">
        <v>261</v>
      </c>
      <c r="M59" s="228" t="s">
        <v>234</v>
      </c>
      <c r="N59" s="172" t="s">
        <v>233</v>
      </c>
      <c r="O59" s="229" t="s">
        <v>252</v>
      </c>
      <c r="P59" s="227"/>
      <c r="Q59" s="228"/>
      <c r="R59" s="172"/>
      <c r="S59" s="229"/>
    </row>
    <row r="60" spans="2:19" ht="16" thickBot="1" x14ac:dyDescent="0.4">
      <c r="B60" s="183"/>
      <c r="C60" s="230"/>
      <c r="D60" s="214"/>
    </row>
    <row r="61" spans="2:19" ht="16" thickBot="1" x14ac:dyDescent="0.4">
      <c r="B61" s="183"/>
      <c r="C61" s="183"/>
      <c r="D61" s="959" t="s">
        <v>207</v>
      </c>
      <c r="E61" s="960"/>
      <c r="F61" s="960"/>
      <c r="G61" s="960"/>
      <c r="H61" s="959" t="s">
        <v>208</v>
      </c>
      <c r="I61" s="960"/>
      <c r="J61" s="960"/>
      <c r="K61" s="961"/>
      <c r="L61" s="960" t="s">
        <v>209</v>
      </c>
      <c r="M61" s="960"/>
      <c r="N61" s="960"/>
      <c r="O61" s="960"/>
      <c r="P61" s="959" t="s">
        <v>210</v>
      </c>
      <c r="Q61" s="960"/>
      <c r="R61" s="960"/>
      <c r="S61" s="961"/>
    </row>
    <row r="62" spans="2:19" x14ac:dyDescent="0.35">
      <c r="B62" s="962" t="s">
        <v>263</v>
      </c>
      <c r="C62" s="962" t="s">
        <v>264</v>
      </c>
      <c r="D62" s="1023" t="s">
        <v>265</v>
      </c>
      <c r="E62" s="1024"/>
      <c r="F62" s="964" t="s">
        <v>205</v>
      </c>
      <c r="G62" s="965"/>
      <c r="H62" s="1025" t="s">
        <v>265</v>
      </c>
      <c r="I62" s="1024"/>
      <c r="J62" s="964" t="s">
        <v>205</v>
      </c>
      <c r="K62" s="966"/>
      <c r="L62" s="1025" t="s">
        <v>265</v>
      </c>
      <c r="M62" s="1024"/>
      <c r="N62" s="964" t="s">
        <v>205</v>
      </c>
      <c r="O62" s="966"/>
      <c r="P62" s="1025" t="s">
        <v>265</v>
      </c>
      <c r="Q62" s="1024"/>
      <c r="R62" s="964" t="s">
        <v>205</v>
      </c>
      <c r="S62" s="966"/>
    </row>
    <row r="63" spans="2:19" ht="30.75" customHeight="1" x14ac:dyDescent="0.35">
      <c r="B63" s="963"/>
      <c r="C63" s="963"/>
      <c r="D63" s="1019">
        <v>0.05</v>
      </c>
      <c r="E63" s="1020"/>
      <c r="F63" s="984" t="s">
        <v>206</v>
      </c>
      <c r="G63" s="1021"/>
      <c r="H63" s="1022">
        <v>0.8</v>
      </c>
      <c r="I63" s="1016"/>
      <c r="J63" s="1002" t="s">
        <v>206</v>
      </c>
      <c r="K63" s="1003"/>
      <c r="L63" s="1022">
        <v>0.55000000000000004</v>
      </c>
      <c r="M63" s="1016"/>
      <c r="N63" s="1002" t="s">
        <v>206</v>
      </c>
      <c r="O63" s="1003"/>
      <c r="P63" s="1015"/>
      <c r="Q63" s="1016"/>
      <c r="R63" s="1002"/>
      <c r="S63" s="1003"/>
    </row>
    <row r="64" spans="2:19" ht="62" x14ac:dyDescent="0.35">
      <c r="B64" s="956" t="s">
        <v>266</v>
      </c>
      <c r="C64" s="956" t="s">
        <v>267</v>
      </c>
      <c r="D64" s="196" t="s">
        <v>268</v>
      </c>
      <c r="E64" s="196" t="s">
        <v>269</v>
      </c>
      <c r="F64" s="944" t="s">
        <v>270</v>
      </c>
      <c r="G64" s="1006"/>
      <c r="H64" s="231" t="s">
        <v>268</v>
      </c>
      <c r="I64" s="196" t="s">
        <v>269</v>
      </c>
      <c r="J64" s="1017" t="s">
        <v>270</v>
      </c>
      <c r="K64" s="1006"/>
      <c r="L64" s="231" t="s">
        <v>268</v>
      </c>
      <c r="M64" s="196" t="s">
        <v>269</v>
      </c>
      <c r="N64" s="1017" t="s">
        <v>270</v>
      </c>
      <c r="O64" s="1006"/>
      <c r="P64" s="231" t="s">
        <v>268</v>
      </c>
      <c r="Q64" s="196" t="s">
        <v>269</v>
      </c>
      <c r="R64" s="1017" t="s">
        <v>270</v>
      </c>
      <c r="S64" s="1006"/>
    </row>
    <row r="65" spans="2:19" ht="51" customHeight="1" x14ac:dyDescent="0.35">
      <c r="B65" s="958"/>
      <c r="C65" s="958"/>
      <c r="D65" s="199">
        <v>1100</v>
      </c>
      <c r="E65" s="218">
        <v>0.5</v>
      </c>
      <c r="F65" s="1018" t="s">
        <v>271</v>
      </c>
      <c r="G65" s="1018"/>
      <c r="H65" s="172">
        <v>22810</v>
      </c>
      <c r="I65" s="220">
        <v>0.49359999999999998</v>
      </c>
      <c r="J65" s="1013" t="s">
        <v>272</v>
      </c>
      <c r="K65" s="1014"/>
      <c r="L65" s="172">
        <v>23210</v>
      </c>
      <c r="M65" s="220">
        <v>0.48209999999999997</v>
      </c>
      <c r="N65" s="1013" t="s">
        <v>439</v>
      </c>
      <c r="O65" s="1014"/>
      <c r="P65" s="172"/>
      <c r="Q65" s="220"/>
      <c r="R65" s="1013"/>
      <c r="S65" s="1014"/>
    </row>
    <row r="66" spans="2:19" ht="16" thickBot="1" x14ac:dyDescent="0.4">
      <c r="B66" s="183"/>
      <c r="C66" s="183"/>
    </row>
    <row r="67" spans="2:19" ht="16" thickBot="1" x14ac:dyDescent="0.4">
      <c r="B67" s="183"/>
      <c r="C67" s="183"/>
      <c r="D67" s="959" t="s">
        <v>207</v>
      </c>
      <c r="E67" s="960"/>
      <c r="F67" s="960"/>
      <c r="G67" s="961"/>
      <c r="H67" s="960" t="s">
        <v>208</v>
      </c>
      <c r="I67" s="960"/>
      <c r="J67" s="960"/>
      <c r="K67" s="961"/>
      <c r="L67" s="960" t="s">
        <v>209</v>
      </c>
      <c r="M67" s="960"/>
      <c r="N67" s="960"/>
      <c r="O67" s="960"/>
      <c r="P67" s="960" t="s">
        <v>208</v>
      </c>
      <c r="Q67" s="960"/>
      <c r="R67" s="960"/>
      <c r="S67" s="961"/>
    </row>
    <row r="68" spans="2:19" x14ac:dyDescent="0.35">
      <c r="B68" s="962" t="s">
        <v>273</v>
      </c>
      <c r="C68" s="962" t="s">
        <v>274</v>
      </c>
      <c r="D68" s="232" t="s">
        <v>275</v>
      </c>
      <c r="E68" s="215" t="s">
        <v>276</v>
      </c>
      <c r="F68" s="964" t="s">
        <v>277</v>
      </c>
      <c r="G68" s="966"/>
      <c r="H68" s="232" t="s">
        <v>275</v>
      </c>
      <c r="I68" s="215" t="s">
        <v>276</v>
      </c>
      <c r="J68" s="964" t="s">
        <v>277</v>
      </c>
      <c r="K68" s="966"/>
      <c r="L68" s="232" t="s">
        <v>275</v>
      </c>
      <c r="M68" s="215" t="s">
        <v>276</v>
      </c>
      <c r="N68" s="964" t="s">
        <v>277</v>
      </c>
      <c r="O68" s="966"/>
      <c r="P68" s="232" t="s">
        <v>275</v>
      </c>
      <c r="Q68" s="215" t="s">
        <v>276</v>
      </c>
      <c r="R68" s="964" t="s">
        <v>277</v>
      </c>
      <c r="S68" s="966"/>
    </row>
    <row r="69" spans="2:19" ht="67.5" customHeight="1" x14ac:dyDescent="0.35">
      <c r="B69" s="1005"/>
      <c r="C69" s="963"/>
      <c r="D69" s="233" t="s">
        <v>206</v>
      </c>
      <c r="E69" s="198" t="s">
        <v>234</v>
      </c>
      <c r="F69" s="1007" t="s">
        <v>278</v>
      </c>
      <c r="G69" s="1008"/>
      <c r="H69" s="234" t="s">
        <v>206</v>
      </c>
      <c r="I69" s="235" t="s">
        <v>234</v>
      </c>
      <c r="J69" s="1009" t="s">
        <v>279</v>
      </c>
      <c r="K69" s="1010"/>
      <c r="L69" s="236" t="s">
        <v>206</v>
      </c>
      <c r="M69" s="203" t="s">
        <v>234</v>
      </c>
      <c r="N69" s="1009" t="s">
        <v>440</v>
      </c>
      <c r="O69" s="1010"/>
      <c r="P69" s="236"/>
      <c r="Q69" s="203"/>
      <c r="R69" s="1011"/>
      <c r="S69" s="1012"/>
    </row>
    <row r="70" spans="2:19" ht="31" x14ac:dyDescent="0.35">
      <c r="B70" s="1005"/>
      <c r="C70" s="962" t="s">
        <v>280</v>
      </c>
      <c r="D70" s="196" t="s">
        <v>205</v>
      </c>
      <c r="E70" s="195" t="s">
        <v>281</v>
      </c>
      <c r="F70" s="944" t="s">
        <v>282</v>
      </c>
      <c r="G70" s="1006"/>
      <c r="H70" s="196" t="s">
        <v>205</v>
      </c>
      <c r="I70" s="195" t="s">
        <v>281</v>
      </c>
      <c r="J70" s="944" t="s">
        <v>282</v>
      </c>
      <c r="K70" s="1006"/>
      <c r="L70" s="196" t="s">
        <v>205</v>
      </c>
      <c r="M70" s="195" t="s">
        <v>281</v>
      </c>
      <c r="N70" s="944" t="s">
        <v>282</v>
      </c>
      <c r="O70" s="1006"/>
      <c r="P70" s="196" t="s">
        <v>205</v>
      </c>
      <c r="Q70" s="195" t="s">
        <v>281</v>
      </c>
      <c r="R70" s="944" t="s">
        <v>282</v>
      </c>
      <c r="S70" s="1006"/>
    </row>
    <row r="71" spans="2:19" ht="77.5" x14ac:dyDescent="0.35">
      <c r="B71" s="1005"/>
      <c r="C71" s="1005"/>
      <c r="D71" s="199" t="s">
        <v>233</v>
      </c>
      <c r="E71" s="205" t="s">
        <v>286</v>
      </c>
      <c r="F71" s="984" t="s">
        <v>287</v>
      </c>
      <c r="G71" s="985"/>
      <c r="H71" s="172" t="s">
        <v>233</v>
      </c>
      <c r="I71" s="203" t="s">
        <v>286</v>
      </c>
      <c r="J71" s="1002" t="s">
        <v>285</v>
      </c>
      <c r="K71" s="1003"/>
      <c r="L71" s="172" t="s">
        <v>233</v>
      </c>
      <c r="M71" s="203" t="s">
        <v>286</v>
      </c>
      <c r="N71" s="1002" t="s">
        <v>441</v>
      </c>
      <c r="O71" s="1003"/>
      <c r="P71" s="172"/>
      <c r="Q71" s="203"/>
      <c r="R71" s="1002"/>
      <c r="S71" s="1003"/>
    </row>
    <row r="72" spans="2:19" ht="77.5" x14ac:dyDescent="0.35">
      <c r="B72" s="1005"/>
      <c r="C72" s="1005"/>
      <c r="D72" s="199" t="s">
        <v>288</v>
      </c>
      <c r="E72" s="205" t="s">
        <v>286</v>
      </c>
      <c r="F72" s="984" t="s">
        <v>284</v>
      </c>
      <c r="G72" s="985"/>
      <c r="H72" s="172" t="s">
        <v>288</v>
      </c>
      <c r="I72" s="203" t="s">
        <v>286</v>
      </c>
      <c r="J72" s="1002" t="s">
        <v>289</v>
      </c>
      <c r="K72" s="1003"/>
      <c r="L72" s="172" t="s">
        <v>288</v>
      </c>
      <c r="M72" s="203" t="s">
        <v>286</v>
      </c>
      <c r="N72" s="1002" t="s">
        <v>287</v>
      </c>
      <c r="O72" s="1003"/>
      <c r="P72" s="172"/>
      <c r="Q72" s="203"/>
      <c r="R72" s="1002"/>
      <c r="S72" s="1003"/>
    </row>
    <row r="73" spans="2:19" ht="77.5" x14ac:dyDescent="0.35">
      <c r="B73" s="1005"/>
      <c r="C73" s="1005"/>
      <c r="D73" s="199" t="s">
        <v>290</v>
      </c>
      <c r="E73" s="205" t="s">
        <v>283</v>
      </c>
      <c r="F73" s="984" t="s">
        <v>284</v>
      </c>
      <c r="G73" s="985"/>
      <c r="H73" s="172" t="s">
        <v>290</v>
      </c>
      <c r="I73" s="203" t="s">
        <v>283</v>
      </c>
      <c r="J73" s="1002" t="s">
        <v>289</v>
      </c>
      <c r="K73" s="1003"/>
      <c r="L73" s="172" t="s">
        <v>290</v>
      </c>
      <c r="M73" s="203" t="s">
        <v>283</v>
      </c>
      <c r="N73" s="1002" t="s">
        <v>284</v>
      </c>
      <c r="O73" s="1003"/>
      <c r="P73" s="172"/>
      <c r="Q73" s="203"/>
      <c r="R73" s="1002"/>
      <c r="S73" s="1003"/>
    </row>
    <row r="74" spans="2:19" x14ac:dyDescent="0.35">
      <c r="B74" s="1005"/>
      <c r="C74" s="1005"/>
      <c r="D74" s="199"/>
      <c r="E74" s="205"/>
      <c r="F74" s="984"/>
      <c r="G74" s="985"/>
      <c r="H74" s="172"/>
      <c r="I74" s="203"/>
      <c r="J74" s="1002"/>
      <c r="K74" s="1003"/>
      <c r="L74" s="172"/>
      <c r="M74" s="203"/>
      <c r="N74" s="1002"/>
      <c r="O74" s="1003"/>
      <c r="P74" s="172"/>
      <c r="Q74" s="203"/>
      <c r="R74" s="1002"/>
      <c r="S74" s="1003"/>
    </row>
    <row r="75" spans="2:19" x14ac:dyDescent="0.35">
      <c r="B75" s="963"/>
      <c r="C75" s="963"/>
      <c r="D75" s="199"/>
      <c r="E75" s="205"/>
      <c r="F75" s="984"/>
      <c r="G75" s="985"/>
      <c r="H75" s="172"/>
      <c r="I75" s="203"/>
      <c r="J75" s="1002"/>
      <c r="K75" s="1003"/>
      <c r="L75" s="172"/>
      <c r="M75" s="203"/>
      <c r="N75" s="1002"/>
      <c r="O75" s="1003"/>
      <c r="P75" s="172"/>
      <c r="Q75" s="203"/>
      <c r="R75" s="1002"/>
      <c r="S75" s="1003"/>
    </row>
    <row r="76" spans="2:19" ht="31" x14ac:dyDescent="0.35">
      <c r="B76" s="956" t="s">
        <v>291</v>
      </c>
      <c r="C76" s="1004" t="s">
        <v>292</v>
      </c>
      <c r="D76" s="217" t="s">
        <v>293</v>
      </c>
      <c r="E76" s="944" t="s">
        <v>258</v>
      </c>
      <c r="F76" s="945"/>
      <c r="G76" s="197" t="s">
        <v>205</v>
      </c>
      <c r="H76" s="217" t="s">
        <v>293</v>
      </c>
      <c r="I76" s="944" t="s">
        <v>258</v>
      </c>
      <c r="J76" s="945"/>
      <c r="K76" s="197" t="s">
        <v>205</v>
      </c>
      <c r="L76" s="217" t="s">
        <v>293</v>
      </c>
      <c r="M76" s="944" t="s">
        <v>258</v>
      </c>
      <c r="N76" s="945"/>
      <c r="O76" s="197" t="s">
        <v>205</v>
      </c>
      <c r="P76" s="217" t="s">
        <v>293</v>
      </c>
      <c r="Q76" s="944" t="s">
        <v>258</v>
      </c>
      <c r="R76" s="945"/>
      <c r="S76" s="197" t="s">
        <v>205</v>
      </c>
    </row>
    <row r="77" spans="2:19" x14ac:dyDescent="0.35">
      <c r="B77" s="957"/>
      <c r="C77" s="1004"/>
      <c r="D77" s="237">
        <v>1</v>
      </c>
      <c r="E77" s="946" t="s">
        <v>687</v>
      </c>
      <c r="F77" s="947"/>
      <c r="G77" s="206" t="s">
        <v>288</v>
      </c>
      <c r="H77" s="238">
        <v>10</v>
      </c>
      <c r="I77" s="948" t="s">
        <v>688</v>
      </c>
      <c r="J77" s="949"/>
      <c r="K77" s="204" t="s">
        <v>288</v>
      </c>
      <c r="L77" s="238">
        <v>3</v>
      </c>
      <c r="M77" s="948" t="s">
        <v>687</v>
      </c>
      <c r="N77" s="949"/>
      <c r="O77" s="204" t="s">
        <v>288</v>
      </c>
      <c r="P77" s="238"/>
      <c r="Q77" s="948"/>
      <c r="R77" s="949"/>
      <c r="S77" s="204"/>
    </row>
    <row r="78" spans="2:19" x14ac:dyDescent="0.35">
      <c r="B78" s="957"/>
      <c r="C78" s="1004"/>
      <c r="D78" s="237">
        <v>0</v>
      </c>
      <c r="E78" s="946" t="s">
        <v>686</v>
      </c>
      <c r="F78" s="947"/>
      <c r="G78" s="206" t="s">
        <v>233</v>
      </c>
      <c r="H78" s="238">
        <v>40</v>
      </c>
      <c r="I78" s="948" t="s">
        <v>686</v>
      </c>
      <c r="J78" s="949"/>
      <c r="K78" s="204" t="s">
        <v>233</v>
      </c>
      <c r="L78" s="238">
        <v>11</v>
      </c>
      <c r="M78" s="948" t="s">
        <v>686</v>
      </c>
      <c r="N78" s="949"/>
      <c r="O78" s="204" t="s">
        <v>233</v>
      </c>
      <c r="P78" s="238"/>
      <c r="Q78" s="948"/>
      <c r="R78" s="949"/>
      <c r="S78" s="204"/>
    </row>
    <row r="79" spans="2:19" x14ac:dyDescent="0.35">
      <c r="B79" s="957"/>
      <c r="C79" s="1004"/>
      <c r="D79" s="237">
        <v>0</v>
      </c>
      <c r="E79" s="946" t="s">
        <v>689</v>
      </c>
      <c r="F79" s="947"/>
      <c r="G79" s="206" t="s">
        <v>290</v>
      </c>
      <c r="H79" s="238">
        <v>5</v>
      </c>
      <c r="I79" s="948" t="s">
        <v>689</v>
      </c>
      <c r="J79" s="949"/>
      <c r="K79" s="204" t="s">
        <v>290</v>
      </c>
      <c r="L79" s="238">
        <v>0</v>
      </c>
      <c r="M79" s="948" t="s">
        <v>689</v>
      </c>
      <c r="N79" s="949"/>
      <c r="O79" s="204" t="s">
        <v>290</v>
      </c>
      <c r="P79" s="238"/>
      <c r="Q79" s="948"/>
      <c r="R79" s="949"/>
      <c r="S79" s="204"/>
    </row>
    <row r="80" spans="2:19" x14ac:dyDescent="0.35">
      <c r="B80" s="957"/>
      <c r="C80" s="1004"/>
      <c r="D80" s="237">
        <v>0</v>
      </c>
      <c r="E80" s="946"/>
      <c r="F80" s="947"/>
      <c r="G80" s="206"/>
      <c r="H80" s="238"/>
      <c r="I80" s="948"/>
      <c r="J80" s="949"/>
      <c r="K80" s="204"/>
      <c r="L80" s="238"/>
      <c r="M80" s="948"/>
      <c r="N80" s="949"/>
      <c r="O80" s="204"/>
      <c r="P80" s="238"/>
      <c r="Q80" s="948"/>
      <c r="R80" s="949"/>
      <c r="S80" s="204"/>
    </row>
    <row r="81" spans="2:19" x14ac:dyDescent="0.35">
      <c r="B81" s="957"/>
      <c r="C81" s="1004"/>
      <c r="D81" s="237">
        <v>0</v>
      </c>
      <c r="E81" s="946"/>
      <c r="F81" s="947"/>
      <c r="G81" s="206"/>
      <c r="H81" s="238"/>
      <c r="I81" s="948"/>
      <c r="J81" s="949"/>
      <c r="K81" s="204"/>
      <c r="L81" s="238"/>
      <c r="M81" s="948"/>
      <c r="N81" s="949"/>
      <c r="O81" s="204"/>
      <c r="P81" s="238"/>
      <c r="Q81" s="948"/>
      <c r="R81" s="949"/>
      <c r="S81" s="204"/>
    </row>
    <row r="82" spans="2:19" x14ac:dyDescent="0.35">
      <c r="B82" s="958"/>
      <c r="C82" s="1004"/>
      <c r="D82" s="237">
        <v>0</v>
      </c>
      <c r="E82" s="946"/>
      <c r="F82" s="947"/>
      <c r="G82" s="206"/>
      <c r="H82" s="238"/>
      <c r="I82" s="948"/>
      <c r="J82" s="949"/>
      <c r="K82" s="204"/>
      <c r="L82" s="238"/>
      <c r="M82" s="948"/>
      <c r="N82" s="949"/>
      <c r="O82" s="204"/>
      <c r="P82" s="238"/>
      <c r="Q82" s="948"/>
      <c r="R82" s="949"/>
      <c r="S82" s="204"/>
    </row>
    <row r="83" spans="2:19" ht="16" thickBot="1" x14ac:dyDescent="0.4">
      <c r="B83" s="183"/>
      <c r="C83" s="239"/>
      <c r="D83" s="214"/>
    </row>
    <row r="84" spans="2:19" ht="16" thickBot="1" x14ac:dyDescent="0.4">
      <c r="B84" s="183"/>
      <c r="C84" s="183"/>
      <c r="D84" s="959" t="s">
        <v>207</v>
      </c>
      <c r="E84" s="960"/>
      <c r="F84" s="960"/>
      <c r="G84" s="961"/>
      <c r="H84" s="974" t="s">
        <v>207</v>
      </c>
      <c r="I84" s="975"/>
      <c r="J84" s="975"/>
      <c r="K84" s="976"/>
      <c r="L84" s="960" t="s">
        <v>209</v>
      </c>
      <c r="M84" s="960"/>
      <c r="N84" s="960"/>
      <c r="O84" s="960"/>
      <c r="P84" s="960" t="s">
        <v>208</v>
      </c>
      <c r="Q84" s="960"/>
      <c r="R84" s="960"/>
      <c r="S84" s="961"/>
    </row>
    <row r="85" spans="2:19" x14ac:dyDescent="0.35">
      <c r="B85" s="962" t="s">
        <v>295</v>
      </c>
      <c r="C85" s="962" t="s">
        <v>296</v>
      </c>
      <c r="D85" s="964" t="s">
        <v>297</v>
      </c>
      <c r="E85" s="999"/>
      <c r="F85" s="215" t="s">
        <v>205</v>
      </c>
      <c r="G85" s="240" t="s">
        <v>258</v>
      </c>
      <c r="H85" s="1000" t="s">
        <v>297</v>
      </c>
      <c r="I85" s="999"/>
      <c r="J85" s="215" t="s">
        <v>205</v>
      </c>
      <c r="K85" s="240" t="s">
        <v>258</v>
      </c>
      <c r="L85" s="1000" t="s">
        <v>297</v>
      </c>
      <c r="M85" s="999"/>
      <c r="N85" s="215" t="s">
        <v>205</v>
      </c>
      <c r="O85" s="240" t="s">
        <v>258</v>
      </c>
      <c r="P85" s="1000" t="s">
        <v>297</v>
      </c>
      <c r="Q85" s="999"/>
      <c r="R85" s="215" t="s">
        <v>205</v>
      </c>
      <c r="S85" s="240" t="s">
        <v>258</v>
      </c>
    </row>
    <row r="86" spans="2:19" ht="31" x14ac:dyDescent="0.35">
      <c r="B86" s="963"/>
      <c r="C86" s="963"/>
      <c r="D86" s="984" t="s">
        <v>298</v>
      </c>
      <c r="E86" s="1001"/>
      <c r="F86" s="241" t="s">
        <v>236</v>
      </c>
      <c r="G86" s="242" t="s">
        <v>365</v>
      </c>
      <c r="H86" s="243" t="s">
        <v>226</v>
      </c>
      <c r="I86" s="244"/>
      <c r="J86" s="236" t="s">
        <v>236</v>
      </c>
      <c r="K86" s="245" t="s">
        <v>365</v>
      </c>
      <c r="L86" s="243" t="s">
        <v>298</v>
      </c>
      <c r="M86" s="244"/>
      <c r="N86" s="236" t="s">
        <v>236</v>
      </c>
      <c r="O86" s="245" t="s">
        <v>365</v>
      </c>
      <c r="P86" s="243"/>
      <c r="Q86" s="244"/>
      <c r="R86" s="236"/>
      <c r="S86" s="245"/>
    </row>
    <row r="87" spans="2:19" ht="108.5" x14ac:dyDescent="0.35">
      <c r="B87" s="998" t="s">
        <v>299</v>
      </c>
      <c r="C87" s="956" t="s">
        <v>300</v>
      </c>
      <c r="D87" s="196" t="s">
        <v>301</v>
      </c>
      <c r="E87" s="196" t="s">
        <v>302</v>
      </c>
      <c r="F87" s="217" t="s">
        <v>303</v>
      </c>
      <c r="G87" s="197" t="s">
        <v>304</v>
      </c>
      <c r="H87" s="196" t="s">
        <v>301</v>
      </c>
      <c r="I87" s="196" t="s">
        <v>302</v>
      </c>
      <c r="J87" s="217" t="s">
        <v>303</v>
      </c>
      <c r="K87" s="197" t="s">
        <v>304</v>
      </c>
      <c r="L87" s="196" t="s">
        <v>301</v>
      </c>
      <c r="M87" s="196" t="s">
        <v>302</v>
      </c>
      <c r="N87" s="217" t="s">
        <v>303</v>
      </c>
      <c r="O87" s="197" t="s">
        <v>304</v>
      </c>
      <c r="P87" s="196" t="s">
        <v>301</v>
      </c>
      <c r="Q87" s="196" t="s">
        <v>302</v>
      </c>
      <c r="R87" s="217" t="s">
        <v>303</v>
      </c>
      <c r="S87" s="197" t="s">
        <v>304</v>
      </c>
    </row>
    <row r="88" spans="2:19" x14ac:dyDescent="0.35">
      <c r="B88" s="998"/>
      <c r="C88" s="957"/>
      <c r="D88" s="988" t="s">
        <v>305</v>
      </c>
      <c r="E88" s="990">
        <v>50</v>
      </c>
      <c r="F88" s="988" t="s">
        <v>306</v>
      </c>
      <c r="G88" s="992" t="s">
        <v>298</v>
      </c>
      <c r="H88" s="977" t="s">
        <v>305</v>
      </c>
      <c r="I88" s="977">
        <v>250</v>
      </c>
      <c r="J88" s="977" t="s">
        <v>307</v>
      </c>
      <c r="K88" s="979" t="s">
        <v>226</v>
      </c>
      <c r="L88" s="977" t="s">
        <v>305</v>
      </c>
      <c r="M88" s="977">
        <v>29</v>
      </c>
      <c r="N88" s="977" t="s">
        <v>307</v>
      </c>
      <c r="O88" s="979" t="s">
        <v>298</v>
      </c>
      <c r="P88" s="977"/>
      <c r="Q88" s="977"/>
      <c r="R88" s="977"/>
      <c r="S88" s="979"/>
    </row>
    <row r="89" spans="2:19" x14ac:dyDescent="0.35">
      <c r="B89" s="998"/>
      <c r="C89" s="957"/>
      <c r="D89" s="989"/>
      <c r="E89" s="991"/>
      <c r="F89" s="989"/>
      <c r="G89" s="993"/>
      <c r="H89" s="978"/>
      <c r="I89" s="978"/>
      <c r="J89" s="978"/>
      <c r="K89" s="980"/>
      <c r="L89" s="978"/>
      <c r="M89" s="978"/>
      <c r="N89" s="978"/>
      <c r="O89" s="980"/>
      <c r="P89" s="978"/>
      <c r="Q89" s="978"/>
      <c r="R89" s="978"/>
      <c r="S89" s="980"/>
    </row>
    <row r="90" spans="2:19" ht="108.5" x14ac:dyDescent="0.35">
      <c r="B90" s="998"/>
      <c r="C90" s="957"/>
      <c r="D90" s="196" t="s">
        <v>301</v>
      </c>
      <c r="E90" s="196" t="s">
        <v>302</v>
      </c>
      <c r="F90" s="217" t="s">
        <v>303</v>
      </c>
      <c r="G90" s="197" t="s">
        <v>304</v>
      </c>
      <c r="H90" s="196" t="s">
        <v>301</v>
      </c>
      <c r="I90" s="196" t="s">
        <v>302</v>
      </c>
      <c r="J90" s="217" t="s">
        <v>303</v>
      </c>
      <c r="K90" s="197" t="s">
        <v>304</v>
      </c>
      <c r="L90" s="196" t="s">
        <v>301</v>
      </c>
      <c r="M90" s="196" t="s">
        <v>302</v>
      </c>
      <c r="N90" s="217" t="s">
        <v>303</v>
      </c>
      <c r="O90" s="197" t="s">
        <v>304</v>
      </c>
      <c r="P90" s="196" t="s">
        <v>301</v>
      </c>
      <c r="Q90" s="196" t="s">
        <v>302</v>
      </c>
      <c r="R90" s="217" t="s">
        <v>303</v>
      </c>
      <c r="S90" s="197" t="s">
        <v>304</v>
      </c>
    </row>
    <row r="91" spans="2:19" x14ac:dyDescent="0.35">
      <c r="B91" s="998"/>
      <c r="C91" s="957"/>
      <c r="D91" s="988" t="s">
        <v>308</v>
      </c>
      <c r="E91" s="990">
        <v>20</v>
      </c>
      <c r="F91" s="988" t="s">
        <v>306</v>
      </c>
      <c r="G91" s="992" t="s">
        <v>225</v>
      </c>
      <c r="H91" s="977" t="s">
        <v>308</v>
      </c>
      <c r="I91" s="977">
        <v>400</v>
      </c>
      <c r="J91" s="977" t="s">
        <v>306</v>
      </c>
      <c r="K91" s="979" t="s">
        <v>226</v>
      </c>
      <c r="L91" s="977" t="s">
        <v>308</v>
      </c>
      <c r="M91" s="977">
        <v>190</v>
      </c>
      <c r="N91" s="977" t="s">
        <v>306</v>
      </c>
      <c r="O91" s="979" t="s">
        <v>443</v>
      </c>
      <c r="P91" s="977"/>
      <c r="Q91" s="977"/>
      <c r="R91" s="977"/>
      <c r="S91" s="979"/>
    </row>
    <row r="92" spans="2:19" x14ac:dyDescent="0.35">
      <c r="B92" s="998"/>
      <c r="C92" s="957"/>
      <c r="D92" s="989"/>
      <c r="E92" s="991"/>
      <c r="F92" s="989"/>
      <c r="G92" s="993"/>
      <c r="H92" s="978"/>
      <c r="I92" s="978"/>
      <c r="J92" s="978"/>
      <c r="K92" s="980"/>
      <c r="L92" s="978"/>
      <c r="M92" s="978"/>
      <c r="N92" s="978"/>
      <c r="O92" s="980"/>
      <c r="P92" s="978"/>
      <c r="Q92" s="978"/>
      <c r="R92" s="978"/>
      <c r="S92" s="980"/>
    </row>
    <row r="93" spans="2:19" ht="108.5" x14ac:dyDescent="0.35">
      <c r="B93" s="998"/>
      <c r="C93" s="957"/>
      <c r="D93" s="196" t="s">
        <v>301</v>
      </c>
      <c r="E93" s="196" t="s">
        <v>302</v>
      </c>
      <c r="F93" s="217" t="s">
        <v>303</v>
      </c>
      <c r="G93" s="197" t="s">
        <v>304</v>
      </c>
      <c r="H93" s="196" t="s">
        <v>301</v>
      </c>
      <c r="I93" s="196" t="s">
        <v>302</v>
      </c>
      <c r="J93" s="217" t="s">
        <v>303</v>
      </c>
      <c r="K93" s="197" t="s">
        <v>304</v>
      </c>
      <c r="L93" s="196" t="s">
        <v>301</v>
      </c>
      <c r="M93" s="196" t="s">
        <v>302</v>
      </c>
      <c r="N93" s="217" t="s">
        <v>303</v>
      </c>
      <c r="O93" s="197" t="s">
        <v>304</v>
      </c>
      <c r="P93" s="196" t="s">
        <v>301</v>
      </c>
      <c r="Q93" s="196" t="s">
        <v>302</v>
      </c>
      <c r="R93" s="217" t="s">
        <v>303</v>
      </c>
      <c r="S93" s="197" t="s">
        <v>304</v>
      </c>
    </row>
    <row r="94" spans="2:19" x14ac:dyDescent="0.35">
      <c r="B94" s="998"/>
      <c r="C94" s="957"/>
      <c r="D94" s="988" t="s">
        <v>70</v>
      </c>
      <c r="E94" s="994">
        <v>30</v>
      </c>
      <c r="F94" s="988" t="s">
        <v>307</v>
      </c>
      <c r="G94" s="992" t="s">
        <v>225</v>
      </c>
      <c r="H94" s="996" t="s">
        <v>70</v>
      </c>
      <c r="I94" s="977">
        <v>300</v>
      </c>
      <c r="J94" s="977" t="s">
        <v>307</v>
      </c>
      <c r="K94" s="979" t="s">
        <v>226</v>
      </c>
      <c r="L94" s="977" t="s">
        <v>486</v>
      </c>
      <c r="M94" s="977">
        <v>79</v>
      </c>
      <c r="N94" s="977" t="s">
        <v>307</v>
      </c>
      <c r="O94" s="979" t="s">
        <v>443</v>
      </c>
      <c r="P94" s="977"/>
      <c r="Q94" s="977"/>
      <c r="R94" s="977"/>
      <c r="S94" s="979"/>
    </row>
    <row r="95" spans="2:19" x14ac:dyDescent="0.35">
      <c r="B95" s="998"/>
      <c r="C95" s="957"/>
      <c r="D95" s="989"/>
      <c r="E95" s="995"/>
      <c r="F95" s="989"/>
      <c r="G95" s="993"/>
      <c r="H95" s="997"/>
      <c r="I95" s="978"/>
      <c r="J95" s="978"/>
      <c r="K95" s="980"/>
      <c r="L95" s="978"/>
      <c r="M95" s="978"/>
      <c r="N95" s="978"/>
      <c r="O95" s="980"/>
      <c r="P95" s="978"/>
      <c r="Q95" s="978"/>
      <c r="R95" s="978"/>
      <c r="S95" s="980"/>
    </row>
    <row r="96" spans="2:19" ht="108.5" x14ac:dyDescent="0.35">
      <c r="B96" s="998"/>
      <c r="C96" s="957"/>
      <c r="D96" s="196" t="s">
        <v>301</v>
      </c>
      <c r="E96" s="196" t="s">
        <v>302</v>
      </c>
      <c r="F96" s="217" t="s">
        <v>303</v>
      </c>
      <c r="G96" s="197" t="s">
        <v>304</v>
      </c>
      <c r="H96" s="196" t="s">
        <v>301</v>
      </c>
      <c r="I96" s="196" t="s">
        <v>302</v>
      </c>
      <c r="J96" s="217" t="s">
        <v>303</v>
      </c>
      <c r="K96" s="197" t="s">
        <v>304</v>
      </c>
      <c r="L96" s="196" t="s">
        <v>301</v>
      </c>
      <c r="M96" s="196" t="s">
        <v>302</v>
      </c>
      <c r="N96" s="217" t="s">
        <v>303</v>
      </c>
      <c r="O96" s="197" t="s">
        <v>304</v>
      </c>
      <c r="P96" s="196" t="s">
        <v>301</v>
      </c>
      <c r="Q96" s="196" t="s">
        <v>302</v>
      </c>
      <c r="R96" s="217" t="s">
        <v>303</v>
      </c>
      <c r="S96" s="197" t="s">
        <v>304</v>
      </c>
    </row>
    <row r="97" spans="2:19" x14ac:dyDescent="0.35">
      <c r="B97" s="998"/>
      <c r="C97" s="957"/>
      <c r="D97" s="988"/>
      <c r="E97" s="990"/>
      <c r="F97" s="988"/>
      <c r="G97" s="992"/>
      <c r="H97" s="977"/>
      <c r="I97" s="977"/>
      <c r="J97" s="977"/>
      <c r="K97" s="979"/>
      <c r="L97" s="977"/>
      <c r="M97" s="977"/>
      <c r="N97" s="977"/>
      <c r="O97" s="979"/>
      <c r="P97" s="977"/>
      <c r="Q97" s="977"/>
      <c r="R97" s="977"/>
      <c r="S97" s="979"/>
    </row>
    <row r="98" spans="2:19" x14ac:dyDescent="0.35">
      <c r="B98" s="998"/>
      <c r="C98" s="958"/>
      <c r="D98" s="989"/>
      <c r="E98" s="991"/>
      <c r="F98" s="989"/>
      <c r="G98" s="993"/>
      <c r="H98" s="978"/>
      <c r="I98" s="978"/>
      <c r="J98" s="978"/>
      <c r="K98" s="980"/>
      <c r="L98" s="978"/>
      <c r="M98" s="978"/>
      <c r="N98" s="978"/>
      <c r="O98" s="980"/>
      <c r="P98" s="978"/>
      <c r="Q98" s="978"/>
      <c r="R98" s="978"/>
      <c r="S98" s="980"/>
    </row>
    <row r="99" spans="2:19" ht="16" thickBot="1" x14ac:dyDescent="0.4">
      <c r="B99" s="183"/>
      <c r="C99" s="183"/>
    </row>
    <row r="100" spans="2:19" ht="16" thickBot="1" x14ac:dyDescent="0.4">
      <c r="B100" s="183"/>
      <c r="C100" s="183"/>
      <c r="D100" s="959" t="s">
        <v>207</v>
      </c>
      <c r="E100" s="960"/>
      <c r="F100" s="960"/>
      <c r="G100" s="961"/>
      <c r="H100" s="974" t="s">
        <v>309</v>
      </c>
      <c r="I100" s="975"/>
      <c r="J100" s="975"/>
      <c r="K100" s="976"/>
      <c r="L100" s="974" t="s">
        <v>209</v>
      </c>
      <c r="M100" s="975"/>
      <c r="N100" s="975"/>
      <c r="O100" s="976"/>
      <c r="P100" s="974" t="s">
        <v>210</v>
      </c>
      <c r="Q100" s="975"/>
      <c r="R100" s="975"/>
      <c r="S100" s="976"/>
    </row>
    <row r="101" spans="2:19" ht="46.5" x14ac:dyDescent="0.35">
      <c r="B101" s="981" t="s">
        <v>310</v>
      </c>
      <c r="C101" s="962" t="s">
        <v>311</v>
      </c>
      <c r="D101" s="246" t="s">
        <v>312</v>
      </c>
      <c r="E101" s="247" t="s">
        <v>313</v>
      </c>
      <c r="F101" s="964" t="s">
        <v>314</v>
      </c>
      <c r="G101" s="966"/>
      <c r="H101" s="246" t="s">
        <v>312</v>
      </c>
      <c r="I101" s="247" t="s">
        <v>313</v>
      </c>
      <c r="J101" s="964" t="s">
        <v>314</v>
      </c>
      <c r="K101" s="966"/>
      <c r="L101" s="246" t="s">
        <v>312</v>
      </c>
      <c r="M101" s="247" t="s">
        <v>313</v>
      </c>
      <c r="N101" s="964" t="s">
        <v>314</v>
      </c>
      <c r="O101" s="966"/>
      <c r="P101" s="246" t="s">
        <v>312</v>
      </c>
      <c r="Q101" s="247" t="s">
        <v>313</v>
      </c>
      <c r="R101" s="964" t="s">
        <v>314</v>
      </c>
      <c r="S101" s="966"/>
    </row>
    <row r="102" spans="2:19" x14ac:dyDescent="0.35">
      <c r="B102" s="982"/>
      <c r="C102" s="963"/>
      <c r="D102" s="248">
        <v>5000</v>
      </c>
      <c r="E102" s="249">
        <v>0.11</v>
      </c>
      <c r="F102" s="984" t="s">
        <v>315</v>
      </c>
      <c r="G102" s="985"/>
      <c r="H102" s="250">
        <v>5000</v>
      </c>
      <c r="I102" s="251">
        <v>0.11</v>
      </c>
      <c r="J102" s="986" t="s">
        <v>316</v>
      </c>
      <c r="K102" s="987"/>
      <c r="L102" s="250">
        <v>4587</v>
      </c>
      <c r="M102" s="251">
        <v>0.09</v>
      </c>
      <c r="N102" s="986" t="s">
        <v>315</v>
      </c>
      <c r="O102" s="987"/>
      <c r="P102" s="250"/>
      <c r="Q102" s="251"/>
      <c r="R102" s="986"/>
      <c r="S102" s="987"/>
    </row>
    <row r="103" spans="2:19" ht="62" x14ac:dyDescent="0.35">
      <c r="B103" s="982"/>
      <c r="C103" s="981" t="s">
        <v>317</v>
      </c>
      <c r="D103" s="252" t="s">
        <v>312</v>
      </c>
      <c r="E103" s="196" t="s">
        <v>313</v>
      </c>
      <c r="F103" s="196" t="s">
        <v>318</v>
      </c>
      <c r="G103" s="223" t="s">
        <v>319</v>
      </c>
      <c r="H103" s="252" t="s">
        <v>312</v>
      </c>
      <c r="I103" s="196" t="s">
        <v>313</v>
      </c>
      <c r="J103" s="196" t="s">
        <v>318</v>
      </c>
      <c r="K103" s="223" t="s">
        <v>319</v>
      </c>
      <c r="L103" s="252" t="s">
        <v>312</v>
      </c>
      <c r="M103" s="196" t="s">
        <v>313</v>
      </c>
      <c r="N103" s="196" t="s">
        <v>318</v>
      </c>
      <c r="O103" s="223" t="s">
        <v>319</v>
      </c>
      <c r="P103" s="252" t="s">
        <v>312</v>
      </c>
      <c r="Q103" s="196" t="s">
        <v>313</v>
      </c>
      <c r="R103" s="196" t="s">
        <v>318</v>
      </c>
      <c r="S103" s="223" t="s">
        <v>319</v>
      </c>
    </row>
    <row r="104" spans="2:19" ht="31" x14ac:dyDescent="0.35">
      <c r="B104" s="982"/>
      <c r="C104" s="982"/>
      <c r="D104" s="253">
        <v>3000</v>
      </c>
      <c r="E104" s="254">
        <v>0.11</v>
      </c>
      <c r="F104" s="255" t="s">
        <v>320</v>
      </c>
      <c r="G104" s="256" t="s">
        <v>206</v>
      </c>
      <c r="H104" s="250">
        <v>3000</v>
      </c>
      <c r="I104" s="220">
        <v>7.0000000000000007E-2</v>
      </c>
      <c r="J104" s="203" t="s">
        <v>321</v>
      </c>
      <c r="K104" s="245" t="s">
        <v>206</v>
      </c>
      <c r="L104" s="250">
        <v>3800</v>
      </c>
      <c r="M104" s="220">
        <v>0.08</v>
      </c>
      <c r="N104" s="203" t="s">
        <v>325</v>
      </c>
      <c r="O104" s="245" t="s">
        <v>341</v>
      </c>
      <c r="P104" s="250"/>
      <c r="Q104" s="220"/>
      <c r="R104" s="203"/>
      <c r="S104" s="245"/>
    </row>
    <row r="105" spans="2:19" ht="62" x14ac:dyDescent="0.35">
      <c r="B105" s="982"/>
      <c r="C105" s="982"/>
      <c r="D105" s="252" t="s">
        <v>312</v>
      </c>
      <c r="E105" s="196" t="s">
        <v>313</v>
      </c>
      <c r="F105" s="196" t="s">
        <v>318</v>
      </c>
      <c r="G105" s="223" t="s">
        <v>319</v>
      </c>
      <c r="H105" s="252" t="s">
        <v>312</v>
      </c>
      <c r="I105" s="196" t="s">
        <v>313</v>
      </c>
      <c r="J105" s="196" t="s">
        <v>318</v>
      </c>
      <c r="K105" s="223" t="s">
        <v>319</v>
      </c>
      <c r="L105" s="252" t="s">
        <v>312</v>
      </c>
      <c r="M105" s="196" t="s">
        <v>313</v>
      </c>
      <c r="N105" s="196" t="s">
        <v>318</v>
      </c>
      <c r="O105" s="223" t="s">
        <v>319</v>
      </c>
      <c r="P105" s="252" t="s">
        <v>312</v>
      </c>
      <c r="Q105" s="196" t="s">
        <v>313</v>
      </c>
      <c r="R105" s="196" t="s">
        <v>318</v>
      </c>
      <c r="S105" s="223" t="s">
        <v>319</v>
      </c>
    </row>
    <row r="106" spans="2:19" x14ac:dyDescent="0.35">
      <c r="B106" s="982"/>
      <c r="C106" s="982"/>
      <c r="D106" s="253">
        <v>500</v>
      </c>
      <c r="E106" s="254">
        <v>0.02</v>
      </c>
      <c r="F106" s="257" t="s">
        <v>322</v>
      </c>
      <c r="G106" s="256" t="s">
        <v>323</v>
      </c>
      <c r="H106" s="250">
        <v>500</v>
      </c>
      <c r="I106" s="254">
        <v>0.02</v>
      </c>
      <c r="J106" s="203" t="s">
        <v>324</v>
      </c>
      <c r="K106" s="245" t="s">
        <v>323</v>
      </c>
      <c r="L106" s="250">
        <v>208</v>
      </c>
      <c r="M106" s="220">
        <v>0</v>
      </c>
      <c r="N106" s="203" t="s">
        <v>482</v>
      </c>
      <c r="O106" s="245" t="s">
        <v>323</v>
      </c>
      <c r="P106" s="250"/>
      <c r="Q106" s="220"/>
      <c r="R106" s="203"/>
      <c r="S106" s="245"/>
    </row>
    <row r="107" spans="2:19" ht="62" x14ac:dyDescent="0.35">
      <c r="B107" s="982"/>
      <c r="C107" s="982"/>
      <c r="D107" s="252" t="s">
        <v>312</v>
      </c>
      <c r="E107" s="196" t="s">
        <v>313</v>
      </c>
      <c r="F107" s="196" t="s">
        <v>318</v>
      </c>
      <c r="G107" s="223" t="s">
        <v>319</v>
      </c>
      <c r="H107" s="252" t="s">
        <v>312</v>
      </c>
      <c r="I107" s="196" t="s">
        <v>313</v>
      </c>
      <c r="J107" s="196" t="s">
        <v>318</v>
      </c>
      <c r="K107" s="223" t="s">
        <v>319</v>
      </c>
      <c r="L107" s="252" t="s">
        <v>312</v>
      </c>
      <c r="M107" s="196" t="s">
        <v>313</v>
      </c>
      <c r="N107" s="196" t="s">
        <v>318</v>
      </c>
      <c r="O107" s="223" t="s">
        <v>319</v>
      </c>
      <c r="P107" s="252" t="s">
        <v>312</v>
      </c>
      <c r="Q107" s="196" t="s">
        <v>313</v>
      </c>
      <c r="R107" s="196" t="s">
        <v>318</v>
      </c>
      <c r="S107" s="223" t="s">
        <v>319</v>
      </c>
    </row>
    <row r="108" spans="2:19" ht="31" x14ac:dyDescent="0.35">
      <c r="B108" s="982"/>
      <c r="C108" s="982"/>
      <c r="D108" s="253">
        <v>400</v>
      </c>
      <c r="E108" s="254">
        <v>0.02</v>
      </c>
      <c r="F108" s="257" t="s">
        <v>325</v>
      </c>
      <c r="G108" s="256" t="s">
        <v>326</v>
      </c>
      <c r="H108" s="250">
        <v>2750</v>
      </c>
      <c r="I108" s="254">
        <v>0.02</v>
      </c>
      <c r="J108" s="203" t="s">
        <v>327</v>
      </c>
      <c r="K108" s="245" t="s">
        <v>326</v>
      </c>
      <c r="L108" s="250">
        <v>406</v>
      </c>
      <c r="M108" s="220">
        <v>0.01</v>
      </c>
      <c r="N108" s="203" t="s">
        <v>325</v>
      </c>
      <c r="O108" s="245" t="s">
        <v>326</v>
      </c>
      <c r="P108" s="250"/>
      <c r="Q108" s="220"/>
      <c r="R108" s="203"/>
      <c r="S108" s="245"/>
    </row>
    <row r="109" spans="2:19" ht="62" x14ac:dyDescent="0.35">
      <c r="B109" s="982"/>
      <c r="C109" s="982"/>
      <c r="D109" s="252" t="s">
        <v>312</v>
      </c>
      <c r="E109" s="196" t="s">
        <v>313</v>
      </c>
      <c r="F109" s="196" t="s">
        <v>318</v>
      </c>
      <c r="G109" s="223" t="s">
        <v>319</v>
      </c>
      <c r="H109" s="252" t="s">
        <v>312</v>
      </c>
      <c r="I109" s="196" t="s">
        <v>313</v>
      </c>
      <c r="J109" s="196" t="s">
        <v>318</v>
      </c>
      <c r="K109" s="223" t="s">
        <v>319</v>
      </c>
      <c r="L109" s="252" t="s">
        <v>312</v>
      </c>
      <c r="M109" s="196" t="s">
        <v>313</v>
      </c>
      <c r="N109" s="196" t="s">
        <v>318</v>
      </c>
      <c r="O109" s="223" t="s">
        <v>319</v>
      </c>
      <c r="P109" s="252" t="s">
        <v>312</v>
      </c>
      <c r="Q109" s="196" t="s">
        <v>313</v>
      </c>
      <c r="R109" s="196" t="s">
        <v>318</v>
      </c>
      <c r="S109" s="223" t="s">
        <v>319</v>
      </c>
    </row>
    <row r="110" spans="2:19" x14ac:dyDescent="0.35">
      <c r="B110" s="983"/>
      <c r="C110" s="983"/>
      <c r="D110" s="258"/>
      <c r="E110" s="218"/>
      <c r="F110" s="205"/>
      <c r="G110" s="242"/>
      <c r="H110" s="250"/>
      <c r="I110" s="220"/>
      <c r="J110" s="203"/>
      <c r="K110" s="245"/>
      <c r="L110" s="250"/>
      <c r="M110" s="220"/>
      <c r="N110" s="203"/>
      <c r="O110" s="245"/>
      <c r="P110" s="250"/>
      <c r="Q110" s="220"/>
      <c r="R110" s="203"/>
      <c r="S110" s="245"/>
    </row>
    <row r="111" spans="2:19" ht="31" x14ac:dyDescent="0.35">
      <c r="B111" s="967" t="s">
        <v>328</v>
      </c>
      <c r="C111" s="970" t="s">
        <v>329</v>
      </c>
      <c r="D111" s="259" t="s">
        <v>330</v>
      </c>
      <c r="E111" s="259" t="s">
        <v>331</v>
      </c>
      <c r="F111" s="259" t="s">
        <v>205</v>
      </c>
      <c r="G111" s="260" t="s">
        <v>332</v>
      </c>
      <c r="H111" s="261" t="s">
        <v>330</v>
      </c>
      <c r="I111" s="259" t="s">
        <v>331</v>
      </c>
      <c r="J111" s="259" t="s">
        <v>205</v>
      </c>
      <c r="K111" s="260" t="s">
        <v>332</v>
      </c>
      <c r="L111" s="259" t="s">
        <v>330</v>
      </c>
      <c r="M111" s="259" t="s">
        <v>331</v>
      </c>
      <c r="N111" s="259" t="s">
        <v>205</v>
      </c>
      <c r="O111" s="260" t="s">
        <v>332</v>
      </c>
      <c r="P111" s="259" t="s">
        <v>330</v>
      </c>
      <c r="Q111" s="259" t="s">
        <v>331</v>
      </c>
      <c r="R111" s="259" t="s">
        <v>205</v>
      </c>
      <c r="S111" s="260" t="s">
        <v>332</v>
      </c>
    </row>
    <row r="112" spans="2:19" ht="33.75" customHeight="1" x14ac:dyDescent="0.35">
      <c r="B112" s="968"/>
      <c r="C112" s="971"/>
      <c r="D112" s="199">
        <v>660</v>
      </c>
      <c r="E112" s="199" t="s">
        <v>333</v>
      </c>
      <c r="F112" s="199" t="s">
        <v>334</v>
      </c>
      <c r="G112" s="199" t="s">
        <v>335</v>
      </c>
      <c r="H112" s="238">
        <v>5150</v>
      </c>
      <c r="I112" s="172" t="s">
        <v>336</v>
      </c>
      <c r="J112" s="172" t="s">
        <v>206</v>
      </c>
      <c r="K112" s="204" t="s">
        <v>335</v>
      </c>
      <c r="L112" s="172">
        <v>2366</v>
      </c>
      <c r="M112" s="172" t="s">
        <v>333</v>
      </c>
      <c r="N112" s="172" t="s">
        <v>206</v>
      </c>
      <c r="O112" s="204" t="s">
        <v>335</v>
      </c>
      <c r="P112" s="172"/>
      <c r="Q112" s="172"/>
      <c r="R112" s="172"/>
      <c r="S112" s="204"/>
    </row>
    <row r="113" spans="2:19" ht="93" x14ac:dyDescent="0.35">
      <c r="B113" s="968"/>
      <c r="C113" s="967" t="s">
        <v>337</v>
      </c>
      <c r="D113" s="196" t="s">
        <v>338</v>
      </c>
      <c r="E113" s="944" t="s">
        <v>339</v>
      </c>
      <c r="F113" s="945"/>
      <c r="G113" s="197" t="s">
        <v>340</v>
      </c>
      <c r="H113" s="196" t="s">
        <v>338</v>
      </c>
      <c r="I113" s="944" t="s">
        <v>339</v>
      </c>
      <c r="J113" s="945"/>
      <c r="K113" s="197" t="s">
        <v>340</v>
      </c>
      <c r="L113" s="196" t="s">
        <v>338</v>
      </c>
      <c r="M113" s="944" t="s">
        <v>339</v>
      </c>
      <c r="N113" s="945"/>
      <c r="O113" s="197" t="s">
        <v>340</v>
      </c>
      <c r="P113" s="196" t="s">
        <v>338</v>
      </c>
      <c r="Q113" s="196" t="s">
        <v>339</v>
      </c>
      <c r="R113" s="944" t="s">
        <v>339</v>
      </c>
      <c r="S113" s="945"/>
    </row>
    <row r="114" spans="2:19" x14ac:dyDescent="0.35">
      <c r="B114" s="968"/>
      <c r="C114" s="968"/>
      <c r="D114" s="262">
        <v>5000</v>
      </c>
      <c r="E114" s="972" t="s">
        <v>341</v>
      </c>
      <c r="F114" s="973"/>
      <c r="G114" s="263">
        <v>94</v>
      </c>
      <c r="H114" s="264">
        <v>5000</v>
      </c>
      <c r="I114" s="972" t="s">
        <v>341</v>
      </c>
      <c r="J114" s="973"/>
      <c r="K114" s="265">
        <v>171</v>
      </c>
      <c r="L114" s="264">
        <v>4587</v>
      </c>
      <c r="M114" s="948" t="s">
        <v>341</v>
      </c>
      <c r="N114" s="949"/>
      <c r="O114" s="204">
        <v>205</v>
      </c>
      <c r="P114" s="264"/>
      <c r="Q114" s="172"/>
      <c r="R114" s="948"/>
      <c r="S114" s="949"/>
    </row>
    <row r="115" spans="2:19" ht="93" x14ac:dyDescent="0.35">
      <c r="B115" s="968"/>
      <c r="C115" s="968"/>
      <c r="D115" s="196" t="s">
        <v>338</v>
      </c>
      <c r="E115" s="944" t="s">
        <v>339</v>
      </c>
      <c r="F115" s="945"/>
      <c r="G115" s="197" t="s">
        <v>340</v>
      </c>
      <c r="H115" s="196" t="s">
        <v>338</v>
      </c>
      <c r="I115" s="944" t="s">
        <v>339</v>
      </c>
      <c r="J115" s="945"/>
      <c r="K115" s="197" t="s">
        <v>340</v>
      </c>
      <c r="L115" s="196" t="s">
        <v>338</v>
      </c>
      <c r="M115" s="944" t="s">
        <v>339</v>
      </c>
      <c r="N115" s="945"/>
      <c r="O115" s="197" t="s">
        <v>340</v>
      </c>
      <c r="P115" s="196" t="s">
        <v>338</v>
      </c>
      <c r="Q115" s="196" t="s">
        <v>339</v>
      </c>
      <c r="R115" s="944" t="s">
        <v>339</v>
      </c>
      <c r="S115" s="945"/>
    </row>
    <row r="116" spans="2:19" x14ac:dyDescent="0.35">
      <c r="B116" s="968"/>
      <c r="C116" s="968"/>
      <c r="D116" s="262"/>
      <c r="E116" s="972"/>
      <c r="F116" s="973"/>
      <c r="G116" s="263"/>
      <c r="H116" s="264"/>
      <c r="I116" s="972"/>
      <c r="J116" s="973"/>
      <c r="K116" s="263"/>
      <c r="L116" s="264"/>
      <c r="M116" s="948"/>
      <c r="N116" s="949"/>
      <c r="O116" s="204"/>
      <c r="P116" s="264"/>
      <c r="Q116" s="172"/>
      <c r="R116" s="948"/>
      <c r="S116" s="949"/>
    </row>
    <row r="117" spans="2:19" ht="93" x14ac:dyDescent="0.35">
      <c r="B117" s="968"/>
      <c r="C117" s="968"/>
      <c r="D117" s="196" t="s">
        <v>338</v>
      </c>
      <c r="E117" s="944" t="s">
        <v>339</v>
      </c>
      <c r="F117" s="945"/>
      <c r="G117" s="197" t="s">
        <v>340</v>
      </c>
      <c r="H117" s="196" t="s">
        <v>338</v>
      </c>
      <c r="I117" s="944" t="s">
        <v>339</v>
      </c>
      <c r="J117" s="945"/>
      <c r="K117" s="197" t="s">
        <v>340</v>
      </c>
      <c r="L117" s="196" t="s">
        <v>338</v>
      </c>
      <c r="M117" s="944" t="s">
        <v>339</v>
      </c>
      <c r="N117" s="945"/>
      <c r="O117" s="197" t="s">
        <v>340</v>
      </c>
      <c r="P117" s="196" t="s">
        <v>338</v>
      </c>
      <c r="Q117" s="196" t="s">
        <v>339</v>
      </c>
      <c r="R117" s="944" t="s">
        <v>339</v>
      </c>
      <c r="S117" s="945"/>
    </row>
    <row r="118" spans="2:19" x14ac:dyDescent="0.35">
      <c r="B118" s="968"/>
      <c r="C118" s="968"/>
      <c r="D118" s="233"/>
      <c r="E118" s="946"/>
      <c r="F118" s="947"/>
      <c r="G118" s="206"/>
      <c r="H118" s="264"/>
      <c r="I118" s="948"/>
      <c r="J118" s="949"/>
      <c r="K118" s="204"/>
      <c r="L118" s="264"/>
      <c r="M118" s="948"/>
      <c r="N118" s="949"/>
      <c r="O118" s="204"/>
      <c r="P118" s="264"/>
      <c r="Q118" s="172"/>
      <c r="R118" s="948"/>
      <c r="S118" s="949"/>
    </row>
    <row r="119" spans="2:19" ht="93" x14ac:dyDescent="0.35">
      <c r="B119" s="968"/>
      <c r="C119" s="968"/>
      <c r="D119" s="196" t="s">
        <v>338</v>
      </c>
      <c r="E119" s="944" t="s">
        <v>339</v>
      </c>
      <c r="F119" s="945"/>
      <c r="G119" s="197" t="s">
        <v>340</v>
      </c>
      <c r="H119" s="196" t="s">
        <v>338</v>
      </c>
      <c r="I119" s="944" t="s">
        <v>339</v>
      </c>
      <c r="J119" s="945"/>
      <c r="K119" s="197" t="s">
        <v>340</v>
      </c>
      <c r="L119" s="196" t="s">
        <v>338</v>
      </c>
      <c r="M119" s="944" t="s">
        <v>339</v>
      </c>
      <c r="N119" s="945"/>
      <c r="O119" s="197" t="s">
        <v>340</v>
      </c>
      <c r="P119" s="196" t="s">
        <v>338</v>
      </c>
      <c r="Q119" s="196" t="s">
        <v>339</v>
      </c>
      <c r="R119" s="944" t="s">
        <v>339</v>
      </c>
      <c r="S119" s="945"/>
    </row>
    <row r="120" spans="2:19" x14ac:dyDescent="0.35">
      <c r="B120" s="969"/>
      <c r="C120" s="969"/>
      <c r="D120" s="233"/>
      <c r="E120" s="946"/>
      <c r="F120" s="947"/>
      <c r="G120" s="206"/>
      <c r="H120" s="264"/>
      <c r="I120" s="948"/>
      <c r="J120" s="949"/>
      <c r="K120" s="204"/>
      <c r="L120" s="264"/>
      <c r="M120" s="948"/>
      <c r="N120" s="949"/>
      <c r="O120" s="204"/>
      <c r="P120" s="264"/>
      <c r="Q120" s="172"/>
      <c r="R120" s="948"/>
      <c r="S120" s="949"/>
    </row>
    <row r="121" spans="2:19" ht="16" thickBot="1" x14ac:dyDescent="0.4">
      <c r="B121" s="183"/>
      <c r="C121" s="183"/>
    </row>
    <row r="122" spans="2:19" ht="16" thickBot="1" x14ac:dyDescent="0.4">
      <c r="B122" s="183"/>
      <c r="C122" s="183"/>
      <c r="D122" s="959" t="s">
        <v>207</v>
      </c>
      <c r="E122" s="960"/>
      <c r="F122" s="960"/>
      <c r="G122" s="961"/>
      <c r="H122" s="959" t="s">
        <v>208</v>
      </c>
      <c r="I122" s="960"/>
      <c r="J122" s="960"/>
      <c r="K122" s="961"/>
      <c r="L122" s="960" t="s">
        <v>209</v>
      </c>
      <c r="M122" s="960"/>
      <c r="N122" s="960"/>
      <c r="O122" s="960"/>
      <c r="P122" s="959" t="s">
        <v>210</v>
      </c>
      <c r="Q122" s="960"/>
      <c r="R122" s="960"/>
      <c r="S122" s="961"/>
    </row>
    <row r="123" spans="2:19" x14ac:dyDescent="0.35">
      <c r="B123" s="962" t="s">
        <v>342</v>
      </c>
      <c r="C123" s="962" t="s">
        <v>343</v>
      </c>
      <c r="D123" s="964" t="s">
        <v>344</v>
      </c>
      <c r="E123" s="965"/>
      <c r="F123" s="965"/>
      <c r="G123" s="966"/>
      <c r="H123" s="964" t="s">
        <v>344</v>
      </c>
      <c r="I123" s="965"/>
      <c r="J123" s="965"/>
      <c r="K123" s="966"/>
      <c r="L123" s="964" t="s">
        <v>344</v>
      </c>
      <c r="M123" s="965"/>
      <c r="N123" s="965"/>
      <c r="O123" s="966"/>
      <c r="P123" s="964" t="s">
        <v>344</v>
      </c>
      <c r="Q123" s="965"/>
      <c r="R123" s="965"/>
      <c r="S123" s="966"/>
    </row>
    <row r="124" spans="2:19" x14ac:dyDescent="0.35">
      <c r="B124" s="963"/>
      <c r="C124" s="963"/>
      <c r="D124" s="950"/>
      <c r="E124" s="951"/>
      <c r="F124" s="951"/>
      <c r="G124" s="952"/>
      <c r="H124" s="953"/>
      <c r="I124" s="954"/>
      <c r="J124" s="954"/>
      <c r="K124" s="955"/>
      <c r="L124" s="953"/>
      <c r="M124" s="954"/>
      <c r="N124" s="954"/>
      <c r="O124" s="955"/>
      <c r="P124" s="953"/>
      <c r="Q124" s="954"/>
      <c r="R124" s="954"/>
      <c r="S124" s="955"/>
    </row>
    <row r="125" spans="2:19" ht="65.25" customHeight="1" x14ac:dyDescent="0.35">
      <c r="B125" s="956" t="s">
        <v>345</v>
      </c>
      <c r="C125" s="956" t="s">
        <v>346</v>
      </c>
      <c r="D125" s="259" t="s">
        <v>347</v>
      </c>
      <c r="E125" s="222" t="s">
        <v>205</v>
      </c>
      <c r="F125" s="196" t="s">
        <v>231</v>
      </c>
      <c r="G125" s="197" t="s">
        <v>258</v>
      </c>
      <c r="H125" s="259" t="s">
        <v>347</v>
      </c>
      <c r="I125" s="222" t="s">
        <v>205</v>
      </c>
      <c r="J125" s="196" t="s">
        <v>231</v>
      </c>
      <c r="K125" s="197" t="s">
        <v>258</v>
      </c>
      <c r="L125" s="259" t="s">
        <v>347</v>
      </c>
      <c r="M125" s="222" t="s">
        <v>205</v>
      </c>
      <c r="N125" s="196" t="s">
        <v>231</v>
      </c>
      <c r="O125" s="197" t="s">
        <v>258</v>
      </c>
      <c r="P125" s="259" t="s">
        <v>347</v>
      </c>
      <c r="Q125" s="222" t="s">
        <v>205</v>
      </c>
      <c r="R125" s="196" t="s">
        <v>231</v>
      </c>
      <c r="S125" s="197" t="s">
        <v>258</v>
      </c>
    </row>
    <row r="126" spans="2:19" x14ac:dyDescent="0.35">
      <c r="B126" s="957"/>
      <c r="C126" s="958"/>
      <c r="D126" s="199">
        <v>0</v>
      </c>
      <c r="E126" s="266" t="s">
        <v>233</v>
      </c>
      <c r="F126" s="199" t="s">
        <v>234</v>
      </c>
      <c r="G126" s="206" t="s">
        <v>348</v>
      </c>
      <c r="H126" s="172">
        <v>1</v>
      </c>
      <c r="I126" s="267" t="s">
        <v>233</v>
      </c>
      <c r="J126" s="172" t="s">
        <v>349</v>
      </c>
      <c r="K126" s="268" t="s">
        <v>348</v>
      </c>
      <c r="L126" s="172">
        <v>1</v>
      </c>
      <c r="M126" s="267" t="s">
        <v>233</v>
      </c>
      <c r="N126" s="172" t="s">
        <v>234</v>
      </c>
      <c r="O126" s="307" t="s">
        <v>685</v>
      </c>
      <c r="P126" s="172"/>
      <c r="Q126" s="267"/>
      <c r="R126" s="172"/>
      <c r="S126" s="229"/>
    </row>
    <row r="127" spans="2:19" ht="51" customHeight="1" x14ac:dyDescent="0.35">
      <c r="B127" s="957"/>
      <c r="C127" s="956" t="s">
        <v>350</v>
      </c>
      <c r="D127" s="196" t="s">
        <v>351</v>
      </c>
      <c r="E127" s="944" t="s">
        <v>352</v>
      </c>
      <c r="F127" s="945"/>
      <c r="G127" s="197" t="s">
        <v>353</v>
      </c>
      <c r="H127" s="196" t="s">
        <v>351</v>
      </c>
      <c r="I127" s="944" t="s">
        <v>352</v>
      </c>
      <c r="J127" s="945"/>
      <c r="K127" s="197" t="s">
        <v>353</v>
      </c>
      <c r="L127" s="196" t="s">
        <v>351</v>
      </c>
      <c r="M127" s="944" t="s">
        <v>352</v>
      </c>
      <c r="N127" s="945"/>
      <c r="O127" s="197" t="s">
        <v>353</v>
      </c>
      <c r="P127" s="196" t="s">
        <v>351</v>
      </c>
      <c r="Q127" s="944" t="s">
        <v>352</v>
      </c>
      <c r="R127" s="945"/>
      <c r="S127" s="197" t="s">
        <v>353</v>
      </c>
    </row>
    <row r="128" spans="2:19" x14ac:dyDescent="0.35">
      <c r="B128" s="958"/>
      <c r="C128" s="958"/>
      <c r="D128" s="233">
        <v>2</v>
      </c>
      <c r="E128" s="946" t="s">
        <v>354</v>
      </c>
      <c r="F128" s="947"/>
      <c r="G128" s="206" t="s">
        <v>298</v>
      </c>
      <c r="H128" s="264">
        <v>2</v>
      </c>
      <c r="I128" s="948" t="s">
        <v>355</v>
      </c>
      <c r="J128" s="949"/>
      <c r="K128" s="204" t="s">
        <v>356</v>
      </c>
      <c r="L128" s="264">
        <v>2</v>
      </c>
      <c r="M128" s="948" t="s">
        <v>354</v>
      </c>
      <c r="N128" s="949"/>
      <c r="O128" s="204" t="s">
        <v>298</v>
      </c>
      <c r="P128" s="264"/>
      <c r="Q128" s="948"/>
      <c r="R128" s="949"/>
      <c r="S128" s="204"/>
    </row>
    <row r="134" spans="4:12" x14ac:dyDescent="0.35">
      <c r="D134" s="152" t="s">
        <v>357</v>
      </c>
    </row>
    <row r="135" spans="4:12" x14ac:dyDescent="0.35">
      <c r="D135" s="152" t="s">
        <v>358</v>
      </c>
      <c r="E135" s="152" t="s">
        <v>359</v>
      </c>
      <c r="F135" s="152" t="s">
        <v>360</v>
      </c>
      <c r="H135" s="152" t="s">
        <v>361</v>
      </c>
      <c r="I135" s="152" t="s">
        <v>362</v>
      </c>
    </row>
    <row r="136" spans="4:12" x14ac:dyDescent="0.35">
      <c r="D136" s="152" t="s">
        <v>363</v>
      </c>
      <c r="E136" s="152" t="s">
        <v>364</v>
      </c>
      <c r="F136" s="152" t="s">
        <v>365</v>
      </c>
      <c r="H136" s="152" t="s">
        <v>366</v>
      </c>
      <c r="I136" s="152" t="s">
        <v>355</v>
      </c>
    </row>
    <row r="137" spans="4:12" x14ac:dyDescent="0.35">
      <c r="D137" s="152" t="s">
        <v>224</v>
      </c>
      <c r="E137" s="152" t="s">
        <v>367</v>
      </c>
      <c r="F137" s="152" t="s">
        <v>368</v>
      </c>
      <c r="H137" s="152" t="s">
        <v>369</v>
      </c>
      <c r="I137" s="152" t="s">
        <v>354</v>
      </c>
    </row>
    <row r="138" spans="4:12" x14ac:dyDescent="0.35">
      <c r="D138" s="152" t="s">
        <v>370</v>
      </c>
      <c r="F138" s="152" t="s">
        <v>371</v>
      </c>
      <c r="G138" s="152" t="s">
        <v>372</v>
      </c>
      <c r="H138" s="152" t="s">
        <v>373</v>
      </c>
      <c r="I138" s="152" t="s">
        <v>374</v>
      </c>
      <c r="K138" s="152" t="s">
        <v>375</v>
      </c>
    </row>
    <row r="139" spans="4:12" x14ac:dyDescent="0.35">
      <c r="D139" s="152" t="s">
        <v>376</v>
      </c>
      <c r="F139" s="152" t="s">
        <v>377</v>
      </c>
      <c r="G139" s="152" t="s">
        <v>378</v>
      </c>
      <c r="H139" s="152" t="s">
        <v>379</v>
      </c>
      <c r="I139" s="152" t="s">
        <v>380</v>
      </c>
      <c r="K139" s="152" t="s">
        <v>341</v>
      </c>
      <c r="L139" s="152" t="s">
        <v>381</v>
      </c>
    </row>
    <row r="140" spans="4:12" x14ac:dyDescent="0.35">
      <c r="D140" s="152" t="s">
        <v>382</v>
      </c>
      <c r="E140" s="269" t="s">
        <v>383</v>
      </c>
      <c r="G140" s="152" t="s">
        <v>384</v>
      </c>
      <c r="H140" s="152" t="s">
        <v>385</v>
      </c>
      <c r="K140" s="152" t="s">
        <v>206</v>
      </c>
      <c r="L140" s="152" t="s">
        <v>386</v>
      </c>
    </row>
    <row r="141" spans="4:12" x14ac:dyDescent="0.35">
      <c r="D141" s="152" t="s">
        <v>387</v>
      </c>
      <c r="E141" s="270" t="s">
        <v>388</v>
      </c>
      <c r="K141" s="152" t="s">
        <v>389</v>
      </c>
      <c r="L141" s="152" t="s">
        <v>333</v>
      </c>
    </row>
    <row r="142" spans="4:12" x14ac:dyDescent="0.35">
      <c r="E142" s="271" t="s">
        <v>390</v>
      </c>
      <c r="H142" s="152" t="s">
        <v>391</v>
      </c>
      <c r="K142" s="152" t="s">
        <v>392</v>
      </c>
      <c r="L142" s="152" t="s">
        <v>393</v>
      </c>
    </row>
    <row r="143" spans="4:12" x14ac:dyDescent="0.35">
      <c r="H143" s="152" t="s">
        <v>394</v>
      </c>
      <c r="K143" s="152" t="s">
        <v>395</v>
      </c>
      <c r="L143" s="152" t="s">
        <v>396</v>
      </c>
    </row>
    <row r="144" spans="4:12" x14ac:dyDescent="0.35">
      <c r="H144" s="152" t="s">
        <v>397</v>
      </c>
      <c r="K144" s="152" t="s">
        <v>323</v>
      </c>
      <c r="L144" s="152" t="s">
        <v>398</v>
      </c>
    </row>
    <row r="145" spans="2:12" x14ac:dyDescent="0.35">
      <c r="B145" s="152" t="s">
        <v>399</v>
      </c>
      <c r="C145" s="152" t="s">
        <v>400</v>
      </c>
      <c r="D145" s="152" t="s">
        <v>399</v>
      </c>
      <c r="G145" s="152" t="s">
        <v>294</v>
      </c>
      <c r="H145" s="152" t="s">
        <v>401</v>
      </c>
      <c r="J145" s="152" t="s">
        <v>70</v>
      </c>
      <c r="K145" s="152" t="s">
        <v>402</v>
      </c>
      <c r="L145" s="152" t="s">
        <v>336</v>
      </c>
    </row>
    <row r="146" spans="2:12" x14ac:dyDescent="0.35">
      <c r="B146" s="152">
        <v>1</v>
      </c>
      <c r="C146" s="152" t="s">
        <v>403</v>
      </c>
      <c r="D146" s="152" t="s">
        <v>404</v>
      </c>
      <c r="E146" s="152" t="s">
        <v>258</v>
      </c>
      <c r="F146" s="152" t="s">
        <v>405</v>
      </c>
      <c r="G146" s="152" t="s">
        <v>406</v>
      </c>
      <c r="H146" s="152" t="s">
        <v>407</v>
      </c>
      <c r="J146" s="152" t="s">
        <v>206</v>
      </c>
      <c r="K146" s="152" t="s">
        <v>408</v>
      </c>
    </row>
    <row r="147" spans="2:12" x14ac:dyDescent="0.35">
      <c r="B147" s="152">
        <v>2</v>
      </c>
      <c r="C147" s="152" t="s">
        <v>409</v>
      </c>
      <c r="D147" s="152" t="s">
        <v>261</v>
      </c>
      <c r="E147" s="152" t="s">
        <v>231</v>
      </c>
      <c r="F147" s="152" t="s">
        <v>410</v>
      </c>
      <c r="G147" s="152" t="s">
        <v>411</v>
      </c>
      <c r="J147" s="152" t="s">
        <v>412</v>
      </c>
      <c r="K147" s="152" t="s">
        <v>326</v>
      </c>
    </row>
    <row r="148" spans="2:12" x14ac:dyDescent="0.35">
      <c r="B148" s="152">
        <v>3</v>
      </c>
      <c r="C148" s="152" t="s">
        <v>413</v>
      </c>
      <c r="D148" s="152" t="s">
        <v>259</v>
      </c>
      <c r="E148" s="152" t="s">
        <v>205</v>
      </c>
      <c r="G148" s="152" t="s">
        <v>414</v>
      </c>
      <c r="J148" s="152" t="s">
        <v>288</v>
      </c>
      <c r="K148" s="152" t="s">
        <v>415</v>
      </c>
    </row>
    <row r="149" spans="2:12" x14ac:dyDescent="0.35">
      <c r="B149" s="152">
        <v>4</v>
      </c>
      <c r="C149" s="152" t="s">
        <v>407</v>
      </c>
      <c r="H149" s="152" t="s">
        <v>416</v>
      </c>
      <c r="I149" s="152" t="s">
        <v>417</v>
      </c>
      <c r="J149" s="152" t="s">
        <v>233</v>
      </c>
      <c r="K149" s="152" t="s">
        <v>418</v>
      </c>
    </row>
    <row r="150" spans="2:12" x14ac:dyDescent="0.35">
      <c r="D150" s="152" t="s">
        <v>414</v>
      </c>
      <c r="H150" s="152" t="s">
        <v>316</v>
      </c>
      <c r="I150" s="152" t="s">
        <v>419</v>
      </c>
      <c r="J150" s="152" t="s">
        <v>334</v>
      </c>
      <c r="K150" s="152" t="s">
        <v>420</v>
      </c>
    </row>
    <row r="151" spans="2:12" x14ac:dyDescent="0.35">
      <c r="D151" s="152" t="s">
        <v>349</v>
      </c>
      <c r="H151" s="152" t="s">
        <v>421</v>
      </c>
      <c r="I151" s="152" t="s">
        <v>422</v>
      </c>
      <c r="J151" s="152" t="s">
        <v>423</v>
      </c>
      <c r="K151" s="152" t="s">
        <v>424</v>
      </c>
    </row>
    <row r="152" spans="2:12" x14ac:dyDescent="0.35">
      <c r="D152" s="152" t="s">
        <v>234</v>
      </c>
      <c r="H152" s="152" t="s">
        <v>315</v>
      </c>
      <c r="J152" s="152" t="s">
        <v>290</v>
      </c>
      <c r="K152" s="152" t="s">
        <v>425</v>
      </c>
    </row>
    <row r="153" spans="2:12" x14ac:dyDescent="0.35">
      <c r="H153" s="152" t="s">
        <v>426</v>
      </c>
      <c r="J153" s="152" t="s">
        <v>236</v>
      </c>
    </row>
    <row r="154" spans="2:12" ht="124" x14ac:dyDescent="0.35">
      <c r="D154" s="272" t="s">
        <v>427</v>
      </c>
      <c r="E154" s="152" t="s">
        <v>428</v>
      </c>
      <c r="F154" s="152" t="s">
        <v>253</v>
      </c>
      <c r="G154" s="152" t="s">
        <v>272</v>
      </c>
      <c r="H154" s="152" t="s">
        <v>429</v>
      </c>
      <c r="I154" s="152" t="s">
        <v>285</v>
      </c>
      <c r="J154" s="152" t="s">
        <v>430</v>
      </c>
      <c r="K154" s="152" t="s">
        <v>226</v>
      </c>
    </row>
    <row r="155" spans="2:12" ht="139.5" x14ac:dyDescent="0.35">
      <c r="B155" s="152" t="s">
        <v>204</v>
      </c>
      <c r="C155" s="152" t="s">
        <v>200</v>
      </c>
      <c r="D155" s="272" t="s">
        <v>431</v>
      </c>
      <c r="E155" s="152" t="s">
        <v>432</v>
      </c>
      <c r="F155" s="152" t="s">
        <v>252</v>
      </c>
      <c r="G155" s="152" t="s">
        <v>433</v>
      </c>
      <c r="H155" s="152" t="s">
        <v>279</v>
      </c>
      <c r="I155" s="152" t="s">
        <v>289</v>
      </c>
      <c r="J155" s="152" t="s">
        <v>434</v>
      </c>
      <c r="K155" s="152" t="s">
        <v>356</v>
      </c>
    </row>
    <row r="156" spans="2:12" ht="108.5" x14ac:dyDescent="0.35">
      <c r="B156" s="152" t="s">
        <v>435</v>
      </c>
      <c r="C156" s="152" t="s">
        <v>436</v>
      </c>
      <c r="D156" s="272" t="s">
        <v>437</v>
      </c>
      <c r="E156" s="152" t="s">
        <v>438</v>
      </c>
      <c r="F156" s="152" t="s">
        <v>262</v>
      </c>
      <c r="G156" s="152" t="s">
        <v>439</v>
      </c>
      <c r="H156" s="152" t="s">
        <v>440</v>
      </c>
      <c r="I156" s="152" t="s">
        <v>441</v>
      </c>
      <c r="J156" s="152" t="s">
        <v>442</v>
      </c>
      <c r="K156" s="152" t="s">
        <v>443</v>
      </c>
    </row>
    <row r="157" spans="2:12" x14ac:dyDescent="0.35">
      <c r="B157" s="152" t="s">
        <v>444</v>
      </c>
      <c r="C157" s="152" t="s">
        <v>445</v>
      </c>
      <c r="F157" s="152" t="s">
        <v>446</v>
      </c>
      <c r="G157" s="152" t="s">
        <v>271</v>
      </c>
      <c r="H157" s="152" t="s">
        <v>278</v>
      </c>
      <c r="I157" s="152" t="s">
        <v>287</v>
      </c>
      <c r="J157" s="152" t="s">
        <v>447</v>
      </c>
      <c r="K157" s="152" t="s">
        <v>298</v>
      </c>
    </row>
    <row r="158" spans="2:12" x14ac:dyDescent="0.35">
      <c r="B158" s="152" t="s">
        <v>448</v>
      </c>
      <c r="G158" s="152" t="s">
        <v>449</v>
      </c>
      <c r="H158" s="152" t="s">
        <v>450</v>
      </c>
      <c r="I158" s="152" t="s">
        <v>284</v>
      </c>
      <c r="J158" s="152" t="s">
        <v>451</v>
      </c>
      <c r="K158" s="152" t="s">
        <v>225</v>
      </c>
    </row>
    <row r="159" spans="2:12" x14ac:dyDescent="0.35">
      <c r="C159" s="152" t="s">
        <v>306</v>
      </c>
      <c r="J159" s="152" t="s">
        <v>452</v>
      </c>
    </row>
    <row r="160" spans="2:12" x14ac:dyDescent="0.35">
      <c r="C160" s="152" t="s">
        <v>307</v>
      </c>
      <c r="I160" s="152" t="s">
        <v>453</v>
      </c>
      <c r="J160" s="152" t="s">
        <v>454</v>
      </c>
    </row>
    <row r="161" spans="2:10" ht="31" x14ac:dyDescent="0.35">
      <c r="B161" s="52" t="s">
        <v>455</v>
      </c>
      <c r="C161" s="152" t="s">
        <v>456</v>
      </c>
      <c r="I161" s="152" t="s">
        <v>457</v>
      </c>
      <c r="J161" s="152" t="s">
        <v>458</v>
      </c>
    </row>
    <row r="162" spans="2:10" x14ac:dyDescent="0.35">
      <c r="B162" s="52" t="s">
        <v>459</v>
      </c>
      <c r="C162" s="152" t="s">
        <v>460</v>
      </c>
      <c r="D162" s="152" t="s">
        <v>242</v>
      </c>
      <c r="E162" s="152" t="s">
        <v>461</v>
      </c>
      <c r="I162" s="152" t="s">
        <v>335</v>
      </c>
      <c r="J162" s="152" t="s">
        <v>70</v>
      </c>
    </row>
    <row r="163" spans="2:10" x14ac:dyDescent="0.35">
      <c r="B163" s="52" t="s">
        <v>462</v>
      </c>
      <c r="D163" s="152" t="s">
        <v>245</v>
      </c>
      <c r="E163" s="152" t="s">
        <v>463</v>
      </c>
      <c r="H163" s="152" t="s">
        <v>366</v>
      </c>
      <c r="I163" s="152" t="s">
        <v>464</v>
      </c>
    </row>
    <row r="164" spans="2:10" x14ac:dyDescent="0.35">
      <c r="B164" s="52" t="s">
        <v>465</v>
      </c>
      <c r="D164" s="152" t="s">
        <v>246</v>
      </c>
      <c r="E164" s="152" t="s">
        <v>235</v>
      </c>
      <c r="H164" s="152" t="s">
        <v>373</v>
      </c>
      <c r="I164" s="152" t="s">
        <v>466</v>
      </c>
      <c r="J164" s="152" t="s">
        <v>467</v>
      </c>
    </row>
    <row r="165" spans="2:10" x14ac:dyDescent="0.35">
      <c r="B165" s="52" t="s">
        <v>468</v>
      </c>
      <c r="C165" s="152" t="s">
        <v>305</v>
      </c>
      <c r="D165" s="152" t="s">
        <v>247</v>
      </c>
      <c r="H165" s="152" t="s">
        <v>379</v>
      </c>
      <c r="I165" s="152" t="s">
        <v>469</v>
      </c>
      <c r="J165" s="152" t="s">
        <v>470</v>
      </c>
    </row>
    <row r="166" spans="2:10" x14ac:dyDescent="0.35">
      <c r="B166" s="52" t="s">
        <v>471</v>
      </c>
      <c r="C166" s="152" t="s">
        <v>472</v>
      </c>
      <c r="H166" s="152" t="s">
        <v>385</v>
      </c>
      <c r="I166" s="152" t="s">
        <v>473</v>
      </c>
    </row>
    <row r="167" spans="2:10" x14ac:dyDescent="0.35">
      <c r="B167" s="52" t="s">
        <v>474</v>
      </c>
      <c r="C167" s="152" t="s">
        <v>475</v>
      </c>
      <c r="E167" s="152" t="s">
        <v>322</v>
      </c>
      <c r="H167" s="152" t="s">
        <v>476</v>
      </c>
      <c r="I167" s="152" t="s">
        <v>477</v>
      </c>
    </row>
    <row r="168" spans="2:10" x14ac:dyDescent="0.35">
      <c r="B168" s="52" t="s">
        <v>478</v>
      </c>
      <c r="C168" s="152" t="s">
        <v>479</v>
      </c>
      <c r="E168" s="152" t="s">
        <v>324</v>
      </c>
      <c r="H168" s="152" t="s">
        <v>348</v>
      </c>
      <c r="I168" s="152" t="s">
        <v>480</v>
      </c>
    </row>
    <row r="169" spans="2:10" x14ac:dyDescent="0.35">
      <c r="B169" s="52" t="s">
        <v>481</v>
      </c>
      <c r="C169" s="152" t="s">
        <v>308</v>
      </c>
      <c r="E169" s="152" t="s">
        <v>482</v>
      </c>
      <c r="H169" s="152" t="s">
        <v>483</v>
      </c>
      <c r="I169" s="152" t="s">
        <v>484</v>
      </c>
    </row>
    <row r="170" spans="2:10" x14ac:dyDescent="0.35">
      <c r="B170" s="52" t="s">
        <v>485</v>
      </c>
      <c r="C170" s="152" t="s">
        <v>486</v>
      </c>
      <c r="E170" s="152" t="s">
        <v>320</v>
      </c>
      <c r="H170" s="152" t="s">
        <v>487</v>
      </c>
      <c r="I170" s="152" t="s">
        <v>488</v>
      </c>
    </row>
    <row r="171" spans="2:10" x14ac:dyDescent="0.35">
      <c r="B171" s="52" t="s">
        <v>489</v>
      </c>
      <c r="C171" s="152" t="s">
        <v>490</v>
      </c>
      <c r="E171" s="152" t="s">
        <v>325</v>
      </c>
      <c r="H171" s="152" t="s">
        <v>491</v>
      </c>
      <c r="I171" s="152" t="s">
        <v>492</v>
      </c>
    </row>
    <row r="172" spans="2:10" x14ac:dyDescent="0.35">
      <c r="B172" s="52" t="s">
        <v>493</v>
      </c>
      <c r="C172" s="152" t="s">
        <v>70</v>
      </c>
      <c r="E172" s="152" t="s">
        <v>321</v>
      </c>
      <c r="H172" s="152" t="s">
        <v>494</v>
      </c>
      <c r="I172" s="152" t="s">
        <v>495</v>
      </c>
    </row>
    <row r="173" spans="2:10" x14ac:dyDescent="0.35">
      <c r="B173" s="52" t="s">
        <v>496</v>
      </c>
      <c r="E173" s="152" t="s">
        <v>327</v>
      </c>
      <c r="H173" s="152" t="s">
        <v>497</v>
      </c>
      <c r="I173" s="152" t="s">
        <v>498</v>
      </c>
    </row>
    <row r="174" spans="2:10" x14ac:dyDescent="0.35">
      <c r="B174" s="52" t="s">
        <v>499</v>
      </c>
      <c r="E174" s="152" t="s">
        <v>500</v>
      </c>
      <c r="H174" s="152" t="s">
        <v>501</v>
      </c>
      <c r="I174" s="152" t="s">
        <v>502</v>
      </c>
    </row>
    <row r="175" spans="2:10" ht="31" x14ac:dyDescent="0.35">
      <c r="B175" s="52" t="s">
        <v>503</v>
      </c>
      <c r="E175" s="152" t="s">
        <v>504</v>
      </c>
      <c r="H175" s="152" t="s">
        <v>505</v>
      </c>
      <c r="I175" s="152" t="s">
        <v>506</v>
      </c>
    </row>
    <row r="176" spans="2:10" x14ac:dyDescent="0.35">
      <c r="B176" s="52" t="s">
        <v>507</v>
      </c>
      <c r="H176" s="152" t="s">
        <v>508</v>
      </c>
      <c r="I176" s="152" t="s">
        <v>509</v>
      </c>
    </row>
    <row r="177" spans="2:8" x14ac:dyDescent="0.35">
      <c r="B177" s="52" t="s">
        <v>510</v>
      </c>
      <c r="H177" s="152" t="s">
        <v>511</v>
      </c>
    </row>
    <row r="178" spans="2:8" x14ac:dyDescent="0.35">
      <c r="B178" s="52" t="s">
        <v>512</v>
      </c>
      <c r="H178" s="152" t="s">
        <v>513</v>
      </c>
    </row>
    <row r="179" spans="2:8" x14ac:dyDescent="0.35">
      <c r="B179" s="52" t="s">
        <v>514</v>
      </c>
      <c r="H179" s="152" t="s">
        <v>515</v>
      </c>
    </row>
    <row r="180" spans="2:8" x14ac:dyDescent="0.35">
      <c r="B180" s="52" t="s">
        <v>516</v>
      </c>
      <c r="H180" s="152" t="s">
        <v>517</v>
      </c>
    </row>
    <row r="181" spans="2:8" x14ac:dyDescent="0.35">
      <c r="B181" s="52" t="s">
        <v>518</v>
      </c>
      <c r="D181" s="31" t="s">
        <v>519</v>
      </c>
      <c r="H181" s="152" t="s">
        <v>520</v>
      </c>
    </row>
    <row r="182" spans="2:8" x14ac:dyDescent="0.35">
      <c r="B182" s="52" t="s">
        <v>521</v>
      </c>
      <c r="D182" s="31" t="s">
        <v>522</v>
      </c>
      <c r="H182" s="152" t="s">
        <v>523</v>
      </c>
    </row>
    <row r="183" spans="2:8" ht="31" x14ac:dyDescent="0.35">
      <c r="B183" s="52" t="s">
        <v>524</v>
      </c>
      <c r="D183" s="31" t="s">
        <v>525</v>
      </c>
      <c r="H183" s="152" t="s">
        <v>526</v>
      </c>
    </row>
    <row r="184" spans="2:8" x14ac:dyDescent="0.35">
      <c r="B184" s="52" t="s">
        <v>527</v>
      </c>
      <c r="D184" s="31" t="s">
        <v>522</v>
      </c>
      <c r="H184" s="152" t="s">
        <v>528</v>
      </c>
    </row>
    <row r="185" spans="2:8" ht="31" x14ac:dyDescent="0.35">
      <c r="B185" s="52" t="s">
        <v>529</v>
      </c>
      <c r="D185" s="31" t="s">
        <v>530</v>
      </c>
    </row>
    <row r="186" spans="2:8" x14ac:dyDescent="0.35">
      <c r="B186" s="52" t="s">
        <v>531</v>
      </c>
      <c r="D186" s="31" t="s">
        <v>522</v>
      </c>
    </row>
    <row r="187" spans="2:8" x14ac:dyDescent="0.35">
      <c r="B187" s="52" t="s">
        <v>532</v>
      </c>
    </row>
    <row r="188" spans="2:8" x14ac:dyDescent="0.35">
      <c r="B188" s="52" t="s">
        <v>533</v>
      </c>
    </row>
    <row r="189" spans="2:8" x14ac:dyDescent="0.35">
      <c r="B189" s="52" t="s">
        <v>534</v>
      </c>
    </row>
    <row r="190" spans="2:8" x14ac:dyDescent="0.35">
      <c r="B190" s="52" t="s">
        <v>535</v>
      </c>
    </row>
    <row r="191" spans="2:8" x14ac:dyDescent="0.35">
      <c r="B191" s="52" t="s">
        <v>536</v>
      </c>
    </row>
    <row r="192" spans="2:8" x14ac:dyDescent="0.35">
      <c r="B192" s="52" t="s">
        <v>537</v>
      </c>
    </row>
    <row r="193" spans="2:2" x14ac:dyDescent="0.35">
      <c r="B193" s="52" t="s">
        <v>538</v>
      </c>
    </row>
    <row r="194" spans="2:2" x14ac:dyDescent="0.35">
      <c r="B194" s="52" t="s">
        <v>539</v>
      </c>
    </row>
    <row r="195" spans="2:2" x14ac:dyDescent="0.35">
      <c r="B195" s="52" t="s">
        <v>540</v>
      </c>
    </row>
    <row r="196" spans="2:2" x14ac:dyDescent="0.35">
      <c r="B196" s="52" t="s">
        <v>541</v>
      </c>
    </row>
    <row r="197" spans="2:2" x14ac:dyDescent="0.35">
      <c r="B197" s="52" t="s">
        <v>542</v>
      </c>
    </row>
    <row r="198" spans="2:2" x14ac:dyDescent="0.35">
      <c r="B198" s="52" t="s">
        <v>543</v>
      </c>
    </row>
    <row r="199" spans="2:2" x14ac:dyDescent="0.35">
      <c r="B199" s="52" t="s">
        <v>544</v>
      </c>
    </row>
    <row r="200" spans="2:2" x14ac:dyDescent="0.35">
      <c r="B200" s="52" t="s">
        <v>545</v>
      </c>
    </row>
    <row r="201" spans="2:2" x14ac:dyDescent="0.35">
      <c r="B201" s="52" t="s">
        <v>546</v>
      </c>
    </row>
    <row r="202" spans="2:2" x14ac:dyDescent="0.35">
      <c r="B202" s="52" t="s">
        <v>547</v>
      </c>
    </row>
    <row r="203" spans="2:2" x14ac:dyDescent="0.35">
      <c r="B203" s="52" t="s">
        <v>548</v>
      </c>
    </row>
    <row r="204" spans="2:2" x14ac:dyDescent="0.35">
      <c r="B204" s="52" t="s">
        <v>549</v>
      </c>
    </row>
    <row r="205" spans="2:2" x14ac:dyDescent="0.35">
      <c r="B205" s="52" t="s">
        <v>550</v>
      </c>
    </row>
    <row r="206" spans="2:2" x14ac:dyDescent="0.35">
      <c r="B206" s="52" t="s">
        <v>551</v>
      </c>
    </row>
    <row r="207" spans="2:2" ht="31" x14ac:dyDescent="0.35">
      <c r="B207" s="52" t="s">
        <v>552</v>
      </c>
    </row>
    <row r="208" spans="2:2" x14ac:dyDescent="0.35">
      <c r="B208" s="52" t="s">
        <v>553</v>
      </c>
    </row>
    <row r="209" spans="2:2" x14ac:dyDescent="0.35">
      <c r="B209" s="52" t="s">
        <v>554</v>
      </c>
    </row>
    <row r="210" spans="2:2" x14ac:dyDescent="0.35">
      <c r="B210" s="52" t="s">
        <v>555</v>
      </c>
    </row>
    <row r="211" spans="2:2" x14ac:dyDescent="0.35">
      <c r="B211" s="52" t="s">
        <v>556</v>
      </c>
    </row>
    <row r="212" spans="2:2" x14ac:dyDescent="0.35">
      <c r="B212" s="52" t="s">
        <v>557</v>
      </c>
    </row>
    <row r="213" spans="2:2" x14ac:dyDescent="0.35">
      <c r="B213" s="52" t="s">
        <v>558</v>
      </c>
    </row>
    <row r="214" spans="2:2" x14ac:dyDescent="0.35">
      <c r="B214" s="52" t="s">
        <v>559</v>
      </c>
    </row>
    <row r="215" spans="2:2" x14ac:dyDescent="0.35">
      <c r="B215" s="52" t="s">
        <v>560</v>
      </c>
    </row>
    <row r="216" spans="2:2" x14ac:dyDescent="0.35">
      <c r="B216" s="52" t="s">
        <v>561</v>
      </c>
    </row>
    <row r="217" spans="2:2" x14ac:dyDescent="0.35">
      <c r="B217" s="52" t="s">
        <v>562</v>
      </c>
    </row>
    <row r="218" spans="2:2" x14ac:dyDescent="0.35">
      <c r="B218" s="52" t="s">
        <v>563</v>
      </c>
    </row>
    <row r="219" spans="2:2" x14ac:dyDescent="0.35">
      <c r="B219" s="52" t="s">
        <v>564</v>
      </c>
    </row>
    <row r="220" spans="2:2" x14ac:dyDescent="0.35">
      <c r="B220" s="52" t="s">
        <v>565</v>
      </c>
    </row>
    <row r="221" spans="2:2" x14ac:dyDescent="0.35">
      <c r="B221" s="52" t="s">
        <v>566</v>
      </c>
    </row>
    <row r="222" spans="2:2" x14ac:dyDescent="0.35">
      <c r="B222" s="52" t="s">
        <v>567</v>
      </c>
    </row>
    <row r="223" spans="2:2" x14ac:dyDescent="0.35">
      <c r="B223" s="52" t="s">
        <v>202</v>
      </c>
    </row>
    <row r="224" spans="2:2" ht="31" x14ac:dyDescent="0.35">
      <c r="B224" s="52" t="s">
        <v>568</v>
      </c>
    </row>
    <row r="225" spans="2:2" x14ac:dyDescent="0.35">
      <c r="B225" s="52" t="s">
        <v>569</v>
      </c>
    </row>
    <row r="226" spans="2:2" x14ac:dyDescent="0.35">
      <c r="B226" s="52" t="s">
        <v>570</v>
      </c>
    </row>
    <row r="227" spans="2:2" x14ac:dyDescent="0.35">
      <c r="B227" s="52" t="s">
        <v>571</v>
      </c>
    </row>
    <row r="228" spans="2:2" x14ac:dyDescent="0.35">
      <c r="B228" s="52" t="s">
        <v>572</v>
      </c>
    </row>
    <row r="229" spans="2:2" x14ac:dyDescent="0.35">
      <c r="B229" s="52" t="s">
        <v>573</v>
      </c>
    </row>
    <row r="230" spans="2:2" x14ac:dyDescent="0.35">
      <c r="B230" s="52" t="s">
        <v>574</v>
      </c>
    </row>
    <row r="231" spans="2:2" x14ac:dyDescent="0.35">
      <c r="B231" s="52" t="s">
        <v>575</v>
      </c>
    </row>
    <row r="232" spans="2:2" x14ac:dyDescent="0.35">
      <c r="B232" s="52" t="s">
        <v>576</v>
      </c>
    </row>
    <row r="233" spans="2:2" x14ac:dyDescent="0.35">
      <c r="B233" s="52" t="s">
        <v>577</v>
      </c>
    </row>
    <row r="234" spans="2:2" ht="31" x14ac:dyDescent="0.35">
      <c r="B234" s="52" t="s">
        <v>578</v>
      </c>
    </row>
    <row r="235" spans="2:2" x14ac:dyDescent="0.35">
      <c r="B235" s="52" t="s">
        <v>579</v>
      </c>
    </row>
    <row r="236" spans="2:2" x14ac:dyDescent="0.35">
      <c r="B236" s="52" t="s">
        <v>580</v>
      </c>
    </row>
    <row r="237" spans="2:2" x14ac:dyDescent="0.35">
      <c r="B237" s="52" t="s">
        <v>581</v>
      </c>
    </row>
    <row r="238" spans="2:2" x14ac:dyDescent="0.35">
      <c r="B238" s="52" t="s">
        <v>582</v>
      </c>
    </row>
    <row r="239" spans="2:2" x14ac:dyDescent="0.35">
      <c r="B239" s="52" t="s">
        <v>583</v>
      </c>
    </row>
    <row r="240" spans="2:2" x14ac:dyDescent="0.35">
      <c r="B240" s="52" t="s">
        <v>584</v>
      </c>
    </row>
    <row r="241" spans="2:2" x14ac:dyDescent="0.35">
      <c r="B241" s="52" t="s">
        <v>585</v>
      </c>
    </row>
    <row r="242" spans="2:2" x14ac:dyDescent="0.35">
      <c r="B242" s="52" t="s">
        <v>586</v>
      </c>
    </row>
    <row r="243" spans="2:2" x14ac:dyDescent="0.35">
      <c r="B243" s="52" t="s">
        <v>587</v>
      </c>
    </row>
    <row r="244" spans="2:2" x14ac:dyDescent="0.35">
      <c r="B244" s="52" t="s">
        <v>588</v>
      </c>
    </row>
    <row r="245" spans="2:2" x14ac:dyDescent="0.35">
      <c r="B245" s="52" t="s">
        <v>589</v>
      </c>
    </row>
    <row r="246" spans="2:2" x14ac:dyDescent="0.35">
      <c r="B246" s="52" t="s">
        <v>590</v>
      </c>
    </row>
    <row r="247" spans="2:2" x14ac:dyDescent="0.35">
      <c r="B247" s="52" t="s">
        <v>591</v>
      </c>
    </row>
    <row r="248" spans="2:2" x14ac:dyDescent="0.35">
      <c r="B248" s="52" t="s">
        <v>592</v>
      </c>
    </row>
    <row r="249" spans="2:2" ht="31" x14ac:dyDescent="0.35">
      <c r="B249" s="52" t="s">
        <v>593</v>
      </c>
    </row>
    <row r="250" spans="2:2" x14ac:dyDescent="0.35">
      <c r="B250" s="52" t="s">
        <v>594</v>
      </c>
    </row>
    <row r="251" spans="2:2" x14ac:dyDescent="0.35">
      <c r="B251" s="52" t="s">
        <v>595</v>
      </c>
    </row>
    <row r="252" spans="2:2" x14ac:dyDescent="0.35">
      <c r="B252" s="52" t="s">
        <v>596</v>
      </c>
    </row>
    <row r="253" spans="2:2" x14ac:dyDescent="0.35">
      <c r="B253" s="52" t="s">
        <v>597</v>
      </c>
    </row>
    <row r="254" spans="2:2" x14ac:dyDescent="0.35">
      <c r="B254" s="52" t="s">
        <v>598</v>
      </c>
    </row>
    <row r="255" spans="2:2" x14ac:dyDescent="0.35">
      <c r="B255" s="52" t="s">
        <v>599</v>
      </c>
    </row>
    <row r="256" spans="2:2" x14ac:dyDescent="0.35">
      <c r="B256" s="52" t="s">
        <v>600</v>
      </c>
    </row>
    <row r="257" spans="2:2" x14ac:dyDescent="0.35">
      <c r="B257" s="52" t="s">
        <v>601</v>
      </c>
    </row>
    <row r="258" spans="2:2" x14ac:dyDescent="0.35">
      <c r="B258" s="52" t="s">
        <v>602</v>
      </c>
    </row>
    <row r="259" spans="2:2" x14ac:dyDescent="0.35">
      <c r="B259" s="52" t="s">
        <v>603</v>
      </c>
    </row>
    <row r="260" spans="2:2" x14ac:dyDescent="0.35">
      <c r="B260" s="52" t="s">
        <v>604</v>
      </c>
    </row>
    <row r="261" spans="2:2" x14ac:dyDescent="0.35">
      <c r="B261" s="52" t="s">
        <v>605</v>
      </c>
    </row>
    <row r="262" spans="2:2" x14ac:dyDescent="0.35">
      <c r="B262" s="52" t="s">
        <v>606</v>
      </c>
    </row>
    <row r="263" spans="2:2" x14ac:dyDescent="0.35">
      <c r="B263" s="52" t="s">
        <v>607</v>
      </c>
    </row>
    <row r="264" spans="2:2" x14ac:dyDescent="0.35">
      <c r="B264" s="52" t="s">
        <v>608</v>
      </c>
    </row>
    <row r="265" spans="2:2" x14ac:dyDescent="0.35">
      <c r="B265" s="52" t="s">
        <v>609</v>
      </c>
    </row>
    <row r="266" spans="2:2" x14ac:dyDescent="0.35">
      <c r="B266" s="52" t="s">
        <v>610</v>
      </c>
    </row>
    <row r="267" spans="2:2" x14ac:dyDescent="0.35">
      <c r="B267" s="52" t="s">
        <v>611</v>
      </c>
    </row>
    <row r="268" spans="2:2" x14ac:dyDescent="0.35">
      <c r="B268" s="52" t="s">
        <v>612</v>
      </c>
    </row>
    <row r="269" spans="2:2" x14ac:dyDescent="0.35">
      <c r="B269" s="52" t="s">
        <v>613</v>
      </c>
    </row>
    <row r="270" spans="2:2" x14ac:dyDescent="0.35">
      <c r="B270" s="52" t="s">
        <v>614</v>
      </c>
    </row>
    <row r="271" spans="2:2" x14ac:dyDescent="0.35">
      <c r="B271" s="52" t="s">
        <v>615</v>
      </c>
    </row>
    <row r="272" spans="2:2" x14ac:dyDescent="0.35">
      <c r="B272" s="52" t="s">
        <v>616</v>
      </c>
    </row>
    <row r="273" spans="2:2" x14ac:dyDescent="0.35">
      <c r="B273" s="52" t="s">
        <v>617</v>
      </c>
    </row>
    <row r="274" spans="2:2" x14ac:dyDescent="0.35">
      <c r="B274" s="52" t="s">
        <v>618</v>
      </c>
    </row>
    <row r="275" spans="2:2" ht="31" x14ac:dyDescent="0.35">
      <c r="B275" s="52" t="s">
        <v>619</v>
      </c>
    </row>
    <row r="276" spans="2:2" x14ac:dyDescent="0.35">
      <c r="B276" s="52" t="s">
        <v>620</v>
      </c>
    </row>
    <row r="277" spans="2:2" x14ac:dyDescent="0.35">
      <c r="B277" s="52" t="s">
        <v>621</v>
      </c>
    </row>
    <row r="278" spans="2:2" x14ac:dyDescent="0.35">
      <c r="B278" s="52" t="s">
        <v>622</v>
      </c>
    </row>
    <row r="279" spans="2:2" x14ac:dyDescent="0.35">
      <c r="B279" s="52" t="s">
        <v>623</v>
      </c>
    </row>
    <row r="280" spans="2:2" x14ac:dyDescent="0.35">
      <c r="B280" s="52" t="s">
        <v>624</v>
      </c>
    </row>
    <row r="281" spans="2:2" x14ac:dyDescent="0.35">
      <c r="B281" s="52" t="s">
        <v>625</v>
      </c>
    </row>
    <row r="282" spans="2:2" x14ac:dyDescent="0.35">
      <c r="B282" s="52" t="s">
        <v>626</v>
      </c>
    </row>
    <row r="283" spans="2:2" x14ac:dyDescent="0.35">
      <c r="B283" s="52" t="s">
        <v>627</v>
      </c>
    </row>
    <row r="284" spans="2:2" x14ac:dyDescent="0.35">
      <c r="B284" s="52" t="s">
        <v>628</v>
      </c>
    </row>
    <row r="285" spans="2:2" x14ac:dyDescent="0.35">
      <c r="B285" s="52" t="s">
        <v>629</v>
      </c>
    </row>
    <row r="286" spans="2:2" x14ac:dyDescent="0.35">
      <c r="B286" s="52" t="s">
        <v>630</v>
      </c>
    </row>
    <row r="287" spans="2:2" x14ac:dyDescent="0.35">
      <c r="B287" s="52" t="s">
        <v>631</v>
      </c>
    </row>
    <row r="288" spans="2:2" x14ac:dyDescent="0.35">
      <c r="B288" s="52" t="s">
        <v>632</v>
      </c>
    </row>
    <row r="289" spans="2:2" x14ac:dyDescent="0.35">
      <c r="B289" s="52" t="s">
        <v>633</v>
      </c>
    </row>
    <row r="290" spans="2:2" x14ac:dyDescent="0.35">
      <c r="B290" s="52" t="s">
        <v>634</v>
      </c>
    </row>
    <row r="291" spans="2:2" x14ac:dyDescent="0.35">
      <c r="B291" s="52" t="s">
        <v>635</v>
      </c>
    </row>
    <row r="292" spans="2:2" x14ac:dyDescent="0.35">
      <c r="B292" s="52" t="s">
        <v>636</v>
      </c>
    </row>
    <row r="293" spans="2:2" x14ac:dyDescent="0.35">
      <c r="B293" s="52" t="s">
        <v>637</v>
      </c>
    </row>
    <row r="294" spans="2:2" x14ac:dyDescent="0.35">
      <c r="B294" s="52" t="s">
        <v>638</v>
      </c>
    </row>
    <row r="295" spans="2:2" x14ac:dyDescent="0.35">
      <c r="B295" s="52" t="s">
        <v>639</v>
      </c>
    </row>
    <row r="296" spans="2:2" x14ac:dyDescent="0.35">
      <c r="B296" s="52" t="s">
        <v>640</v>
      </c>
    </row>
    <row r="297" spans="2:2" x14ac:dyDescent="0.35">
      <c r="B297" s="52" t="s">
        <v>641</v>
      </c>
    </row>
    <row r="298" spans="2:2" x14ac:dyDescent="0.35">
      <c r="B298" s="52" t="s">
        <v>642</v>
      </c>
    </row>
    <row r="299" spans="2:2" x14ac:dyDescent="0.35">
      <c r="B299" s="52" t="s">
        <v>643</v>
      </c>
    </row>
    <row r="300" spans="2:2" x14ac:dyDescent="0.35">
      <c r="B300" s="52" t="s">
        <v>644</v>
      </c>
    </row>
    <row r="301" spans="2:2" x14ac:dyDescent="0.35">
      <c r="B301" s="52" t="s">
        <v>645</v>
      </c>
    </row>
    <row r="302" spans="2:2" x14ac:dyDescent="0.35">
      <c r="B302" s="52" t="s">
        <v>646</v>
      </c>
    </row>
    <row r="303" spans="2:2" x14ac:dyDescent="0.35">
      <c r="B303" s="52" t="s">
        <v>647</v>
      </c>
    </row>
    <row r="304" spans="2:2" x14ac:dyDescent="0.35">
      <c r="B304" s="52" t="s">
        <v>648</v>
      </c>
    </row>
    <row r="305" spans="2:2" x14ac:dyDescent="0.35">
      <c r="B305" s="52" t="s">
        <v>649</v>
      </c>
    </row>
    <row r="306" spans="2:2" x14ac:dyDescent="0.35">
      <c r="B306" s="52" t="s">
        <v>650</v>
      </c>
    </row>
    <row r="307" spans="2:2" x14ac:dyDescent="0.35">
      <c r="B307" s="52" t="s">
        <v>651</v>
      </c>
    </row>
    <row r="308" spans="2:2" x14ac:dyDescent="0.35">
      <c r="B308" s="52" t="s">
        <v>652</v>
      </c>
    </row>
    <row r="309" spans="2:2" x14ac:dyDescent="0.35">
      <c r="B309" s="52" t="s">
        <v>653</v>
      </c>
    </row>
    <row r="310" spans="2:2" ht="31" x14ac:dyDescent="0.35">
      <c r="B310" s="52" t="s">
        <v>654</v>
      </c>
    </row>
    <row r="311" spans="2:2" x14ac:dyDescent="0.35">
      <c r="B311" s="52" t="s">
        <v>655</v>
      </c>
    </row>
    <row r="312" spans="2:2" x14ac:dyDescent="0.35">
      <c r="B312" s="52" t="s">
        <v>656</v>
      </c>
    </row>
    <row r="313" spans="2:2" x14ac:dyDescent="0.35">
      <c r="B313" s="52" t="s">
        <v>657</v>
      </c>
    </row>
    <row r="314" spans="2:2" x14ac:dyDescent="0.35">
      <c r="B314" s="52" t="s">
        <v>658</v>
      </c>
    </row>
    <row r="315" spans="2:2" x14ac:dyDescent="0.35">
      <c r="B315" s="52" t="s">
        <v>659</v>
      </c>
    </row>
    <row r="316" spans="2:2" x14ac:dyDescent="0.35">
      <c r="B316" s="52" t="s">
        <v>660</v>
      </c>
    </row>
    <row r="317" spans="2:2" x14ac:dyDescent="0.35">
      <c r="B317" s="52" t="s">
        <v>661</v>
      </c>
    </row>
    <row r="318" spans="2:2" x14ac:dyDescent="0.35">
      <c r="B318" s="52" t="s">
        <v>662</v>
      </c>
    </row>
    <row r="319" spans="2:2" x14ac:dyDescent="0.35">
      <c r="B319" s="52" t="s">
        <v>663</v>
      </c>
    </row>
  </sheetData>
  <mergeCells count="348">
    <mergeCell ref="D19:G19"/>
    <mergeCell ref="H19:K19"/>
    <mergeCell ref="L19:O19"/>
    <mergeCell ref="P19:S19"/>
    <mergeCell ref="B20:B23"/>
    <mergeCell ref="C20:C23"/>
    <mergeCell ref="C2:G2"/>
    <mergeCell ref="C3:G3"/>
    <mergeCell ref="B6:G6"/>
    <mergeCell ref="B7:G7"/>
    <mergeCell ref="B8:G8"/>
    <mergeCell ref="B10:C10"/>
    <mergeCell ref="D25:G25"/>
    <mergeCell ref="H25:K25"/>
    <mergeCell ref="L25:O25"/>
    <mergeCell ref="P25:S25"/>
    <mergeCell ref="B26:B28"/>
    <mergeCell ref="C26:C28"/>
    <mergeCell ref="D26:E26"/>
    <mergeCell ref="H26:I26"/>
    <mergeCell ref="L26:M26"/>
    <mergeCell ref="P26:Q26"/>
    <mergeCell ref="R27:R28"/>
    <mergeCell ref="S27:S28"/>
    <mergeCell ref="J27:J28"/>
    <mergeCell ref="K27:K28"/>
    <mergeCell ref="N27:N28"/>
    <mergeCell ref="O27:O28"/>
    <mergeCell ref="B29:B38"/>
    <mergeCell ref="C29:C38"/>
    <mergeCell ref="B39:B50"/>
    <mergeCell ref="C39:C50"/>
    <mergeCell ref="D40:D41"/>
    <mergeCell ref="E40:E41"/>
    <mergeCell ref="H40:H41"/>
    <mergeCell ref="I40:I41"/>
    <mergeCell ref="F27:F28"/>
    <mergeCell ref="G27:G28"/>
    <mergeCell ref="D46:D47"/>
    <mergeCell ref="E46:E47"/>
    <mergeCell ref="H46:H47"/>
    <mergeCell ref="I46:I47"/>
    <mergeCell ref="L40:L41"/>
    <mergeCell ref="M40:M41"/>
    <mergeCell ref="P40:P41"/>
    <mergeCell ref="Q40:Q41"/>
    <mergeCell ref="D43:D44"/>
    <mergeCell ref="E43:E44"/>
    <mergeCell ref="H43:H44"/>
    <mergeCell ref="I43:I44"/>
    <mergeCell ref="L43:L44"/>
    <mergeCell ref="M43:M44"/>
    <mergeCell ref="P43:P44"/>
    <mergeCell ref="Q43:Q44"/>
    <mergeCell ref="L46:L47"/>
    <mergeCell ref="M46:M47"/>
    <mergeCell ref="P46:P47"/>
    <mergeCell ref="Q46:Q47"/>
    <mergeCell ref="P49:P50"/>
    <mergeCell ref="Q49:Q50"/>
    <mergeCell ref="D52:G52"/>
    <mergeCell ref="H52:K52"/>
    <mergeCell ref="L52:O52"/>
    <mergeCell ref="P52:S52"/>
    <mergeCell ref="D49:D50"/>
    <mergeCell ref="E49:E50"/>
    <mergeCell ref="H49:H50"/>
    <mergeCell ref="I49:I50"/>
    <mergeCell ref="L49:L50"/>
    <mergeCell ref="M49:M50"/>
    <mergeCell ref="N54:N55"/>
    <mergeCell ref="O54:O55"/>
    <mergeCell ref="R54:R55"/>
    <mergeCell ref="S54:S55"/>
    <mergeCell ref="B56:B59"/>
    <mergeCell ref="C56:C57"/>
    <mergeCell ref="F56:G56"/>
    <mergeCell ref="J56:K56"/>
    <mergeCell ref="N56:O56"/>
    <mergeCell ref="R56:S56"/>
    <mergeCell ref="B53:B55"/>
    <mergeCell ref="C53:C55"/>
    <mergeCell ref="D53:E53"/>
    <mergeCell ref="H53:I53"/>
    <mergeCell ref="L53:M53"/>
    <mergeCell ref="P53:Q53"/>
    <mergeCell ref="F54:F55"/>
    <mergeCell ref="G54:G55"/>
    <mergeCell ref="J54:J55"/>
    <mergeCell ref="K54:K55"/>
    <mergeCell ref="F57:G57"/>
    <mergeCell ref="J57:K57"/>
    <mergeCell ref="N57:O57"/>
    <mergeCell ref="R57:S57"/>
    <mergeCell ref="C58:C59"/>
    <mergeCell ref="D61:G61"/>
    <mergeCell ref="H61:K61"/>
    <mergeCell ref="L61:O61"/>
    <mergeCell ref="P61:S61"/>
    <mergeCell ref="L62:M62"/>
    <mergeCell ref="N62:O62"/>
    <mergeCell ref="P62:Q62"/>
    <mergeCell ref="R62:S62"/>
    <mergeCell ref="P63:Q63"/>
    <mergeCell ref="R63:S63"/>
    <mergeCell ref="B64:B65"/>
    <mergeCell ref="C64:C65"/>
    <mergeCell ref="F64:G64"/>
    <mergeCell ref="J64:K64"/>
    <mergeCell ref="N64:O64"/>
    <mergeCell ref="R64:S64"/>
    <mergeCell ref="F65:G65"/>
    <mergeCell ref="J65:K65"/>
    <mergeCell ref="B62:B63"/>
    <mergeCell ref="C62:C63"/>
    <mergeCell ref="D63:E63"/>
    <mergeCell ref="F63:G63"/>
    <mergeCell ref="H63:I63"/>
    <mergeCell ref="J63:K63"/>
    <mergeCell ref="L63:M63"/>
    <mergeCell ref="N63:O63"/>
    <mergeCell ref="D62:E62"/>
    <mergeCell ref="F62:G62"/>
    <mergeCell ref="H62:I62"/>
    <mergeCell ref="J62:K62"/>
    <mergeCell ref="R68:S68"/>
    <mergeCell ref="F69:G69"/>
    <mergeCell ref="J69:K69"/>
    <mergeCell ref="N69:O69"/>
    <mergeCell ref="R69:S69"/>
    <mergeCell ref="N65:O65"/>
    <mergeCell ref="R65:S65"/>
    <mergeCell ref="D67:G67"/>
    <mergeCell ref="H67:K67"/>
    <mergeCell ref="L67:O67"/>
    <mergeCell ref="P67:S67"/>
    <mergeCell ref="F73:G73"/>
    <mergeCell ref="J73:K73"/>
    <mergeCell ref="N73:O73"/>
    <mergeCell ref="R73:S73"/>
    <mergeCell ref="F74:G74"/>
    <mergeCell ref="J74:K74"/>
    <mergeCell ref="N74:O74"/>
    <mergeCell ref="R74:S74"/>
    <mergeCell ref="J71:K71"/>
    <mergeCell ref="N71:O71"/>
    <mergeCell ref="R71:S71"/>
    <mergeCell ref="F72:G72"/>
    <mergeCell ref="J72:K72"/>
    <mergeCell ref="N72:O72"/>
    <mergeCell ref="R72:S72"/>
    <mergeCell ref="F71:G71"/>
    <mergeCell ref="F75:G75"/>
    <mergeCell ref="J75:K75"/>
    <mergeCell ref="N75:O75"/>
    <mergeCell ref="R75:S75"/>
    <mergeCell ref="B76:B82"/>
    <mergeCell ref="C76:C82"/>
    <mergeCell ref="E76:F76"/>
    <mergeCell ref="I76:J76"/>
    <mergeCell ref="M76:N76"/>
    <mergeCell ref="Q76:R76"/>
    <mergeCell ref="C70:C75"/>
    <mergeCell ref="F70:G70"/>
    <mergeCell ref="J70:K70"/>
    <mergeCell ref="N70:O70"/>
    <mergeCell ref="R70:S70"/>
    <mergeCell ref="B68:B75"/>
    <mergeCell ref="C68:C69"/>
    <mergeCell ref="F68:G68"/>
    <mergeCell ref="J68:K68"/>
    <mergeCell ref="N68:O68"/>
    <mergeCell ref="E79:F79"/>
    <mergeCell ref="I79:J79"/>
    <mergeCell ref="M79:N79"/>
    <mergeCell ref="Q79:R79"/>
    <mergeCell ref="E80:F80"/>
    <mergeCell ref="I80:J80"/>
    <mergeCell ref="M80:N80"/>
    <mergeCell ref="Q80:R80"/>
    <mergeCell ref="E77:F77"/>
    <mergeCell ref="I77:J77"/>
    <mergeCell ref="M77:N77"/>
    <mergeCell ref="Q77:R77"/>
    <mergeCell ref="E78:F78"/>
    <mergeCell ref="I78:J78"/>
    <mergeCell ref="M78:N78"/>
    <mergeCell ref="Q78:R78"/>
    <mergeCell ref="P84:S84"/>
    <mergeCell ref="B85:B86"/>
    <mergeCell ref="C85:C86"/>
    <mergeCell ref="D85:E85"/>
    <mergeCell ref="H85:I85"/>
    <mergeCell ref="L85:M85"/>
    <mergeCell ref="P85:Q85"/>
    <mergeCell ref="E81:F81"/>
    <mergeCell ref="I81:J81"/>
    <mergeCell ref="M81:N81"/>
    <mergeCell ref="Q81:R81"/>
    <mergeCell ref="E82:F82"/>
    <mergeCell ref="I82:J82"/>
    <mergeCell ref="M82:N82"/>
    <mergeCell ref="Q82:R82"/>
    <mergeCell ref="D86:E86"/>
    <mergeCell ref="B87:B98"/>
    <mergeCell ref="C87:C98"/>
    <mergeCell ref="D88:D89"/>
    <mergeCell ref="E88:E89"/>
    <mergeCell ref="F88:F89"/>
    <mergeCell ref="D84:G84"/>
    <mergeCell ref="H84:K84"/>
    <mergeCell ref="L84:O84"/>
    <mergeCell ref="S88:S89"/>
    <mergeCell ref="D91:D92"/>
    <mergeCell ref="E91:E92"/>
    <mergeCell ref="F91:F92"/>
    <mergeCell ref="G91:G92"/>
    <mergeCell ref="H91:H92"/>
    <mergeCell ref="I91:I92"/>
    <mergeCell ref="J91:J92"/>
    <mergeCell ref="K91:K92"/>
    <mergeCell ref="L91:L92"/>
    <mergeCell ref="M88:M89"/>
    <mergeCell ref="N88:N89"/>
    <mergeCell ref="O88:O89"/>
    <mergeCell ref="P88:P89"/>
    <mergeCell ref="Q88:Q89"/>
    <mergeCell ref="R88:R89"/>
    <mergeCell ref="G88:G89"/>
    <mergeCell ref="H88:H89"/>
    <mergeCell ref="I88:I89"/>
    <mergeCell ref="J88:J89"/>
    <mergeCell ref="K88:K89"/>
    <mergeCell ref="L88:L89"/>
    <mergeCell ref="S91:S92"/>
    <mergeCell ref="D94:D95"/>
    <mergeCell ref="E94:E95"/>
    <mergeCell ref="F94:F95"/>
    <mergeCell ref="G94:G95"/>
    <mergeCell ref="H94:H95"/>
    <mergeCell ref="I94:I95"/>
    <mergeCell ref="J94:J95"/>
    <mergeCell ref="K94:K95"/>
    <mergeCell ref="L94:L95"/>
    <mergeCell ref="M91:M92"/>
    <mergeCell ref="N91:N92"/>
    <mergeCell ref="O91:O92"/>
    <mergeCell ref="P91:P92"/>
    <mergeCell ref="Q91:Q92"/>
    <mergeCell ref="R91:R92"/>
    <mergeCell ref="S94:S95"/>
    <mergeCell ref="M94:M95"/>
    <mergeCell ref="D97:D98"/>
    <mergeCell ref="E97:E98"/>
    <mergeCell ref="F97:F98"/>
    <mergeCell ref="G97:G98"/>
    <mergeCell ref="H97:H98"/>
    <mergeCell ref="I97:I98"/>
    <mergeCell ref="J97:J98"/>
    <mergeCell ref="K97:K98"/>
    <mergeCell ref="L97:L98"/>
    <mergeCell ref="N94:N95"/>
    <mergeCell ref="O94:O95"/>
    <mergeCell ref="P94:P95"/>
    <mergeCell ref="Q94:Q95"/>
    <mergeCell ref="R94:R95"/>
    <mergeCell ref="B101:B110"/>
    <mergeCell ref="C101:C102"/>
    <mergeCell ref="F101:G101"/>
    <mergeCell ref="J101:K101"/>
    <mergeCell ref="N101:O101"/>
    <mergeCell ref="M97:M98"/>
    <mergeCell ref="N97:N98"/>
    <mergeCell ref="O97:O98"/>
    <mergeCell ref="P97:P98"/>
    <mergeCell ref="R101:S101"/>
    <mergeCell ref="F102:G102"/>
    <mergeCell ref="J102:K102"/>
    <mergeCell ref="N102:O102"/>
    <mergeCell ref="R102:S102"/>
    <mergeCell ref="C103:C110"/>
    <mergeCell ref="S97:S98"/>
    <mergeCell ref="D100:G100"/>
    <mergeCell ref="H100:K100"/>
    <mergeCell ref="L100:O100"/>
    <mergeCell ref="I118:J118"/>
    <mergeCell ref="M118:N118"/>
    <mergeCell ref="R118:S118"/>
    <mergeCell ref="E116:F116"/>
    <mergeCell ref="I116:J116"/>
    <mergeCell ref="M116:N116"/>
    <mergeCell ref="P100:S100"/>
    <mergeCell ref="Q97:Q98"/>
    <mergeCell ref="R97:R98"/>
    <mergeCell ref="R113:S113"/>
    <mergeCell ref="E114:F114"/>
    <mergeCell ref="I114:J114"/>
    <mergeCell ref="M114:N114"/>
    <mergeCell ref="R114:S114"/>
    <mergeCell ref="E115:F115"/>
    <mergeCell ref="I115:J115"/>
    <mergeCell ref="M115:N115"/>
    <mergeCell ref="R115:S115"/>
    <mergeCell ref="E113:F113"/>
    <mergeCell ref="I113:J113"/>
    <mergeCell ref="M113:N113"/>
    <mergeCell ref="P122:S122"/>
    <mergeCell ref="B123:B124"/>
    <mergeCell ref="C123:C124"/>
    <mergeCell ref="D123:G123"/>
    <mergeCell ref="H123:K123"/>
    <mergeCell ref="L123:O123"/>
    <mergeCell ref="P123:S123"/>
    <mergeCell ref="I119:J119"/>
    <mergeCell ref="M119:N119"/>
    <mergeCell ref="R119:S119"/>
    <mergeCell ref="E120:F120"/>
    <mergeCell ref="I120:J120"/>
    <mergeCell ref="M120:N120"/>
    <mergeCell ref="R120:S120"/>
    <mergeCell ref="B111:B120"/>
    <mergeCell ref="C111:C112"/>
    <mergeCell ref="C113:C120"/>
    <mergeCell ref="E119:F119"/>
    <mergeCell ref="R116:S116"/>
    <mergeCell ref="E117:F117"/>
    <mergeCell ref="I117:J117"/>
    <mergeCell ref="M117:N117"/>
    <mergeCell ref="R117:S117"/>
    <mergeCell ref="E118:F118"/>
    <mergeCell ref="B125:B128"/>
    <mergeCell ref="C125:C126"/>
    <mergeCell ref="C127:C128"/>
    <mergeCell ref="E127:F127"/>
    <mergeCell ref="I127:J127"/>
    <mergeCell ref="M127:N127"/>
    <mergeCell ref="D122:G122"/>
    <mergeCell ref="H122:K122"/>
    <mergeCell ref="L122:O122"/>
    <mergeCell ref="Q127:R127"/>
    <mergeCell ref="E128:F128"/>
    <mergeCell ref="I128:J128"/>
    <mergeCell ref="M128:N128"/>
    <mergeCell ref="Q128:R128"/>
    <mergeCell ref="D124:G124"/>
    <mergeCell ref="H124:K124"/>
    <mergeCell ref="L124:O124"/>
    <mergeCell ref="P124:S124"/>
  </mergeCells>
  <conditionalFormatting sqref="E135">
    <cfRule type="iconSet" priority="1">
      <iconSet iconSet="4ArrowsGray">
        <cfvo type="percent" val="0"/>
        <cfvo type="percent" val="25"/>
        <cfvo type="percent" val="50"/>
        <cfvo type="percent" val="75"/>
      </iconSet>
    </cfRule>
  </conditionalFormatting>
  <dataValidations xWindow="526" yWindow="628" count="65">
    <dataValidation type="list" allowBlank="1" showInputMessage="1" showErrorMessage="1" prompt="Select state of enforcement" sqref="E128:F128 I128:J128 M128:N128 Q128:R128" xr:uid="{00000000-0002-0000-0700-000000000000}">
      <formula1>$I$135:$I$139</formula1>
    </dataValidation>
    <dataValidation type="list" allowBlank="1" showInputMessage="1" showErrorMessage="1" prompt="Select integration level" sqref="D124:S124" xr:uid="{00000000-0002-0000-0700-000001000000}">
      <formula1>$H$142:$H$146</formula1>
    </dataValidation>
    <dataValidation type="list" allowBlank="1" showInputMessage="1" showErrorMessage="1" prompt="Select adaptation strategy" sqref="G112 K112 O112 S112" xr:uid="{00000000-0002-0000-0700-000002000000}">
      <formula1>$I$160:$I$176</formula1>
    </dataValidation>
    <dataValidation type="list" allowBlank="1" showInputMessage="1" showErrorMessage="1" error="Please select improvement level from the drop-down list" prompt="Select improvement level" sqref="F102:G102 J102:K102 N102:O102 R102:S102" xr:uid="{00000000-0002-0000-0700-000003000000}">
      <formula1>$H$149:$H$153</formula1>
    </dataValidation>
    <dataValidation type="list" allowBlank="1" showInputMessage="1" showErrorMessage="1" error="Please select a level of effectiveness from the drop-down list" prompt="Select the level of effectiveness of protection/rehabilitation" sqref="G88:G89 G91:G92 G94:G95 G97:G98 K97:K98 K94:K95 K91:K92 K88:K89 O88:O89 O91:O92 O94:O95 O97:O98 R97:R98 R94:R95 R91:R92 R88:R89" xr:uid="{00000000-0002-0000-0700-000004000000}">
      <formula1>$K$154:$K$158</formula1>
    </dataValidation>
    <dataValidation type="list" allowBlank="1" showInputMessage="1" showErrorMessage="1" prompt="Select type" sqref="G86 K86 S86 O86" xr:uid="{00000000-0002-0000-0700-000005000000}">
      <formula1>$F$135:$F$139</formula1>
    </dataValidation>
    <dataValidation type="list" allowBlank="1" showInputMessage="1" showErrorMessage="1" prompt="Select level of improvements" sqref="D86:E86 H86 L86 P86" xr:uid="{00000000-0002-0000-0700-000006000000}">
      <formula1>$K$154:$K$158</formula1>
    </dataValidation>
    <dataValidation type="list" allowBlank="1" showInputMessage="1" showErrorMessage="1" sqref="E77:F82 I77:J82 M77:N82 Q77:R82" xr:uid="{00000000-0002-0000-0700-000007000000}">
      <formula1>type1</formula1>
    </dataValidation>
    <dataValidation type="list" allowBlank="1" showInputMessage="1" showErrorMessage="1" sqref="I125 O111 K76 I76 G76 K125 M125 Q76 S76 E125 O125 F111 G125 S111 O76 M76 K111 S125 Q125" xr:uid="{00000000-0002-0000-0700-000008000000}">
      <formula1>group</formula1>
    </dataValidation>
    <dataValidation type="list" allowBlank="1" showInputMessage="1" showErrorMessage="1" prompt="Select sector" sqref="Q126 F59 M126 N54 J54 I126 N59 J59 D71:D75 G77:G82 H71:H75 K77:K82 L71:L75 O77:O82 P71:P75 S77:S82 E126 R59 F112 J112 N112 R112 R54 F54" xr:uid="{00000000-0002-0000-0700-000009000000}">
      <formula1>$J$145:$J$153</formula1>
    </dataValidation>
    <dataValidation type="list" allowBlank="1" showInputMessage="1" showErrorMessage="1" prompt="Select scale" sqref="F126 J126 N126 R126 F30 F32 F34 F36 F38 J30 J32 J34 J36 J38 N38 N36 N34 N32 N30 R30 R32 R34 R36 R38 E59 I59 M59 Q59" xr:uid="{00000000-0002-0000-0700-00000A000000}">
      <formula1>$D$150:$D$152</formula1>
    </dataValidation>
    <dataValidation type="list" allowBlank="1" showInputMessage="1" showErrorMessage="1" prompt="Select level of improvements" sqref="I86 M86 Q86" xr:uid="{00000000-0002-0000-0700-00000B000000}">
      <formula1>effectiveness</formula1>
    </dataValidation>
    <dataValidation type="list" allowBlank="1" showInputMessage="1" showErrorMessage="1" prompt="Select programme/sector" sqref="F86 J86 N86 R86" xr:uid="{00000000-0002-0000-0700-00000C000000}">
      <formula1>$J$145:$J$153</formula1>
    </dataValidation>
    <dataValidation type="list" allowBlank="1" showInputMessage="1" showErrorMessage="1" prompt="Select the effectiveness of protection/rehabilitation" sqref="S97 S91 S94 S88" xr:uid="{00000000-0002-0000-0700-00000D000000}">
      <formula1>effectiveness</formula1>
    </dataValidation>
    <dataValidation type="list" allowBlank="1" showInputMessage="1" showErrorMessage="1" prompt="Select income source" sqref="Q114 Q118 Q120 Q116" xr:uid="{00000000-0002-0000-0700-00000E000000}">
      <formula1>incomesource</formula1>
    </dataValidation>
    <dataValidation type="list" allowBlank="1" showInputMessage="1" showErrorMessage="1" prompt="Select type of policy" sqref="S126 K126 O126" xr:uid="{00000000-0002-0000-0700-00000F000000}">
      <formula1>policy</formula1>
    </dataValidation>
    <dataValidation type="decimal" allowBlank="1" showInputMessage="1" showErrorMessage="1" errorTitle="Invalid data" error="Please enter a number between 0 and 100" prompt="Enter a percentage between 0 and 100" sqref="E102 Q102 M110 I110 M102 I102 E110 E104 E106 E108 I104 I106 I108 M104 M106 M108 Q104 Q106 Q108 Q110 I57 L63:M63 H63:I63 D63:E63 Q55 Q65 M65 I65 Q57 E57 Q28 P63:Q63 M57 M55 I55 E55 E28 Q22:Q23 I28 M28 M22:M23 I22:I23 E65 E22:E23" xr:uid="{00000000-0002-0000-0700-000010000000}">
      <formula1>0</formula1>
      <formula2>100</formula2>
    </dataValidation>
    <dataValidation type="list" allowBlank="1" showInputMessage="1" showErrorMessage="1" prompt="Select effectiveness" sqref="G128 K128 O128 S128" xr:uid="{00000000-0002-0000-0700-000011000000}">
      <formula1>$K$154:$K$158</formula1>
    </dataValidation>
    <dataValidation type="list" allowBlank="1" showInputMessage="1" showErrorMessage="1" sqref="E141:E142" xr:uid="{00000000-0002-0000-0700-000012000000}">
      <formula1>$D$16:$D$18</formula1>
    </dataValidation>
    <dataValidation type="list" allowBlank="1" showInputMessage="1" showErrorMessage="1" prompt="Enter the unit and type of the natural asset of ecosystem restored" sqref="F88:F89 J88:J89 N88:N89 F91:F92 F94:F95 F97:F98 N97:N98 N94:N95 N91:N92 J97:J98 J94:J95 J91:J92" xr:uid="{00000000-0002-0000-0700-000013000000}">
      <formula1>$C$159:$C$162</formula1>
    </dataValidation>
    <dataValidation type="list" allowBlank="1" showInputMessage="1" showErrorMessage="1" prompt="Select type of natural assets protected or rehabilitated" sqref="D88:D89 P88:P89 L88:L89 P97:P98 P94:P95 P91:P92 L97:L98 L94:L95 L91:L92 H97:H98 H94:H95 H91:H92 H88:H89 D97:D98 D94:D95 D91:D92" xr:uid="{00000000-0002-0000-0700-000014000000}">
      <formula1>$C$165:$C$172</formula1>
    </dataValidation>
    <dataValidation type="list" allowBlank="1" showInputMessage="1" showErrorMessage="1" prompt="Select % increase in income level" sqref="F110 N110 F104 J110 F106 F108 J104 J106 J108 N104 N106 N108 R104 R106 R108 R110" xr:uid="{00000000-0002-0000-0700-000015000000}">
      <formula1>$E$167:$E$175</formula1>
    </dataValidation>
    <dataValidation type="list" allowBlank="1" showInputMessage="1" showErrorMessage="1" prompt="Please select the alternate source" sqref="G110 O110 G104 K110 G106 G108 K104 K106 K108 O104 O106 O108 S104 S106 S108 S110" xr:uid="{00000000-0002-0000-0700-000016000000}">
      <formula1>$K$138:$K$152</formula1>
    </dataValidation>
    <dataValidation type="list" allowBlank="1" showInputMessage="1" showErrorMessage="1" prompt="Select income source" sqref="E114:F114 E120:F120 E118:F118 E116:F116 I114 M114 R114 I116 I118 I120 M116 M118 M120 R116 R118 R120" xr:uid="{00000000-0002-0000-0700-000017000000}">
      <formula1>$K$138:$K$152</formula1>
    </dataValidation>
    <dataValidation type="whole" allowBlank="1" showInputMessage="1" showErrorMessage="1" error="Please enter a number here" prompt="Please enter a number" sqref="D77:D82 H77:H82 L77:L82 P77:P82" xr:uid="{00000000-0002-0000-0700-000018000000}">
      <formula1>0</formula1>
      <formula2>9999999999999990</formula2>
    </dataValidation>
    <dataValidation type="whole" operator="greaterThan" allowBlank="1" showInputMessage="1" showErrorMessage="1" error="You need to enter a quantitative value greater than 0_x000a_" prompt="Enter total number of assets or ecosystem projected/rehabilitated" sqref="E88:E89 E91:E92 E94:E95 E97:E98 I88:I89 M91:M92 I91:I92 I94:I95 I97:I98 M97:M98 M94:M95 M88:M89 Q88:Q89 Q91:Q92 Q94:Q95 Q97:Q98" xr:uid="{00000000-0002-0000-0700-000019000000}">
      <formula1>0</formula1>
    </dataValidation>
    <dataValidation type="whole" allowBlank="1" showInputMessage="1" showErrorMessage="1" error="Please enter a number here" prompt="Please enter the No. of targeted households" sqref="D102 L110 H102 D110 H110 L102 P102 D104 D106 D108 H104 H106 H108 L104 L106 L108 P104 P106 P108 P110" xr:uid="{00000000-0002-0000-0700-00001A000000}">
      <formula1>0</formula1>
      <formula2>999999999999999</formula2>
    </dataValidation>
    <dataValidation type="whole" allowBlank="1" showInputMessage="1" showErrorMessage="1" prompt="Enter number of assets" sqref="D112 P112 L112 H112" xr:uid="{00000000-0002-0000-0700-00001B000000}">
      <formula1>0</formula1>
      <formula2>9999999999999</formula2>
    </dataValidation>
    <dataValidation type="whole" allowBlank="1" showInputMessage="1" showErrorMessage="1" prompt="Enter number of households" sqref="L120 D120 H120 D114 D116 D118 H114 H116 H118 L114 L116 L118 P114 P116 P118 P120" xr:uid="{00000000-0002-0000-0700-00001C000000}">
      <formula1>0</formula1>
      <formula2>999999999999</formula2>
    </dataValidation>
    <dataValidation type="decimal" allowBlank="1" showInputMessage="1" showErrorMessage="1" error="Please enter a number" prompt="Enter income level of households" sqref="O120 G120 K120 G114 G116 G118 K114 K116 K118 O114 O116 O118" xr:uid="{00000000-0002-0000-0700-00001D000000}">
      <formula1>0</formula1>
      <formula2>9999999999999</formula2>
    </dataValidation>
    <dataValidation type="whole" allowBlank="1" showInputMessage="1" showErrorMessage="1" error="Please enter a number" prompt="Enter No. of policy introduced or adjusted" sqref="D126 H126 L126 P126" xr:uid="{00000000-0002-0000-0700-00001E000000}">
      <formula1>0</formula1>
      <formula2>999999999999</formula2>
    </dataValidation>
    <dataValidation type="whole" allowBlank="1" showInputMessage="1" showErrorMessage="1" error="Please enter a number here" prompt="Enter No. of development strategies" sqref="D128 H128 L128 P128" xr:uid="{00000000-0002-0000-0700-00001F000000}">
      <formula1>0</formula1>
      <formula2>999999999</formula2>
    </dataValidation>
    <dataValidation type="list" allowBlank="1" showInputMessage="1" showErrorMessage="1" prompt="Select type of assets" sqref="E112 I112 M112 Q112" xr:uid="{00000000-0002-0000-0700-000020000000}">
      <formula1>$L$139:$L$145</formula1>
    </dataValidation>
    <dataValidation type="list" allowBlank="1" showInputMessage="1" showErrorMessage="1" prompt="Select type of policy" sqref="G126" xr:uid="{00000000-0002-0000-0700-000021000000}">
      <formula1>$H$163:$H$184</formula1>
    </dataValidation>
    <dataValidation type="list" allowBlank="1" showInputMessage="1" showErrorMessage="1" error="Select from the drop-down list._x000a_" prompt="Select overall effectiveness" sqref="G27:G28 S27:S28 O27:O28 K27:K28" xr:uid="{00000000-0002-0000-0700-000022000000}">
      <formula1>$K$154:$K$158</formula1>
    </dataValidation>
    <dataValidation allowBlank="1" showInputMessage="1" showErrorMessage="1" prompt="Enter the name of the Implementing Entity_x000a_" sqref="C13" xr:uid="{00000000-0002-0000-0700-000023000000}"/>
    <dataValidation allowBlank="1" showInputMessage="1" showErrorMessage="1" prompt="Please enter your project ID" sqref="C12" xr:uid="{00000000-0002-0000-0700-000024000000}"/>
    <dataValidation type="list" allowBlank="1" showInputMessage="1" showErrorMessage="1" error="Select from the drop-down list" prompt="Select from the drop-down list" sqref="C15" xr:uid="{00000000-0002-0000-0700-000025000000}">
      <formula1>$B$161:$B$319</formula1>
    </dataValidation>
    <dataValidation type="list" allowBlank="1" showInputMessage="1" showErrorMessage="1" error="Select from the drop-down list" prompt="Select from the drop-down list" sqref="C16" xr:uid="{00000000-0002-0000-0700-000026000000}">
      <formula1>$B$155:$B$158</formula1>
    </dataValidation>
    <dataValidation type="list" allowBlank="1" showInputMessage="1" showErrorMessage="1" error="Please select from the drop-down list" prompt="Please select from the drop-down list" sqref="C14" xr:uid="{00000000-0002-0000-0700-000027000000}">
      <formula1>$C$155:$C$157</formula1>
    </dataValidation>
    <dataValidation type="list" allowBlank="1" showInputMessage="1" showErrorMessage="1" error="Please select the from the drop-down list_x000a_" prompt="Please select from the drop-down list" sqref="C17" xr:uid="{00000000-0002-0000-0700-000028000000}">
      <formula1>$J$146:$J$153</formula1>
    </dataValidation>
    <dataValidation type="list" allowBlank="1" showInputMessage="1" showErrorMessage="1" prompt="Select type" sqref="F57:G57 J57:K57 N57:O57 R57:S57 D59 H59 L59 P59" xr:uid="{00000000-0002-0000-0700-000029000000}">
      <formula1>$D$146:$D$148</formula1>
    </dataValidation>
    <dataValidation type="list" allowBlank="1" showInputMessage="1" showErrorMessage="1" errorTitle="Select from the list" error="Select from the list" prompt="Select hazard addressed by the Early Warning System" sqref="S39 S42 S45 S48 O48 O45 O42 O39 K39 K42 K45 K48 G48 G45 G42 G39" xr:uid="{00000000-0002-0000-0700-00002A000000}">
      <formula1>$D$134:$D$141</formula1>
    </dataValidation>
    <dataValidation type="whole" allowBlank="1" showInputMessage="1" showErrorMessage="1" errorTitle="Please enter a number here" error="Please enter a number here" promptTitle="Please enter a number here" sqref="D30 P30 P32 P34 P36 P38 L38 L36 L34 L32 L30 H30 H32 H34 H36 H38 D38 D36 D34 D32" xr:uid="{00000000-0002-0000-0700-00002B000000}">
      <formula1>0</formula1>
      <formula2>99999</formula2>
    </dataValidation>
    <dataValidation type="list" allowBlank="1" showInputMessage="1" showErrorMessage="1" error="Select from the drop-down list" prompt="Select type of hazards information generated from the drop-down list_x000a_" sqref="F27:F28 J27:J28 N27:N28 R27:R28" xr:uid="{00000000-0002-0000-0700-00002C000000}">
      <formula1>$D$134:$D$141</formula1>
    </dataValidation>
    <dataValidation type="list" allowBlank="1" showInputMessage="1" showErrorMessage="1" sqref="B66" xr:uid="{00000000-0002-0000-0700-00002D000000}">
      <formula1>selectyn</formula1>
    </dataValidation>
    <dataValidation type="list" allowBlank="1" showInputMessage="1" showErrorMessage="1" prompt="Select capacity level" sqref="G54 O54 K54 S54" xr:uid="{00000000-0002-0000-0700-00002E000000}">
      <formula1>$F$154:$F$157</formula1>
    </dataValidation>
    <dataValidation type="list" allowBlank="1" showInputMessage="1" showErrorMessage="1" prompt="Select scale" sqref="G59 O59 K59 S59" xr:uid="{00000000-0002-0000-0700-00002F000000}">
      <formula1>$F$154:$F$157</formula1>
    </dataValidation>
    <dataValidation type="list" allowBlank="1" showInputMessage="1" showErrorMessage="1" prompt="Select level of awarness" sqref="F65:G65 J65:K65 N65:O65 R65:S65" xr:uid="{00000000-0002-0000-0700-000030000000}">
      <formula1>$G$154:$G$158</formula1>
    </dataValidation>
    <dataValidation type="list" allowBlank="1" showInputMessage="1" showErrorMessage="1" prompt="Select project/programme sector" sqref="D69 H69 L69 P69 E30 E32 E34 E36 E38 I38 I36 I34 I32 I30 M30 M32 M34 M36 M38 Q38 Q36 Q34 Q32 Q30" xr:uid="{00000000-0002-0000-0700-000031000000}">
      <formula1>$J$145:$J$153</formula1>
    </dataValidation>
    <dataValidation type="list" allowBlank="1" showInputMessage="1" showErrorMessage="1" prompt="Select geographical scale" sqref="E69 I69 M69 Q69" xr:uid="{00000000-0002-0000-0700-000032000000}">
      <formula1>$D$150:$D$152</formula1>
    </dataValidation>
    <dataValidation type="list" allowBlank="1" showInputMessage="1" showErrorMessage="1" prompt="Select response level" sqref="F69 J69 N69 R69" xr:uid="{00000000-0002-0000-0700-000033000000}">
      <formula1>$H$154:$H$158</formula1>
    </dataValidation>
    <dataValidation type="list" allowBlank="1" showInputMessage="1" showErrorMessage="1" prompt="Select changes in asset" sqref="F71:G75 J71:K75 N71:O75 R71:S75" xr:uid="{00000000-0002-0000-0700-000034000000}">
      <formula1>$I$154:$I$158</formula1>
    </dataValidation>
    <dataValidation type="decimal" allowBlank="1" showInputMessage="1" showErrorMessage="1" errorTitle="Invalid data" error="Enter a percentage between 0 and 100" prompt="Enter a percentage (between 0 and 100)" sqref="F22:G23 N22:O23 R22:S23 J22:K23" xr:uid="{00000000-0002-0000-0700-000035000000}">
      <formula1>0</formula1>
      <formula2>100</formula2>
    </dataValidation>
    <dataValidation type="decimal" allowBlank="1" showInputMessage="1" showErrorMessage="1" errorTitle="Invalid data" error="Please enter a number between 0 and 9999999" prompt="Enter a number here" sqref="E21:G21 Q27 M21:O21 I27 M27 Q21:S21 I21:K21 E27" xr:uid="{00000000-0002-0000-0700-000036000000}">
      <formula1>0</formula1>
      <formula2>99999999999</formula2>
    </dataValidation>
    <dataValidation type="list" allowBlank="1" showInputMessage="1" showErrorMessage="1" prompt="Select a sector" sqref="F63:G63 J63:K63 N63:O63 R63:S63" xr:uid="{00000000-0002-0000-0700-000037000000}">
      <formula1>$J$145:$J$153</formula1>
    </dataValidation>
    <dataValidation type="list" allowBlank="1" showInputMessage="1" showErrorMessage="1" prompt="Select status" sqref="O38 K38 G36 G30 G32 G34 G38 K30 K32 K34 K36 O30 O32 O34 O36 S30 S32 S34 S36 S38" xr:uid="{00000000-0002-0000-0700-000038000000}">
      <formula1>$E$162:$E$164</formula1>
    </dataValidation>
    <dataValidation type="list" allowBlank="1" showInputMessage="1" showErrorMessage="1" error="Select from the drop-down list" prompt="Select category of early warning systems_x000a__x000a_" sqref="E40:E41 M40:M41 M43:M44 M49:M50 I40:I41 I43:I44 I49:I50 E43:E44 M46:M47 I46:I47 E49:E50 E46:E47 Q40:Q41 Q43:Q44 Q49:Q50 Q46:Q47" xr:uid="{00000000-0002-0000-0700-000039000000}">
      <formula1>$D$162:$D$165</formula1>
    </dataValidation>
    <dataValidation type="list" allowBlank="1" showInputMessage="1" showErrorMessage="1" prompt="Select targeted asset" sqref="E71:E75 Q71:Q75 M71:M75 I71:I75" xr:uid="{00000000-0002-0000-0700-00003A000000}">
      <formula1>$J$164:$J$165</formula1>
    </dataValidation>
    <dataValidation type="decimal" allowBlank="1" showInputMessage="1" showErrorMessage="1" errorTitle="Invalid data" error="Please enter a number here" prompt="Enter the number of adopted Early Warning Systems" sqref="D40:D41 P49:P50 P46:P47 P43:P44 P40:P41 L49:L50 L46:L47 L43:L44 L40:L41 H49:H50 H46:H47 H43:H44 H40:H41 D49:D50 D46:D47 D43:D44" xr:uid="{00000000-0002-0000-0700-00003B000000}">
      <formula1>0</formula1>
      <formula2>9999999999</formula2>
    </dataValidation>
    <dataValidation type="list" allowBlank="1" showInputMessage="1" showErrorMessage="1" error="Select from the drop-down list" prompt="Select the geographical coverage of the Early Warning System" sqref="G40 G43 G46 G49 K40 K43 K46 K49 O40 O43 O46 O49 S40 S43 S46 S49" xr:uid="{00000000-0002-0000-0700-00003C000000}">
      <formula1>$D$150:$D$152</formula1>
    </dataValidation>
    <dataValidation type="decimal" allowBlank="1" showInputMessage="1" showErrorMessage="1" errorTitle="Invalid data" error="Please enter a number" prompt="Enter the number of municipalities covered by the Early Warning System" sqref="G41 S50 S47 S44 S41 O50 O47 O44 O41 K50 K47 K44 K41 G50 G47 G44" xr:uid="{00000000-0002-0000-0700-00003D000000}">
      <formula1>0</formula1>
      <formula2>9999999</formula2>
    </dataValidation>
    <dataValidation type="decimal" allowBlank="1" showInputMessage="1" showErrorMessage="1" errorTitle="Invalid data" error="Please enter a number" sqref="Q54 M54 H57 L57 P57" xr:uid="{00000000-0002-0000-0700-00003E000000}">
      <formula1>0</formula1>
      <formula2>9999999999</formula2>
    </dataValidation>
    <dataValidation type="decimal" allowBlank="1" showInputMessage="1" showErrorMessage="1" errorTitle="Invalid data" error="Please enter a number" prompt="Enter total number of staff trained" sqref="D57" xr:uid="{00000000-0002-0000-0700-00003F000000}">
      <formula1>0</formula1>
      <formula2>9999999999</formula2>
    </dataValidation>
    <dataValidation type="decimal" allowBlank="1" showInputMessage="1" showErrorMessage="1" errorTitle="Invalid data" error="Please enter a number" prompt="Please enter a number here" sqref="E54 P65 L65 H65 D65 I54" xr:uid="{00000000-0002-0000-0700-000040000000}">
      <formula1>0</formula1>
      <formula2>9999999999</formula2>
    </dataValidation>
  </dataValidation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B4"/>
  <sheetViews>
    <sheetView workbookViewId="0">
      <selection activeCell="E2" sqref="E2"/>
    </sheetView>
  </sheetViews>
  <sheetFormatPr defaultRowHeight="14.5" x14ac:dyDescent="0.35"/>
  <cols>
    <col min="1" max="1" width="2.453125" customWidth="1"/>
    <col min="2" max="2" width="109.26953125" customWidth="1"/>
    <col min="3" max="3" width="2.453125" customWidth="1"/>
  </cols>
  <sheetData>
    <row r="1" spans="2:2" ht="15.5" thickBot="1" x14ac:dyDescent="0.4">
      <c r="B1" s="273" t="s">
        <v>664</v>
      </c>
    </row>
    <row r="2" spans="2:2" ht="372.5" thickBot="1" x14ac:dyDescent="0.4">
      <c r="B2" s="274" t="s">
        <v>665</v>
      </c>
    </row>
    <row r="3" spans="2:2" ht="15.5" thickBot="1" x14ac:dyDescent="0.4">
      <c r="B3" s="273" t="s">
        <v>666</v>
      </c>
    </row>
    <row r="4" spans="2:2" ht="310.5" thickBot="1" x14ac:dyDescent="0.4">
      <c r="B4" s="275" t="s">
        <v>667</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88D7BE4FD85FC419648F9890A9530D0" ma:contentTypeVersion="47" ma:contentTypeDescription="Create a new document." ma:contentTypeScope="" ma:versionID="a598e10c06bfe06ec67bbca648f2b4cf">
  <xsd:schema xmlns:xsd="http://www.w3.org/2001/XMLSchema" xmlns:xs="http://www.w3.org/2001/XMLSchema" xmlns:p="http://schemas.microsoft.com/office/2006/metadata/properties" xmlns:ns2="dc9b7735-1e97-4a24-b7a2-47bf824ab39e" targetNamespace="http://schemas.microsoft.com/office/2006/metadata/properties" ma:root="true" ma:fieldsID="fc723419a60df9a9a29365821f14870a" ns2:_="">
    <xsd:import namespace="dc9b7735-1e97-4a24-b7a2-47bf824ab39e"/>
    <xsd:element name="properties">
      <xsd:complexType>
        <xsd:sequence>
          <xsd:element name="documentManagement">
            <xsd:complexType>
              <xsd:all>
                <xsd:element ref="ns2:Fund" minOccurs="0"/>
                <xsd:element ref="ns2:ProjectId" minOccurs="0"/>
                <xsd:element ref="ns2:Application" minOccurs="0"/>
                <xsd:element ref="ns2:CurrentRequestId" minOccurs="0"/>
                <xsd:element ref="ns2:TrusteeId" minOccurs="0"/>
                <xsd:element ref="ns2:AppUniqueId" minOccurs="0"/>
                <xsd:element ref="ns2:SentToWBDocs" minOccurs="0"/>
                <xsd:element ref="ns2:UpdatedtoDB" minOccurs="0"/>
                <xsd:element ref="ns2:WBDocsDocURL" minOccurs="0"/>
                <xsd:element ref="ns2:PublicDoc" minOccurs="0"/>
                <xsd:element ref="ns2:SentToWBDocsPublic" minOccurs="0"/>
                <xsd:element ref="ns2:WBDocsDocURLPublicOnly" minOccurs="0"/>
                <xsd:element ref="ns2:WBDocsApproverName" minOccurs="0"/>
                <xsd:element ref="ns2:AccesstoInfoException" minOccurs="0"/>
                <xsd:element ref="ns2:DocumentType" minOccurs="0"/>
                <xsd:element ref="ns2:DocumentAuthor" minOccurs="0"/>
                <xsd:element ref="ns2:Confidential" minOccurs="0"/>
                <xsd:element ref="ns2:PPFDocumentType" minOccurs="0"/>
                <xsd:element ref="ns2:ReportingPeriod" minOccurs="0"/>
                <xsd:element ref="ns2:LoginUserGAFSPRD" minOccurs="0"/>
                <xsd:element ref="ns2:WBDocsMessage" minOccurs="0"/>
                <xsd:element ref="ns2:CashTransferId" minOccurs="0"/>
                <xsd:element ref="ns2:PPFDocumentType_x003a_Title" minOccurs="0"/>
                <xsd:element ref="ns2:PPFDocumentType_x003a_ID" minOccurs="0"/>
                <xsd:element ref="ns2:Fund_WBDocs" minOccurs="0"/>
                <xsd:element ref="ns2:DocumentType_WBDocs" minOccurs="0"/>
                <xsd:element ref="ns2:DocAuthor_WBDocs" minOccurs="0"/>
                <xsd:element ref="ns2:ApproverUPI_WBDocs" minOccurs="0"/>
                <xsd:element ref="ns2:ProjectStatus" minOccurs="0"/>
                <xsd:element ref="ns2:DocStatus" minOccurs="0"/>
                <xsd:element ref="ns2:DocumentCreateStatus" minOccurs="0"/>
                <xsd:element ref="ns2:IsDraft" minOccurs="0"/>
                <xsd:element ref="ns2:comments" minOccurs="0"/>
                <xsd:element ref="ns2:CIFCoBenefitDocumentType" minOccurs="0"/>
                <xsd:element ref="ns2:CIFCoBenefitDocumentType_x003a_Title" minOccurs="0"/>
                <xsd:element ref="ns2:ProjectRevisionId" minOccurs="0"/>
                <xsd:element ref="ns2:ProjectMilestoneId" minOccurs="0"/>
                <xsd:element ref="ns2:IsPubDocGenerate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c9b7735-1e97-4a24-b7a2-47bf824ab39e" elementFormDefault="qualified">
    <xsd:import namespace="http://schemas.microsoft.com/office/2006/documentManagement/types"/>
    <xsd:import namespace="http://schemas.microsoft.com/office/infopath/2007/PartnerControls"/>
    <xsd:element name="Fund" ma:index="2" nillable="true" ma:displayName="Fund" ma:internalName="Fund">
      <xsd:simpleType>
        <xsd:restriction base="dms:Text">
          <xsd:maxLength value="255"/>
        </xsd:restriction>
      </xsd:simpleType>
    </xsd:element>
    <xsd:element name="ProjectId" ma:index="3" nillable="true" ma:displayName="ProjectId" ma:internalName="ProjectId">
      <xsd:simpleType>
        <xsd:restriction base="dms:Text">
          <xsd:maxLength value="255"/>
        </xsd:restriction>
      </xsd:simpleType>
    </xsd:element>
    <xsd:element name="Application" ma:index="4" nillable="true" ma:displayName="Application" ma:internalName="Application">
      <xsd:simpleType>
        <xsd:restriction base="dms:Text">
          <xsd:maxLength value="255"/>
        </xsd:restriction>
      </xsd:simpleType>
    </xsd:element>
    <xsd:element name="CurrentRequestId" ma:index="5" nillable="true" ma:displayName="CurrentRequestId" ma:internalName="CurrentRequestId">
      <xsd:simpleType>
        <xsd:restriction base="dms:Text">
          <xsd:maxLength value="255"/>
        </xsd:restriction>
      </xsd:simpleType>
    </xsd:element>
    <xsd:element name="TrusteeId" ma:index="6" nillable="true" ma:displayName="TrusteeId" ma:internalName="TrusteeId">
      <xsd:simpleType>
        <xsd:restriction base="dms:Note">
          <xsd:maxLength value="255"/>
        </xsd:restriction>
      </xsd:simpleType>
    </xsd:element>
    <xsd:element name="AppUniqueId" ma:index="7" nillable="true" ma:displayName="AppUniqueId" ma:internalName="AppUniqueId">
      <xsd:simpleType>
        <xsd:restriction base="dms:Text">
          <xsd:maxLength value="255"/>
        </xsd:restriction>
      </xsd:simpleType>
    </xsd:element>
    <xsd:element name="SentToWBDocs" ma:index="8" nillable="true" ma:displayName="SentToWBDocs" ma:default="No" ma:format="Dropdown" ma:internalName="SentToWBDocs">
      <xsd:simpleType>
        <xsd:restriction base="dms:Choice">
          <xsd:enumeration value="No"/>
          <xsd:enumeration value="Yes"/>
        </xsd:restriction>
      </xsd:simpleType>
    </xsd:element>
    <xsd:element name="UpdatedtoDB" ma:index="9" nillable="true" ma:displayName="UpdatedtoDB" ma:default="No" ma:description="Update to DB table" ma:format="Dropdown" ma:internalName="UpdatedtoDB">
      <xsd:simpleType>
        <xsd:restriction base="dms:Choice">
          <xsd:enumeration value="No"/>
          <xsd:enumeration value="Yes"/>
        </xsd:restriction>
      </xsd:simpleType>
    </xsd:element>
    <xsd:element name="WBDocsDocURL" ma:index="10" nillable="true" ma:displayName="WBDocsDocURL" ma:internalName="WBDocsDocURL">
      <xsd:simpleType>
        <xsd:restriction base="dms:Text">
          <xsd:maxLength value="255"/>
        </xsd:restriction>
      </xsd:simpleType>
    </xsd:element>
    <xsd:element name="PublicDoc" ma:index="11" nillable="true" ma:displayName="PublicDoc" ma:default="No" ma:format="Dropdown" ma:internalName="PublicDoc">
      <xsd:simpleType>
        <xsd:restriction base="dms:Choice">
          <xsd:enumeration value="No"/>
          <xsd:enumeration value="Yes"/>
        </xsd:restriction>
      </xsd:simpleType>
    </xsd:element>
    <xsd:element name="SentToWBDocsPublic" ma:index="12" nillable="true" ma:displayName="SentToWBDocsPublic" ma:default="No" ma:format="Dropdown" ma:internalName="SentToWBDocsPublic">
      <xsd:simpleType>
        <xsd:restriction base="dms:Choice">
          <xsd:enumeration value="No"/>
          <xsd:enumeration value="Yes"/>
        </xsd:restriction>
      </xsd:simpleType>
    </xsd:element>
    <xsd:element name="WBDocsDocURLPublicOnly" ma:index="13" nillable="true" ma:displayName="WBDocsDocURLPublicOnly" ma:internalName="WBDocsDocURLPublicOnly">
      <xsd:simpleType>
        <xsd:restriction base="dms:Text">
          <xsd:maxLength value="255"/>
        </xsd:restriction>
      </xsd:simpleType>
    </xsd:element>
    <xsd:element name="WBDocsApproverName" ma:index="14" nillable="true" ma:displayName="WBDocsApproverName" ma:internalName="WBDocsApproverName">
      <xsd:simpleType>
        <xsd:restriction base="dms:Text">
          <xsd:maxLength value="255"/>
        </xsd:restriction>
      </xsd:simpleType>
    </xsd:element>
    <xsd:element name="AccesstoInfoException" ma:index="15" nillable="true" ma:displayName="AccesstoInfoException" ma:internalName="AccesstoInfoException">
      <xsd:simpleType>
        <xsd:restriction base="dms:Text">
          <xsd:maxLength value="255"/>
        </xsd:restriction>
      </xsd:simpleType>
    </xsd:element>
    <xsd:element name="DocumentType" ma:index="16" nillable="true" ma:displayName="DocumentType" ma:internalName="DocumentType">
      <xsd:simpleType>
        <xsd:restriction base="dms:Text">
          <xsd:maxLength value="255"/>
        </xsd:restriction>
      </xsd:simpleType>
    </xsd:element>
    <xsd:element name="DocumentAuthor" ma:index="17" nillable="true" ma:displayName="DocumentAuthor" ma:internalName="DocumentAuthor">
      <xsd:simpleType>
        <xsd:restriction base="dms:Text">
          <xsd:maxLength value="255"/>
        </xsd:restriction>
      </xsd:simpleType>
    </xsd:element>
    <xsd:element name="Confidential" ma:index="18" nillable="true" ma:displayName="Confidential" ma:default="1" ma:internalName="Confidential">
      <xsd:simpleType>
        <xsd:restriction base="dms:Boolean"/>
      </xsd:simpleType>
    </xsd:element>
    <xsd:element name="PPFDocumentType" ma:index="19" nillable="true" ma:displayName="PPFDocumentType" ma:list="{b510f88d-d5f3-4bfe-b62f-188a0bc9aecd}" ma:internalName="PPFDocumentType" ma:readOnly="false" ma:showField="Title">
      <xsd:simpleType>
        <xsd:restriction base="dms:Lookup"/>
      </xsd:simpleType>
    </xsd:element>
    <xsd:element name="ReportingPeriod" ma:index="20" nillable="true" ma:displayName="ReportingPeriod" ma:internalName="ReportingPeriod">
      <xsd:simpleType>
        <xsd:restriction base="dms:Text">
          <xsd:maxLength value="255"/>
        </xsd:restriction>
      </xsd:simpleType>
    </xsd:element>
    <xsd:element name="LoginUserGAFSPRD" ma:index="21" nillable="true" ma:displayName="LoginUserGAFSPRD" ma:internalName="LoginUserGAFSPRD">
      <xsd:simpleType>
        <xsd:restriction base="dms:Text">
          <xsd:maxLength value="255"/>
        </xsd:restriction>
      </xsd:simpleType>
    </xsd:element>
    <xsd:element name="WBDocsMessage" ma:index="22" nillable="true" ma:displayName="WBDocsMessage" ma:internalName="WBDocsMessage">
      <xsd:simpleType>
        <xsd:restriction base="dms:Note">
          <xsd:maxLength value="255"/>
        </xsd:restriction>
      </xsd:simpleType>
    </xsd:element>
    <xsd:element name="CashTransferId" ma:index="23" nillable="true" ma:displayName="CashTransferId" ma:internalName="CashTransferId">
      <xsd:simpleType>
        <xsd:restriction base="dms:Text">
          <xsd:maxLength value="255"/>
        </xsd:restriction>
      </xsd:simpleType>
    </xsd:element>
    <xsd:element name="PPFDocumentType_x003a_Title" ma:index="26" nillable="true" ma:displayName="PPFDocumentType:Title" ma:list="{b510f88d-d5f3-4bfe-b62f-188a0bc9aecd}" ma:internalName="PPFDocumentType_x003a_Title" ma:readOnly="true" ma:showField="Title" ma:web="ac430443-f4bf-4abc-85b5-40fc00813c63">
      <xsd:simpleType>
        <xsd:restriction base="dms:Lookup"/>
      </xsd:simpleType>
    </xsd:element>
    <xsd:element name="PPFDocumentType_x003a_ID" ma:index="29" nillable="true" ma:displayName="PPFDocumentType:ID" ma:list="{b510f88d-d5f3-4bfe-b62f-188a0bc9aecd}" ma:internalName="PPFDocumentType_x003a_ID" ma:readOnly="true" ma:showField="ID" ma:web="ac430443-f4bf-4abc-85b5-40fc00813c63">
      <xsd:simpleType>
        <xsd:restriction base="dms:Lookup"/>
      </xsd:simpleType>
    </xsd:element>
    <xsd:element name="Fund_WBDocs" ma:index="34" nillable="true" ma:displayName="Fund_WBDocs" ma:internalName="Fund_WBDocs">
      <xsd:simpleType>
        <xsd:restriction base="dms:Text">
          <xsd:maxLength value="255"/>
        </xsd:restriction>
      </xsd:simpleType>
    </xsd:element>
    <xsd:element name="DocumentType_WBDocs" ma:index="35" nillable="true" ma:displayName="DocumentType_WBDocs" ma:internalName="DocumentType_WBDocs">
      <xsd:simpleType>
        <xsd:restriction base="dms:Text">
          <xsd:maxLength value="255"/>
        </xsd:restriction>
      </xsd:simpleType>
    </xsd:element>
    <xsd:element name="DocAuthor_WBDocs" ma:index="36" nillable="true" ma:displayName="DocAuthor_WBDocs" ma:internalName="DocAuthor_WBDocs">
      <xsd:simpleType>
        <xsd:restriction base="dms:Text">
          <xsd:maxLength value="255"/>
        </xsd:restriction>
      </xsd:simpleType>
    </xsd:element>
    <xsd:element name="ApproverUPI_WBDocs" ma:index="37" nillable="true" ma:displayName="ApproverUPI_WBDocs" ma:internalName="ApproverUPI_WBDocs">
      <xsd:simpleType>
        <xsd:restriction base="dms:Text">
          <xsd:maxLength value="255"/>
        </xsd:restriction>
      </xsd:simpleType>
    </xsd:element>
    <xsd:element name="ProjectStatus" ma:index="38" nillable="true" ma:displayName="ProjectStatus" ma:default="Project Not Approved" ma:format="Dropdown" ma:internalName="ProjectStatus">
      <xsd:simpleType>
        <xsd:restriction base="dms:Choice">
          <xsd:enumeration value="Project Not Approved"/>
          <xsd:enumeration value="Project Approved"/>
        </xsd:restriction>
      </xsd:simpleType>
    </xsd:element>
    <xsd:element name="DocStatus" ma:index="39" nillable="true" ma:displayName="DocStatus" ma:internalName="DocStatus">
      <xsd:simpleType>
        <xsd:restriction base="dms:Text">
          <xsd:maxLength value="255"/>
        </xsd:restriction>
      </xsd:simpleType>
    </xsd:element>
    <xsd:element name="DocumentCreateStatus" ma:index="44" nillable="true" ma:displayName="DocumentCreateStatus" ma:internalName="DocumentCreateStatus">
      <xsd:simpleType>
        <xsd:restriction base="dms:Text">
          <xsd:maxLength value="255"/>
        </xsd:restriction>
      </xsd:simpleType>
    </xsd:element>
    <xsd:element name="IsDraft" ma:index="45" nillable="true" ma:displayName="IsDraft" ma:default="1" ma:internalName="IsDraft">
      <xsd:simpleType>
        <xsd:restriction base="dms:Boolean"/>
      </xsd:simpleType>
    </xsd:element>
    <xsd:element name="comments" ma:index="46" nillable="true" ma:displayName="comments" ma:internalName="comments">
      <xsd:simpleType>
        <xsd:restriction base="dms:Note">
          <xsd:maxLength value="255"/>
        </xsd:restriction>
      </xsd:simpleType>
    </xsd:element>
    <xsd:element name="CIFCoBenefitDocumentType" ma:index="47" nillable="true" ma:displayName="CIFCoBenefitDocumentType" ma:list="{ca4e8eeb-272f-4b38-a954-1ca1008d4633}" ma:internalName="CIFCoBenefitDocumentType" ma:showField="Title">
      <xsd:simpleType>
        <xsd:restriction base="dms:Lookup"/>
      </xsd:simpleType>
    </xsd:element>
    <xsd:element name="CIFCoBenefitDocumentType_x003a_Title" ma:index="48" nillable="true" ma:displayName="CIFCoBenefitDocumentType:Title" ma:list="{ca4e8eeb-272f-4b38-a954-1ca1008d4633}" ma:internalName="CIFCoBenefitDocumentType_x003a_Title" ma:readOnly="true" ma:showField="Title" ma:web="ac430443-f4bf-4abc-85b5-40fc00813c63">
      <xsd:simpleType>
        <xsd:restriction base="dms:Lookup"/>
      </xsd:simpleType>
    </xsd:element>
    <xsd:element name="ProjectRevisionId" ma:index="49" nillable="true" ma:displayName="ProjectRevisionId" ma:internalName="ProjectRevisionId">
      <xsd:simpleType>
        <xsd:restriction base="dms:Text">
          <xsd:maxLength value="255"/>
        </xsd:restriction>
      </xsd:simpleType>
    </xsd:element>
    <xsd:element name="ProjectMilestoneId" ma:index="50" nillable="true" ma:displayName="ProjectMilestoneId" ma:internalName="ProjectMilestoneId">
      <xsd:simpleType>
        <xsd:restriction base="dms:Text">
          <xsd:maxLength value="255"/>
        </xsd:restriction>
      </xsd:simpleType>
    </xsd:element>
    <xsd:element name="IsPubDocGenerated" ma:index="51" nillable="true" ma:displayName="IsPubDocGenerated" ma:default="0" ma:internalName="IsPubDocGenerated">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0"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entToWBDocs xmlns="dc9b7735-1e97-4a24-b7a2-47bf824ab39e">Yes</SentToWBDocs>
    <DocAuthor_WBDocs xmlns="dc9b7735-1e97-4a24-b7a2-47bf824ab39e">Adaptation Fund Board Secretariat</DocAuthor_WBDocs>
    <IsDraft xmlns="dc9b7735-1e97-4a24-b7a2-47bf824ab39e">true</IsDraft>
    <ProjectId xmlns="dc9b7735-1e97-4a24-b7a2-47bf824ab39e">33</ProjectId>
    <ReportingPeriod xmlns="dc9b7735-1e97-4a24-b7a2-47bf824ab39e" xsi:nil="true"/>
    <WBDocsDocURL xmlns="dc9b7735-1e97-4a24-b7a2-47bf824ab39e">http://wbdocsservices.worldbank.org/services?I4_SERVICE=VC&amp;I4_KEY=TF069013&amp;I4_DOCID=090224b087277033</WBDocsDocURL>
    <WBDocsDocURLPublicOnly xmlns="dc9b7735-1e97-4a24-b7a2-47bf824ab39e">http://pubdocs.worldbank.org/en/713501572451545358/33-WEB-CLEARED-2nd-Year-PPR-Dec2016-May-2018.xlsx</WBDocsDocURLPublicOnly>
    <Fund_WBDocs xmlns="dc9b7735-1e97-4a24-b7a2-47bf824ab39e">AF</Fund_WBDocs>
    <ProjectStatus xmlns="dc9b7735-1e97-4a24-b7a2-47bf824ab39e">Project Not Approved</ProjectStatus>
    <ProjectRevisionId xmlns="dc9b7735-1e97-4a24-b7a2-47bf824ab39e" xsi:nil="true"/>
    <PublicDoc xmlns="dc9b7735-1e97-4a24-b7a2-47bf824ab39e">Yes</PublicDoc>
    <DocumentType xmlns="dc9b7735-1e97-4a24-b7a2-47bf824ab39e" xsi:nil="true"/>
    <DocStatus xmlns="dc9b7735-1e97-4a24-b7a2-47bf824ab39e">Completed</DocStatus>
    <comments xmlns="dc9b7735-1e97-4a24-b7a2-47bf824ab39e" xsi:nil="true"/>
    <CIFCoBenefitDocumentType xmlns="dc9b7735-1e97-4a24-b7a2-47bf824ab39e" xsi:nil="true"/>
    <Application xmlns="dc9b7735-1e97-4a24-b7a2-47bf824ab39e">Allocation</Application>
    <UpdatedtoDB xmlns="dc9b7735-1e97-4a24-b7a2-47bf824ab39e">Yes</UpdatedtoDB>
    <Confidential xmlns="dc9b7735-1e97-4a24-b7a2-47bf824ab39e">false</Confidential>
    <LoginUserGAFSPRD xmlns="dc9b7735-1e97-4a24-b7a2-47bf824ab39e" xsi:nil="true"/>
    <AppUniqueId xmlns="dc9b7735-1e97-4a24-b7a2-47bf824ab39e" xsi:nil="true"/>
    <DocumentAuthor xmlns="dc9b7735-1e97-4a24-b7a2-47bf824ab39e" xsi:nil="true"/>
    <PPFDocumentType xmlns="dc9b7735-1e97-4a24-b7a2-47bf824ab39e">82</PPFDocumentType>
    <DocumentType_WBDocs xmlns="dc9b7735-1e97-4a24-b7a2-47bf824ab39e">Project Status Report</DocumentType_WBDocs>
    <DocumentCreateStatus xmlns="dc9b7735-1e97-4a24-b7a2-47bf824ab39e" xsi:nil="true"/>
    <TrusteeId xmlns="dc9b7735-1e97-4a24-b7a2-47bf824ab39e" xsi:nil="true"/>
    <WBDocsApproverName xmlns="dc9b7735-1e97-4a24-b7a2-47bf824ab39e">000384891</WBDocsApproverName>
    <ApproverUPI_WBDocs xmlns="dc9b7735-1e97-4a24-b7a2-47bf824ab39e" xsi:nil="true"/>
    <CurrentRequestId xmlns="dc9b7735-1e97-4a24-b7a2-47bf824ab39e" xsi:nil="true"/>
    <SentToWBDocsPublic xmlns="dc9b7735-1e97-4a24-b7a2-47bf824ab39e">Yes</SentToWBDocsPublic>
    <WBDocsMessage xmlns="dc9b7735-1e97-4a24-b7a2-47bf824ab39e" xsi:nil="true"/>
    <Fund xmlns="dc9b7735-1e97-4a24-b7a2-47bf824ab39e">AF</Fund>
    <AccesstoInfoException xmlns="dc9b7735-1e97-4a24-b7a2-47bf824ab39e" xsi:nil="true"/>
    <CashTransferId xmlns="dc9b7735-1e97-4a24-b7a2-47bf824ab39e" xsi:nil="true"/>
    <ProjectMilestoneId xmlns="dc9b7735-1e97-4a24-b7a2-47bf824ab39e" xsi:nil="true"/>
    <IsPubDocGenerated xmlns="dc9b7735-1e97-4a24-b7a2-47bf824ab39e">false</IsPubDocGenerated>
  </documentManagement>
</p:properties>
</file>

<file path=customXml/itemProps1.xml><?xml version="1.0" encoding="utf-8"?>
<ds:datastoreItem xmlns:ds="http://schemas.openxmlformats.org/officeDocument/2006/customXml" ds:itemID="{5D1924D0-91AD-4680-ABEC-E1F2C5BF2539}"/>
</file>

<file path=customXml/itemProps2.xml><?xml version="1.0" encoding="utf-8"?>
<ds:datastoreItem xmlns:ds="http://schemas.openxmlformats.org/officeDocument/2006/customXml" ds:itemID="{F92D9262-C378-43D3-B104-C106793DF31A}"/>
</file>

<file path=customXml/itemProps3.xml><?xml version="1.0" encoding="utf-8"?>
<ds:datastoreItem xmlns:ds="http://schemas.openxmlformats.org/officeDocument/2006/customXml" ds:itemID="{AA97A7AE-AF82-462D-A273-C48CB295981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Overview</vt:lpstr>
      <vt:lpstr>Financial data</vt:lpstr>
      <vt:lpstr>Risk Assesment</vt:lpstr>
      <vt:lpstr>Rating</vt:lpstr>
      <vt:lpstr>Project Indicators</vt:lpstr>
      <vt:lpstr>Lessons Learned</vt:lpstr>
      <vt:lpstr>Result Tracker (New )</vt:lpstr>
      <vt:lpstr>Outcome Indicators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2019-10-30T15:54:03Z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0x010100688D7BE4FD85FC419648F9890A9530D0</vt:lpwstr>
  </property>
  <property fmtid="{D5CDD505-2E9C-101B-9397-08002B2CF9AE}" pid="3" name="WorkflowChangePath">
    <vt:lpwstr>53b1a877-4980-455e-9907-3ed6d32dd39c,3;53b1a877-4980-455e-9907-3ed6d32dd39c,3;53b1a877-4980-455e-9907-3ed6d32dd39c,3;53b1a877-4980-455e-9907-3ed6d32dd39c,3;53b1a877-4980-455e-9907-3ed6d32dd39c,3;53b1a877-4980-455e-9907-3ed6d32dd39c,3;53b1a877-4980-455e-9907-3ed6d32dd39c,3;53b1a877-4980-455e-9907-3ed6d32dd39c,3;53b1a877-4980-455e-9907-3ed6d32dd39c,3;b5cf94f2-fda1-4f78-ae19-f9fc395ca943,5;</vt:lpwstr>
  </property>
</Properties>
</file>