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Mauritius-Seychelles/"/>
    </mc:Choice>
  </mc:AlternateContent>
  <xr:revisionPtr revIDLastSave="0" documentId="8_{F24584F1-EE5D-47ED-BB37-71DCC58C8B07}" xr6:coauthVersionLast="47" xr6:coauthVersionMax="47" xr10:uidLastSave="{00000000-0000-0000-0000-000000000000}"/>
  <bookViews>
    <workbookView xWindow="-110" yWindow="-110" windowWidth="19420" windowHeight="10420" xr2:uid="{00000000-000D-0000-FFFF-FFFF00000000}"/>
  </bookViews>
  <sheets>
    <sheet name="Overview" sheetId="1" r:id="rId1"/>
    <sheet name="Financial Data" sheetId="15" r:id="rId2"/>
    <sheet name="Risk Assessment" sheetId="4" r:id="rId3"/>
    <sheet name="ESP Compliance" sheetId="12" r:id="rId4"/>
    <sheet name="GP Compliance" sheetId="13" r:id="rId5"/>
    <sheet name="Sheet1" sheetId="16" r:id="rId6"/>
    <sheet name="ESP and GP Guidance notes" sheetId="14" r:id="rId7"/>
    <sheet name="Rating" sheetId="5" r:id="rId8"/>
    <sheet name="Project Indicators" sheetId="8" r:id="rId9"/>
    <sheet name="Lessons Learned" sheetId="9" r:id="rId10"/>
    <sheet name="Results Tracker" sheetId="11" r:id="rId11"/>
  </sheets>
  <externalReferences>
    <externalReference r:id="rId12"/>
    <externalReference r:id="rId13"/>
  </externalReferences>
  <definedNames>
    <definedName name="_xlnm._FilterDatabase" localSheetId="7"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10">#REF!</definedName>
    <definedName name="income">#REF!</definedName>
    <definedName name="incomelevel">'Results Tracker'!$E$142:$E$144</definedName>
    <definedName name="info">'Results Tracker'!$E$161:$E$163</definedName>
    <definedName name="Month">[1]Dropdowns!$G$2:$G$13</definedName>
    <definedName name="overalleffect">'Results Tracker'!$D$161:$D$163</definedName>
    <definedName name="physicalassets">'Results Tracker'!$J$161:$J$169</definedName>
    <definedName name="quality">'Results Tracker'!$B$152:$B$156</definedName>
    <definedName name="question">'Results Tracker'!$F$152:$F$154</definedName>
    <definedName name="responses">'Results Tracker'!$C$152:$C$156</definedName>
    <definedName name="state">'Results Tracker'!$I$156:$I$158</definedName>
    <definedName name="type1" localSheetId="1">'[2]Results Tracker'!$G$146:$G$149</definedName>
    <definedName name="type1">'Results Tracker'!$G$152:$G$155</definedName>
    <definedName name="Year">[1]Dropdowns!$H$2:$H$36</definedName>
    <definedName name="yesno">'Results Tracker'!$E$148:$E$149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6" i="15" l="1"/>
  <c r="F114" i="15"/>
  <c r="F108" i="15"/>
  <c r="F100" i="15"/>
  <c r="F90" i="15"/>
  <c r="K22" i="11"/>
  <c r="K23" i="11" s="1"/>
  <c r="K24" i="11" l="1"/>
  <c r="F37" i="15"/>
  <c r="F40" i="15" s="1"/>
  <c r="F81" i="15"/>
  <c r="F78" i="15"/>
  <c r="F77" i="15"/>
  <c r="F75" i="15"/>
  <c r="F59" i="15"/>
  <c r="F72" i="15"/>
  <c r="F70" i="15"/>
  <c r="F67" i="15"/>
  <c r="F65" i="15"/>
  <c r="F69" i="15"/>
  <c r="F82" i="15" l="1"/>
  <c r="F17" i="15" l="1"/>
  <c r="F35" i="15" s="1"/>
  <c r="J22" i="11" l="1"/>
  <c r="I22" i="11" s="1"/>
  <c r="I24" i="11" s="1"/>
  <c r="J23" i="11" l="1"/>
  <c r="J24" i="11"/>
  <c r="I23" i="11"/>
  <c r="AL116" i="15"/>
  <c r="AL82" i="15"/>
  <c r="AD116" i="15"/>
  <c r="AD82" i="15"/>
  <c r="V116" i="15" l="1"/>
  <c r="N116" i="15"/>
  <c r="V82" i="15"/>
  <c r="N82" i="15"/>
</calcChain>
</file>

<file path=xl/sharedStrings.xml><?xml version="1.0" encoding="utf-8"?>
<sst xmlns="http://schemas.openxmlformats.org/spreadsheetml/2006/main" count="2320" uniqueCount="1315">
  <si>
    <t>Project Performance Report (PPR)*</t>
  </si>
  <si>
    <r>
      <rPr>
        <i/>
        <sz val="9"/>
        <color theme="1"/>
        <rFont val="Times New Roman"/>
        <family val="1"/>
      </rPr>
      <t>* Refers to both projects and programs</t>
    </r>
    <r>
      <rPr>
        <sz val="11"/>
        <color theme="1"/>
        <rFont val="Times New Roman"/>
        <family val="1"/>
      </rPr>
      <t xml:space="preserve"> </t>
    </r>
  </si>
  <si>
    <t>Period of Report (Dates)</t>
  </si>
  <si>
    <t>October 2020 to October 2021</t>
  </si>
  <si>
    <t xml:space="preserve">Project Title: </t>
  </si>
  <si>
    <t>Restoring Marine Ecosystem Services by Rehabilitating Coral Reefs to Meet a Changing Climate Future</t>
  </si>
  <si>
    <t xml:space="preserve">Project Summary: </t>
  </si>
  <si>
    <t>Climate change in Mauritius and Seychelles has intensified coral bleaching events and mortality over recent decades. Climate change projections predict that global coral bleaching events will increase in frequency and intensity. Therefore, to reduce the impact of climate change on local communities and coral reef-dependent economic sectors in Mauritius and Seychelles, the proposed project will increase climate resilience at both regional and local levels by implementing coral reef restoration with thermal tolerant corals as adaptation to climate change. The proposed project objective will be achieved through the following outcomes. 
In the Republic of Mauritius and the Republic of Seychelles:- 
i) development of a sustainable partnership and community based approach to reef restoration; 
ii) establishment of coral farming and nursery facilities; 
iii) active restoration of degraded reefs; 
At regional level:-
iv) improved understanding and knowledge management of using coral reef restoration as an adaptation to climate change; 
v) sharing regionally and globally the experienced learned in sustainable coral reef restoration; and 
vi) training to build capacity for long-term sustainable coral reef restoration</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</si>
  <si>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</si>
  <si>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</si>
  <si>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</si>
  <si>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</si>
  <si>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</si>
  <si>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</si>
  <si>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</si>
  <si>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</si>
  <si>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</si>
  <si>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AFR/MIE/Food/2015/1</t>
  </si>
  <si>
    <t>Afghanistan</t>
  </si>
  <si>
    <t>FP</t>
  </si>
  <si>
    <t>Yes</t>
  </si>
  <si>
    <t>Biodiversity</t>
  </si>
  <si>
    <t>U</t>
  </si>
  <si>
    <t>BD-SP1-PA Financing</t>
  </si>
  <si>
    <t>1: Arid &amp; semi-arid ecosystems</t>
  </si>
  <si>
    <t>Implementing Entity (IE) [name]:</t>
  </si>
  <si>
    <t>United Nations Development Programme</t>
  </si>
  <si>
    <t>Albania</t>
  </si>
  <si>
    <t>MSP</t>
  </si>
  <si>
    <t>No</t>
  </si>
  <si>
    <t>Climate Change Adaptation</t>
  </si>
  <si>
    <t>S</t>
  </si>
  <si>
    <t>BD-SP2-Marine PA</t>
  </si>
  <si>
    <t>2: Coastal, marine &amp; freshwater ecosystems</t>
  </si>
  <si>
    <t>Type of IE:</t>
  </si>
  <si>
    <t>Multilateral Implementing Entity (MIE)</t>
  </si>
  <si>
    <t>Algeria</t>
  </si>
  <si>
    <t>EA</t>
  </si>
  <si>
    <t>Climate Change Mitigation</t>
  </si>
  <si>
    <t>MU</t>
  </si>
  <si>
    <t>BD-SP3-PA Networks</t>
  </si>
  <si>
    <t>3: Forest ecosystems</t>
  </si>
  <si>
    <t xml:space="preserve">Country(ies): </t>
  </si>
  <si>
    <t>Republic of Mauritius and Republic of Seychelles</t>
  </si>
  <si>
    <t>Angola</t>
  </si>
  <si>
    <t>International Waters</t>
  </si>
  <si>
    <t>Good</t>
  </si>
  <si>
    <t>BD-SP5-Markets</t>
  </si>
  <si>
    <t>13: Conservation and Sustainable Use of Biological Diversity Important to Agriculture</t>
  </si>
  <si>
    <t>Relevant Geographic Points (i.e. cities, villages, bodies of water):</t>
  </si>
  <si>
    <t>Exclusive Economic Zones of the Republic of Mauritius and Republic of Seychelles</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</si>
  <si>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</si>
  <si>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</si>
  <si>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</si>
  <si>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</si>
  <si>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</si>
  <si>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</si>
  <si>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</si>
  <si>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</si>
  <si>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</si>
  <si>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</si>
  <si>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</si>
  <si>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</si>
  <si>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</si>
  <si>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</si>
  <si>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</si>
  <si>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</si>
  <si>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</si>
  <si>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</si>
  <si>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</si>
  <si>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</si>
  <si>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Actual Mid-term Review Date (if applicable):</t>
  </si>
  <si>
    <t>Not Applicable</t>
  </si>
  <si>
    <t>Original Completion Date:</t>
  </si>
  <si>
    <t xml:space="preserve">Revised Completion
Date after approval of </t>
  </si>
  <si>
    <t xml:space="preserve"> extension request (if applic)</t>
  </si>
  <si>
    <t>List each approval condition, if any, and report on the status of meeting them (duplicate table as nec)</t>
  </si>
  <si>
    <t>Category of condition</t>
  </si>
  <si>
    <t>Condition or Requirement</t>
  </si>
  <si>
    <t>Current Status</t>
  </si>
  <si>
    <t xml:space="preserve">Planned actions, including a detailed time schedule </t>
  </si>
  <si>
    <t>List (only) inception report/ extension request(s)/ MTR that have been prepared for the project and 
provide date(s) of submission for each</t>
  </si>
  <si>
    <t>Cyprus</t>
  </si>
  <si>
    <t>Czech Republic</t>
  </si>
  <si>
    <t>List the Website address (URL) of project</t>
  </si>
  <si>
    <t>Democratic People's Republic of Korea</t>
  </si>
  <si>
    <t>Democratic Republic of the Congo</t>
  </si>
  <si>
    <t>Denmark</t>
  </si>
  <si>
    <t xml:space="preserve">Project contacts:  </t>
  </si>
  <si>
    <t>Djibouti</t>
  </si>
  <si>
    <t>National/Regional Project Manager/Coordinator</t>
  </si>
  <si>
    <t>Dominica</t>
  </si>
  <si>
    <t xml:space="preserve">Name: </t>
  </si>
  <si>
    <t>Rachna Ramsurn, Regional Project Manager</t>
  </si>
  <si>
    <t>Dominican Republic</t>
  </si>
  <si>
    <t xml:space="preserve">Email: </t>
  </si>
  <si>
    <t>rachna.ramsurn@undp.org</t>
  </si>
  <si>
    <t>Ecuador</t>
  </si>
  <si>
    <t xml:space="preserve">Date: </t>
  </si>
  <si>
    <t>Egypt</t>
  </si>
  <si>
    <r>
      <t>Government(s) DA 
[</t>
    </r>
    <r>
      <rPr>
        <b/>
        <i/>
        <sz val="9"/>
        <rFont val="Times New Roman"/>
        <family val="1"/>
      </rPr>
      <t>if regional project/program add rows as necessary</t>
    </r>
    <r>
      <rPr>
        <b/>
        <sz val="11"/>
        <rFont val="Times New Roman"/>
        <family val="1"/>
      </rPr>
      <t>]</t>
    </r>
  </si>
  <si>
    <t>El Salvador</t>
  </si>
  <si>
    <t>Equatoral Guinea</t>
  </si>
  <si>
    <t>Eritrea</t>
  </si>
  <si>
    <t>Estonia</t>
  </si>
  <si>
    <t>Implementing Entity</t>
  </si>
  <si>
    <t>Ethiopia</t>
  </si>
  <si>
    <t>Shakil Beedassy, Environment Team Leader a.i., UNDP Mauritius</t>
  </si>
  <si>
    <t>Fiji</t>
  </si>
  <si>
    <t>shakil.beedassy@undp.org</t>
  </si>
  <si>
    <t>Finland</t>
  </si>
  <si>
    <t>France</t>
  </si>
  <si>
    <t>Executing Agency</t>
  </si>
  <si>
    <t>Gambia</t>
  </si>
  <si>
    <t>Mr Raj Kishore Bunjun, Ag. Permanent Secretary, Ministry of Blue Economy, Marine Resources, Fisheries and Shipping, Mauritius</t>
  </si>
  <si>
    <t>Georgia</t>
  </si>
  <si>
    <t>Germany</t>
  </si>
  <si>
    <t>Ghana</t>
  </si>
  <si>
    <t>Greece</t>
  </si>
  <si>
    <t>Grenada</t>
  </si>
  <si>
    <t>m.mjeremiemuzungaile@env.gov.sc</t>
  </si>
  <si>
    <t>Guatemala</t>
  </si>
  <si>
    <t>Guinea</t>
  </si>
  <si>
    <t>Guinea Bissau</t>
  </si>
  <si>
    <t>Dr Daniel Marie, Officer-in-Charge, Mauritius Oceanography Institute, Mauritius and Chair of PNCC Mauritius</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</si>
  <si>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</si>
  <si>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</si>
  <si>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</si>
  <si>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</si>
  <si>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</si>
  <si>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</si>
  <si>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</si>
  <si>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</si>
  <si>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</si>
  <si>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</si>
  <si>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</si>
  <si>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</si>
  <si>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</si>
  <si>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</si>
  <si>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</si>
  <si>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</si>
  <si>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</si>
  <si>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</si>
  <si>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</si>
  <si>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</si>
  <si>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</si>
  <si>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</si>
  <si>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</si>
  <si>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</si>
  <si>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</si>
  <si>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</si>
  <si>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</si>
  <si>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</si>
  <si>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</si>
  <si>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</si>
  <si>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</si>
  <si>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</si>
  <si>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</si>
  <si>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</si>
  <si>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</si>
  <si>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</si>
  <si>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</si>
  <si>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</si>
  <si>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</si>
  <si>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</si>
  <si>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</si>
  <si>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</si>
  <si>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</si>
  <si>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</si>
  <si>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</si>
  <si>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</si>
  <si>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</si>
  <si>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</si>
  <si>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</si>
  <si>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</si>
  <si>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</si>
  <si>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</si>
  <si>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</si>
  <si>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</si>
  <si>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</si>
  <si>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</si>
  <si>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</si>
  <si>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</si>
  <si>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</si>
  <si>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</si>
  <si>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</si>
  <si>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</si>
  <si>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</si>
  <si>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</si>
  <si>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</si>
  <si>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</si>
  <si>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</si>
  <si>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</si>
  <si>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</si>
  <si>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</si>
  <si>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</si>
  <si>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</si>
  <si>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</si>
  <si>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</si>
  <si>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</si>
  <si>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</si>
  <si>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</si>
  <si>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</si>
  <si>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</si>
  <si>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</si>
  <si>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</si>
  <si>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</si>
  <si>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</si>
  <si>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</si>
  <si>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</si>
  <si>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</si>
  <si>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</si>
  <si>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</si>
  <si>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</si>
  <si>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</si>
  <si>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</si>
  <si>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</si>
  <si>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</si>
  <si>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</si>
  <si>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</si>
  <si>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</si>
  <si>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</si>
  <si>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</si>
  <si>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</si>
  <si>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</si>
  <si>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</si>
  <si>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</si>
  <si>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</si>
  <si>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</si>
  <si>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</si>
  <si>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</si>
  <si>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</si>
  <si>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</si>
  <si>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</si>
  <si>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</si>
  <si>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</si>
  <si>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</si>
  <si>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</si>
  <si>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</si>
  <si>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</si>
  <si>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</si>
  <si>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</si>
  <si>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</si>
  <si>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</si>
  <si>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</si>
  <si>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</si>
  <si>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PPR 1:  cumulative from project start to 31 October 2021</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</si>
  <si>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</si>
  <si>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</si>
  <si>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</si>
  <si>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</si>
  <si>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 xml:space="preserve">DISBURSEMENT OF AF GRANT FUNDS </t>
  </si>
  <si>
    <t>How much of the total AF grant as noted in Project Document plus any project preparation grant has been spent to date?</t>
  </si>
  <si>
    <t>Estimated cumulative total disbursement as of [enter Date]</t>
  </si>
  <si>
    <t>Add any comments on AF Grant Funds. (word limit=200)</t>
  </si>
  <si>
    <t>Corresponds to first disbursement (year 1) as per the project document.</t>
  </si>
  <si>
    <t xml:space="preserve">INVESTMENT INCOME </t>
  </si>
  <si>
    <t>Amount of annual investment income generated from the Adaptation Fund’s grant</t>
  </si>
  <si>
    <t>EXPENDITURE DATA</t>
  </si>
  <si>
    <t>List output and corresponding amount spent for the current reporting period (October 2020 to October 2021)</t>
  </si>
  <si>
    <t>ITEM / ACTIVITY / ACTION</t>
  </si>
  <si>
    <t>AMOUNT (US$)</t>
  </si>
  <si>
    <t>List output and corresponding amount spent for the current reporting period</t>
  </si>
  <si>
    <t>AMOUNT</t>
  </si>
  <si>
    <t>List ouput and corresponding amount spent for the current reporting period</t>
  </si>
  <si>
    <t>Component 1</t>
  </si>
  <si>
    <t>Activity 1.1.1.1 Stakeholder analysis</t>
  </si>
  <si>
    <t>Activity 1.1.1.2 Training of community members in establishing and maintaining coral nurseries in Mauritius and Rodrigues</t>
  </si>
  <si>
    <t>Activity 1.1.1.3 Awareness campaign on coral restoration in Republic of Mauritius</t>
  </si>
  <si>
    <t>Activity 1.1.1.4 Training of direct beneficiaries in snorkeling and advance PADI or other relevant diving qualification.</t>
  </si>
  <si>
    <t>Activity 1.2.1.1 Technical assessment and selection of resilient coral species</t>
  </si>
  <si>
    <t>Activity 1.2.1.2 Identification of donor sites</t>
  </si>
  <si>
    <t>Activity 1.2.1.3 Survey for identification of ocean-based nurseries</t>
  </si>
  <si>
    <t>Activity 1.2.2.1 Monitoring of sea water quality and other key environmental parameters at donor and nursery sites.</t>
  </si>
  <si>
    <t>Activity 1.2.2.2 Carrying out the Environmental and Social Impact Monitoring.</t>
  </si>
  <si>
    <t>Activity 1.2.3.1 Setting up of a large-scale land-based nursery at MOI &amp; AFRC</t>
  </si>
  <si>
    <t>Activity 1.3.1.1 Transplantation of farmed corals at restoration sites in Mauritius and Rodrigues</t>
  </si>
  <si>
    <t>Activity 1.3.1.2 Part of the spatio-temporal study of the coast and restoration site in Mauritius and Rodrigues.</t>
  </si>
  <si>
    <t>Activity 1.3.2.1 Monitoring and maintenance of the restoration sites</t>
  </si>
  <si>
    <t>Activity 1.3.2.2 Monitoring of the restoration site for water quality, live coral cover, fish and other fauna and flora density.</t>
  </si>
  <si>
    <t>Activity 1.3.2.3 Updating the inventory of the corals in Mauritius and updating the booklet describing the corals of Mauritius and Rodrigues.</t>
  </si>
  <si>
    <t>realised loss</t>
  </si>
  <si>
    <t>realised gain</t>
  </si>
  <si>
    <t>Sub-Total Component 1 (October 2020 - October 2021)</t>
  </si>
  <si>
    <t>Component 2</t>
  </si>
  <si>
    <t>Total expenditure Q3 &amp; Q4 2020 - MEECC</t>
  </si>
  <si>
    <t>Support to Responsible Parties and technical coordination</t>
  </si>
  <si>
    <t>IT equipment for PMU</t>
  </si>
  <si>
    <t>Sub-Total Component 2 (July 2020 - December 2020)</t>
  </si>
  <si>
    <t>Activity 2.1.1.1. Training of Community Members</t>
  </si>
  <si>
    <t>Activity 2.2.1.1 Technical Assessments</t>
  </si>
  <si>
    <t>Activity 2.2.1.2 Survey of donor sites</t>
  </si>
  <si>
    <t>Activity 2.2.1.3 Collection of Coral donor species</t>
  </si>
  <si>
    <t>Activity 2.2.2.1 Survey of sea-based nursery sites</t>
  </si>
  <si>
    <t>Activity 2.2.2.2 Monitoring of Coral Reef</t>
  </si>
  <si>
    <t>Activity 2.2.2.3 ESM</t>
  </si>
  <si>
    <t>Activity 2.2.3.1 Setting up Land Based Nursery</t>
  </si>
  <si>
    <t>Activity 2.2.3.3 Setting up and operation of sea based nurseries in Cousin Island, Curieuse Island St. Anne's and Anse Forbans</t>
  </si>
  <si>
    <t>Activity 2.2.4.1 Collection of coral fragments (Cousin Island)</t>
  </si>
  <si>
    <t>Activity 2.2.4.3 Farmed coral colonies in sea based nurseries ready for transplantation (50,000 corals)</t>
  </si>
  <si>
    <t>Activity 2.3.1.1 Transplanting Corals on site</t>
  </si>
  <si>
    <t>Activity 2.3.2.1 Monitoring of health and diversity of fish and coral</t>
  </si>
  <si>
    <t>Activity 2.3.2.2 Monitoring and Maintenance of sites</t>
  </si>
  <si>
    <t>Sub-Total Component 2 (January 2021 - October 2021)</t>
  </si>
  <si>
    <t>Component 3</t>
  </si>
  <si>
    <t>Activity 3.1.1.1 Comprehensive review of coral reef restoration in the region and globally</t>
  </si>
  <si>
    <t>Activity 3.1.3.1 Study in genetic connectivity among Mauritius, Rodrigues and Seychelles</t>
  </si>
  <si>
    <t>Activity 3.2.1.1 Creation and maintenance of project website</t>
  </si>
  <si>
    <t>Activity 3.2.1.2 Short clips and documentary film on the project implementation in Mauritius and Seychelles. Same will be used for showcasing the project nationally, regionally and globally.</t>
  </si>
  <si>
    <t>Activity 3.2.1.3 Participation in relevant international symposium</t>
  </si>
  <si>
    <t>Activity 3.3.1.1 Regional training on genetic/clade analysis</t>
  </si>
  <si>
    <t>Activity 3.3.2.1 Spatio-temporal study of the coast at the restoration sites</t>
  </si>
  <si>
    <t>Activity 3.3.2.2 Current pattern analysis for Mauritius, Rodrigues and Seychelles</t>
  </si>
  <si>
    <t>Outcome 3.4 - Monitoring and Evaluation</t>
  </si>
  <si>
    <t>Sub-Total Component 3</t>
  </si>
  <si>
    <t>Component 4</t>
  </si>
  <si>
    <t>Direct project costs</t>
  </si>
  <si>
    <t>Salaries (RPM, PA, FPA) – 40% and F &amp; A Assistant (Seychelles)</t>
  </si>
  <si>
    <t>Information Technology Equipment</t>
  </si>
  <si>
    <t>Travel for PMT</t>
  </si>
  <si>
    <t>Communications &amp; Audio Visual Equipment</t>
  </si>
  <si>
    <t>Sub-Total Component 4</t>
  </si>
  <si>
    <t>TOTAL</t>
  </si>
  <si>
    <t>PLANNED EXPENDITURE SCHEDULE</t>
  </si>
  <si>
    <t>List outputs planned and corresponding projected cost for the upcoming reporting period</t>
  </si>
  <si>
    <t>PROJECTED COST</t>
  </si>
  <si>
    <t>Est. Completion Date</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</si>
  <si>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</si>
  <si>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</si>
  <si>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</si>
  <si>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</si>
  <si>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Rachna Ramsurn</t>
  </si>
  <si>
    <t>RISK ASSESSMENT</t>
  </si>
  <si>
    <t>IDENTIFIED RISKS</t>
  </si>
  <si>
    <t>List all Risks identified in project preparation phase and what steps are being taken to mitigate them</t>
  </si>
  <si>
    <t>Identified Risk</t>
  </si>
  <si>
    <t>Steps Taken to Mitigate Risk</t>
  </si>
  <si>
    <t>Loss of government support may result in lack of prioritization of proposed project activities.</t>
  </si>
  <si>
    <t>Government counterparts are cooperating satisfactorily with the Project Management Team and other project stakeholders.</t>
  </si>
  <si>
    <t>Regular stakeholder consultation and involvement are undertaken to ensure that government maintains its commitment and considers the proposed project as a support to its coastal protection and coral restoration programmes.</t>
  </si>
  <si>
    <t>Disagreement amongst stakeholders with regards to demonstration of site selection in Mauritius and Seychelles.</t>
  </si>
  <si>
    <t xml:space="preserve">Site selections plans have been prepared by Social and Environmental Safeguards specialist to guide the selection process and training conducted in November 2021.
In Seychelles the sites have been amended from
Ste Anne: 0.25 Ha and Anse Forbans: 0.25 Ha  to
Ste Anne: 0.4 Ha and Anse Forbans: 0.1 Ha.  
The Anse Forbans site is in partnership with the Crown Beach Hotel and due to COVID-19 restrictions access to the site was affected in 2020 and during the first half of 2021, impeding access and work on site. Thus the targets have been revised to increase the restoration at Ste. Anne Marine Park and decrease at Anse Forbans. Considering the uncertainty of Covid-19 and potential future restrictions of access on this site have made the AP request the reduction. 
</t>
  </si>
  <si>
    <t>Intervention sites have been selected at the preparation stage. There is a participatory approach to the proposed project, particularly with regard to site selection. Site selections plans have been prepared by Social and Environmental Safeguards specialist to guide the selection process. Training to stakeholders provided in November 2021.</t>
  </si>
  <si>
    <t>Capacity constraints of local institutions may limit the ability to undertake the research and interventions in Seychelles</t>
  </si>
  <si>
    <t>The staff from the Mauritius Oceanography Institute will carry out the beach profiling for Seychelles.  Consultants in genetic connectivity and coral resilience will provide training to project counterparts in Mauritius and Seychelles.
However, recently two staff who were collaborating in the project are leaving MOI at the end of the year. This could impact the project deliverables.</t>
  </si>
  <si>
    <t xml:space="preserve">Collaboration and exchange between local institutions and Regional research institutes will be initiated and capacity building will be provided by Mauritius to the Seychellois counterparts.
The PMT will need to establish a list of external consultants on roster so as to help in meeting the deliverables.
</t>
  </si>
  <si>
    <t>Lack of commitment/buy-in from local communities may result in failure of intervention sites</t>
  </si>
  <si>
    <t xml:space="preserve">Activity Partners in Mauritius will be required to carry out awareness sessions and training courses for the communities around intervention sites.
</t>
  </si>
  <si>
    <t xml:space="preserve">Community stakeholders are consulted though a bottom-up approach, integrating the community into the proposed project’s implementation phases. </t>
  </si>
  <si>
    <t>Disagreement among stakeholders with regard to roles in the proposed project.</t>
  </si>
  <si>
    <t>The roles of the different project stakeholders were discussed during the Inception Workshop held on 26 November 2021.</t>
  </si>
  <si>
    <t>Stakeholder roles are detailed clearly in the stakeholder involvement plan, which was developed at project development stage during the consultative processes (2 Regional Steering Committees) in Mauritius and Seychelles (Project Formulation Grant II).</t>
  </si>
  <si>
    <t>Current climate and seasonal variability and/or hazard events could delay activities at sea and result in poor results for the coral reef restoration.</t>
  </si>
  <si>
    <t>In Mauritius, rope and table nurseries which have been previously used by AFRC and MOI to their satisfaction will be set up.
The services of consultants in coral resilience have been engaged.  They will carry out genetic analyses to identify coral species resilient to bleaching, which will be propagated. Sampling actitivities have been scheduled for January - February 2022, which is the cyclonic period in Mauritius. (Cyclonic period Nov-May)</t>
  </si>
  <si>
    <t>_ Climate change (bleaching) resilient species will be used as far as possible.
_ Coral colonies will be transplanted of appropriate size to reduce risk of hazard impact from predators.
_ Diversity in transplanted coral colonies will reduce this risk
_  In Seychelles, where it is not frequently affected by cyclones and storms (compared to Mauritius), rope nurseries will be used in nurseries
_ In Mauritius adapted multi-layered rope nurseries and table nurseries will be used.
_ Alternative scheduled will be worked out in case of cyclone in Mauritius (e.g trip to Seychelles first instead of Mauritius first)</t>
  </si>
  <si>
    <t>Delays in fund transfers and procurement of technical services and equipment</t>
  </si>
  <si>
    <t>The procurement of ocean monitoring and survey equipment has been partly delayed owing to the Covid-19 pandemic and resulting freight disturbances.  
The Mauritius Oceanography Institute and the Albion fisheries Resaerch centre are using some data from past surveys to assist the PMT in identifying coral nurseries sites. In addition, GIS data and maps from UNDP/GEF - Mainstreaming Biodiversity are also being used.</t>
  </si>
  <si>
    <t xml:space="preserve">
Bridging arrangement are being considered between the project and National Institutions.
Alternative data and synergies from other projects/initiatives are tapped into.</t>
  </si>
  <si>
    <t>Critical Risks Affecting Progress (Not identified at project design)</t>
  </si>
  <si>
    <t>Identify Risks with a 50% or &gt; likelihood of affecting progress of project</t>
  </si>
  <si>
    <t>Covid-19 on Travel: Some project activities are dependent on the ability of experts to travel to and from various countries. Due to Covid19 volunteers, experts may not be able to travel or may need quarantine measures</t>
  </si>
  <si>
    <t>Covid19 Impact on closure of Tourism establishments and Co-financing arrangements from the hotel and private sectors</t>
  </si>
  <si>
    <t>Private sector collaboration will be sought to ensure sustainability to ensure achievement of overall project target.</t>
  </si>
  <si>
    <t>All sanitary protocols including use of masks and sanitizers are being maintained in the office and at all training and sensitisation sessions. If a staff member or participant has been tested positive for COVID, the protocol established are adhered to.  As far as possible work-from-home is conducted.</t>
  </si>
  <si>
    <t>Risk Measures: Were there any risk mitigation measures employed during the current reporting period?  If so, were risks reduced?  If not, why were these risks not reduced?</t>
  </si>
  <si>
    <t>Add any comments relevant to risk mitigation (word limit = 500)</t>
  </si>
  <si>
    <t>Due to COVID-19, the PMT has experienced some delays in the delivery of equipment as lead time for suppliers have increased. Subsequently bridging measures had to be adopted. Existing data available on water quality and GIS maps produced under the UNDP/GEF Mainstreaming Biodiversity projects are being used to identify sites for ocean nurseries and corals to propagate the nurseries.
Several meetings and workshops were also conducted virtually, including the PNCC and PSC meetings in Mauritius and Seychelles.</t>
  </si>
  <si>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</si>
  <si>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</si>
  <si>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</si>
  <si>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</si>
  <si>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</si>
  <si>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</si>
  <si>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</si>
  <si>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</si>
  <si>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</si>
  <si>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</si>
  <si>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</si>
  <si>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</si>
  <si>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</si>
  <si>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</si>
  <si>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There may be cases of poaching of corals or illegal trade, leading to further degradation of corals.</t>
  </si>
  <si>
    <t>–	The relevant authorities will implement enhanced enforcement measures so as to ensure that private sector involvement in coral reef restoration follows the required standards and chain of custody for corals grown in nurseries.
–	Regular and enhanced monitoring at nursery grounds and restoration sites
–	Enhanced monitoring in ports/airport areas for illegal transport of corals</t>
  </si>
  <si>
    <t>	Number of monitoring patrols to enforce existing National Laws
	Number of interventions 
	Number of interventions of unauthorised transport/trafficking of corals at ports and airports</t>
  </si>
  <si>
    <t>2 - Access and equity</t>
  </si>
  <si>
    <t>Complaints may be received that some communities do not benefit from specialised training.
Complaints may be received for temporary limited access to fishing ground at Anse Forbans
Limited data access will hinder the work at the regional level, leading to only a limited number of people will benefit from the project work.</t>
  </si>
  <si>
    <t>	The main management and mitigation measures associated with access restrictions/equity will be explicitly addressed by the project-level Livelihood Action Plan 
	Clear and transparent criteria for eligibility of the project beneficiaries will be applied, including the selection of participants in the training sessions to be organised.
	Creation of other, not so specialised jobs associated with coral nursing and restoration efforts.
	Communication on grievance mechanism.
	Public communication and sensitization campaign will be developed to (i) raise public awareness and engagement; (ii) facilitate communication and collaboration among stakeholders and project partners; and (iii) enable dissemination of information and lessons through tailor-made communication products, such as:
o	Creation and maintenance of project website
o	Use of social media
o	Short clips and documentary films
	Ensure access to publish papers to all project team and have agreement with Accademia to have access to published data generated with support of the project fund.</t>
  </si>
  <si>
    <t>	Number of complaints/grievances received
	Level of application of clear and transparent criteria for eligibility of the projects beneficiaries.
	Level of application of the fair criteria for selection of participants in the training sessions organised. 
	Number and quality of the project communication system.
	Project website updated regularly
	Communication plan approved by PSC</t>
  </si>
  <si>
    <t>3 – Marginalized and vulnerable Groups</t>
  </si>
  <si>
    <t xml:space="preserve">The marginalized and vulnerable may become more vulnerable, economically or otherwise, by not being able to benefit from project interventions and/or having their livelihoods impacted </t>
  </si>
  <si>
    <t>-	The main management and mitigation measures associated with access restrictions and the impact on livelihoods for project affected peoples (including the most marginalised and vulnerable) will be explicitly addressed by the project-level Livelihood Action Plan 
-	Ensure the participation of women and other marginalised and vulnerable groups participate in the implementation of the project and in sensitization campaign (Some indicators in the Project Results Framework are made sensitive to the marginalized and the vulnerable.)
-	The project includes activities to promote alternative livelihoods to provide for alternate source of income
-	Selection of the restoration sites and nurseries will occur through a participatory process where fishermen can provide input on their fishing areas so that these can be avoided if possible.
-	During the period that the fishing activities are curtailed, fishermen will be encouraged and provided with authorization to fish in different areas. 
-	The project includes activities to promote alternative livelihoods to provide for alternate source of income.</t>
  </si>
  <si>
    <t>	At least 30% of young people and women will be direct beneficiaries of the project
	Number of alternate livelihoods (instead of fishing) undertaken by the local community (disaggregated data)
	at least 30% of all trainings/workshops and learning events will be female
	at least 35% of representatives in higher level authorities participating in the project will be female.
	Number of marginalised/vulnerable groups benefiting from the project</t>
  </si>
  <si>
    <t>4 – Human rights</t>
  </si>
  <si>
    <t>5 – Gender equality and women’s empowerment</t>
  </si>
  <si>
    <t>6 – Core labour rights</t>
  </si>
  <si>
    <t>Occupational hazards realized to concerned workers and/or scuba divers</t>
  </si>
  <si>
    <t>-	The main management and mitigation measures associated with OHS risks will be explicitly addressed by the project-level OHS/construction risk matrix and the Diver safety management plan/protocol
-	During implementation, the PMT and National Project Teams will ensure compliance with national and international labour laws and occupational and health safety laws.
-	Adequate protection equipment for workers, training (advanced training for diving activities), insurance and access to medical decompression chamber will be provided.</t>
  </si>
  <si>
    <t xml:space="preserve">	Proportion of workers who wear protective equipment
	Number of trainings 
	Level of compliance of the project with the labour laws in each country.
	Number of incidences caused due to mishandling of equipment
	Diver safety trainings provided </t>
  </si>
  <si>
    <t>7 – Indigenous peoples</t>
  </si>
  <si>
    <t>8 – Involuntary resettlement</t>
  </si>
  <si>
    <t>	Level of satisfaction of the community with the coral restoration works
	No of persons redirected to neighbouring fishing ground
	No. of complaints received for restriction of boat access.</t>
  </si>
  <si>
    <t>9 – Protection of natural habitats</t>
  </si>
  <si>
    <t>Donor colony may be affected due mishandling during collection
There is a low risk that some small areas of natural habitat may be disturbed in the construction of nursery sites.</t>
  </si>
  <si>
    <t>The main E&amp;S management tool for associated with this thematic area will be a combination of the Site Selection Plan and the E&amp;S Impact Monitoring Plan for Mauritius, Rodrigues and Seychelles. It will include a matrix on what and how to collect information to ensure proper monitoring of indicators by the Activity Partners. This will include coral reef status, water quality, area of degraded sites restored using farmed corals, area of site successfully restored using resilient species of farmed corals, number of coral fragments under culture in ocean-based nurseries and land-based nurseries, percentage of live coral cover and quality of restoration sites and other key environmental and social parameters for potential nursery sites such as, fish and other fauna and flora density, fish catch.  
-	Since the restoration works will be carried in MPAs and Fishing Reserves, all access and activities are regulated and controlled. In the long term, the project activity will restore the Natural Habitats.
-	Science-based coral reef restoration work, proposed by this project, will avoid the risk of impacting natural habitats when installing ocean nurseries and intervention in restoration sites as much as possible.  
-	All precautions will be taken to ensure that the natural habitat remains undisturbed, as far as possible. Training will be provided to Responsible parties, workers and community members that will be directly involved in the project to ensure the protection of natural habitat. Moreover, in the event that there is need to displace some living species, same will be done in the presence of the authority (e.g. Fisheries officers of the MOEMRFS in Mauritius)
-	Continuous monitoring of the water quality, biodiversity and other key environmental parameters of the donor and nursery sites.</t>
  </si>
  <si>
    <t>	Area of coral reef restored increased
	Report on condition of the coral reef ecosystem
	Coastal seawater quality, meeting the standards
	Improved level of biodiversity of the restored coral reef compared to natural sites
	Number of community members trained in handling living organisms
	Number of translocated living organism</t>
  </si>
  <si>
    <t>10 – Conservation of biological diversity</t>
  </si>
  <si>
    <t>In the short term there will be a decrease in genetic diversity at the restored sites</t>
  </si>
  <si>
    <t>-	In the short term, asexual reproduction (fragmenting) of climate resilient species will be implemented to stabilize and stop the degradation of the restoration sites. Thereafter, the genetic diversity would be increased through sexual reproduction of the transplanted corals.</t>
  </si>
  <si>
    <t xml:space="preserve">	Number of asexually farmed corals successfully transplanted.
	Number of sexually farmed corals successfully transplanted
	Fish diversity (abundance and number of species) </t>
  </si>
  <si>
    <t>11 – Climate change</t>
  </si>
  <si>
    <t>12 – Pollution prevention and resource efficiency</t>
  </si>
  <si>
    <t>13 – Public health</t>
  </si>
  <si>
    <t>14 – Physical and cultural heritage</t>
  </si>
  <si>
    <t>15 – Lands and soil conservation</t>
  </si>
  <si>
    <t>SECTION 2: MONITORING FOR UNANTICIPATED IMPACTS / CORRECTIVE ACTIONS REQUIRED</t>
  </si>
  <si>
    <t>Has monitoring for unanticipated ESP risks been carried out?</t>
  </si>
  <si>
    <t>Not yet undertaken</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</si>
  <si>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</si>
  <si>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</si>
  <si>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</si>
  <si>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</si>
  <si>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</si>
  <si>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</si>
  <si>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</si>
  <si>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</si>
  <si>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at the EEs been effective during the reporting period?</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</si>
  <si>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</si>
  <si>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</si>
  <si>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</si>
  <si>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</si>
  <si>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</si>
  <si>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</si>
  <si>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</si>
  <si>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</si>
  <si>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</si>
  <si>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</si>
  <si>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</si>
  <si>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</si>
  <si>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</si>
  <si>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</si>
  <si>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</si>
  <si>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</si>
  <si>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</si>
  <si>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</si>
  <si>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</si>
  <si>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</si>
  <si>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</si>
  <si>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None</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</si>
  <si>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</si>
  <si>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</si>
  <si>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</si>
  <si>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A Youth and Gender Assessment Plan was prepared for Mauritius and Seychelles.</t>
  </si>
  <si>
    <t>Does the results framework include gender-responsive indictors broken down at the different levels (objective, outcome, output)?</t>
  </si>
  <si>
    <t>List the gender-responsive elements that were incorporated in the project/programme results framework</t>
  </si>
  <si>
    <t>Gender-responsive element [1]</t>
  </si>
  <si>
    <t>Level [2]</t>
  </si>
  <si>
    <t>Indicator</t>
  </si>
  <si>
    <t>Baseline</t>
  </si>
  <si>
    <t>Target</t>
  </si>
  <si>
    <t>Rated result for the reporting period (poor, satisfactory, good)</t>
  </si>
  <si>
    <t>Improved income for female-headed households</t>
  </si>
  <si>
    <t>Outcome 2.1</t>
  </si>
  <si>
    <t>Number of people benefiting from improved income as result of the project, with particular attention given to increasing beneficiaries from female-headed households.</t>
  </si>
  <si>
    <t>One-third women</t>
  </si>
  <si>
    <t>Not Applicable; activities not yet initiated</t>
  </si>
  <si>
    <t>Capacity-building of female community members in establishment and maintenance of coral nurseries</t>
  </si>
  <si>
    <t>Outcome 1.2</t>
  </si>
  <si>
    <t>Number of community members (as identified in Community Action Plan and any other complementary analysis) trained in establishing and maintaining proposed coral nurseries (Data disaggregated by community groups, gender and age group), with a particular attention given to increasing female and youth participants/trainees</t>
  </si>
  <si>
    <t>110 trainees</t>
  </si>
  <si>
    <t>Increased participation of female scientists in scientific forums</t>
  </si>
  <si>
    <t>Number of research papers on coral reef restoration submitted for presentation at various scientific forums in the WIO and globally, with female scientists’ participation in publication efforts actively supported.</t>
  </si>
  <si>
    <t>At least 5 female scientists contributing in the production of scientific publication</t>
  </si>
  <si>
    <t>Capacity-building of female community members in coral reef restoration methods</t>
  </si>
  <si>
    <t>Outcome 3.3</t>
  </si>
  <si>
    <t>Number of members from Mauritius and Seychelles trained in coral reef restoration methods, with particular attention given to increasing female participants/beneficiaries from the capacity building activities</t>
  </si>
  <si>
    <t>At least 20
Gender disaggregated data will be collected.
Beneficiaries: representative of the WIO region countries involved in coral reef restoration</t>
  </si>
  <si>
    <t>Not Applicable.  Training sessions to be initiated by Responsible Parties and selected NGOs as from November 2021.</t>
  </si>
  <si>
    <t>Capacity-building of female scientists in coral genetics</t>
  </si>
  <si>
    <t>Number of members from Mauritius and Seychelles trained in advanced coral genetics including clade analysis, with particular attention given to increasing female participants/beneficiaries from the capacity building activities</t>
  </si>
  <si>
    <t>At least 20 participants
Gender disaggregated data will be collected.
Beneficiaries: MBEMRFS, SPGA, Nature Seychelles, MCSS and some participants from the WIO region who are doing active in coral restoration work in the region.</t>
  </si>
  <si>
    <t>Not Applicable.  Training planned for 2022.</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</si>
  <si>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</si>
  <si>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</si>
  <si>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</si>
  <si>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</si>
  <si>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</si>
  <si>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Training has been provided to partners on Environmental and Social Management Plans, monitoring plans, livelihood action plan, amongst others, for reporting of gender data.</t>
  </si>
  <si>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</si>
  <si>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</si>
  <si>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 xml:space="preserve">Logistics arrangements have been put in place to ensure proper reporting on gender e.g proper attendance for all training sessions </t>
  </si>
  <si>
    <t>Have the implementation arrangements at the EE(s) been effective during the reporting period? [5]</t>
  </si>
  <si>
    <t>Have any capacity gaps affecting GP compliance been identified during the reporting period and if so, what remediation was implemented?</t>
  </si>
  <si>
    <t>Executing partners had indicated the need for training to conduct the Liverlihood survey reporting and Environment and Social Monitoring. Training has been provided in November 2021.</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</si>
  <si>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</si>
  <si>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</si>
  <si>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List all grievances received through the grievance mechanism during the reporting period regarding gender-related matters of project/programme activities [6]</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</si>
  <si>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</si>
  <si>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</si>
  <si>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</si>
  <si>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</si>
  <si>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</si>
  <si>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</si>
  <si>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</si>
  <si>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</si>
  <si>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</si>
  <si>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</si>
  <si>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</si>
  <si>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</si>
  <si>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</si>
  <si>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</si>
  <si>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</si>
  <si>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</si>
  <si>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</si>
  <si>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</si>
  <si>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</si>
  <si>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</si>
  <si>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</si>
  <si>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</si>
  <si>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</si>
  <si>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and text of AF outcomes please see bottom of page.</t>
  </si>
  <si>
    <t>Click above the columns captions in every table for guidance on reporting.</t>
  </si>
  <si>
    <t>Project components/outcomes</t>
  </si>
  <si>
    <t>Alignment with AF outcome(s)</t>
  </si>
  <si>
    <t>Expected Progress</t>
  </si>
  <si>
    <t>Progress to Date</t>
  </si>
  <si>
    <t>Rating</t>
  </si>
  <si>
    <t>Implementing Entity:</t>
  </si>
  <si>
    <t>Component 1: Outcome 1.1
Improved livelihood for a sustainable partnership and community-based approach to reef restoration</t>
  </si>
  <si>
    <t>Outcome 6</t>
  </si>
  <si>
    <t>1. Number of community members (as identified in Community Action Plan and any other complementary analysis) trained in establishing and maintaining proposed coral nurseries - At least 375 for Mauritius and 125 for Rodrigues
2. Number of coral restoration economic and financial strategies developed for sustainable financing mechanism - 1 for Mauritius and Rodrigues
3. Number of partnership agreement signed for job opportunities - at least 2 agreements signed
4. Number of people benefiting from improved income as result of the project, with particular attention given to increasing beneficiaries from female-headed households- At least 100 persons</t>
  </si>
  <si>
    <t xml:space="preserve">In the 1st round of the Call for Proposal (CFP) launched in April 2021, 2 NGOs have been selected - 1 in Mauritius and  1 in Rodrigues. Responsible Party Agreement (RPA) has been signed by both NGOs. Screening of community members to be engaged in coal restoration activities and to be trained have started.
Training to trainers (the two NGOs) have been conducted by MOI and AFRC staff  on table and rope nurseries.
A 2nd round of CFP has been launched for the selection of another NGO in Mauritius and evaluation is on-going.
In addition, two vehicles and equipment have been purchased to facilitate training and surveys to select ocean nurseries locally.
</t>
  </si>
  <si>
    <t>Satisfactory</t>
  </si>
  <si>
    <t>Component 1: Outcome 1.2:
Coral farming and nursery facilities established at a sufficient scale for more climate change resilient corals</t>
  </si>
  <si>
    <t>Outcome 5</t>
  </si>
  <si>
    <t>Number of coral species for propagation based on resilience and genetic diversity identified.- Coral species identified and validated.
2. Number of donor sites with locally threatened species (Mauritius &amp; Rodrigues) identified - at least 2 donor sites identified
3. Percentage of high-thermal tolerance corals collected from donor sites for propagation in nurseries. - not more than 10 % of each donor coral colony will be collected
4. Number of survey for identification of nursery sites (Mauritius and Rodrigues) - 6
5. Number of Environmental and Social Monitoring surveys carried out - 6 surveys by end of project as per ES Risk Assessment
6. Number of Land based nursery established and operational - One at MOI ( asexual propagation) and one at AFRC (sexual propagation)</t>
  </si>
  <si>
    <t>(i) One preliminary survey conducted in Rodrigues by MOI and AFRC for identification of sites for nurseries.
(ii) More in-depth surveys will start once the equipment being procured are delivered by end of this year/Jan 2022. 
(iii) The services for the procurement of a Civil Engineer is on-going for the setting up of land-based nusery MOI and AFRC and the installation of a sea water pump at MOI. In addition, in-cash co-financing of MUR 59 M (approx. USD 1.4 M)from Government od Mauritius has been mobilised to increase the scale of the land-based nurseries and equip it with a sea-water pumping system.</t>
  </si>
  <si>
    <t>Component 1: Outcome 1.3
The health of degraded reefs restored, through active restoration work, maintenance and monitoring efforts, leading ultimately to greater protection of shore from flooding and storm damage</t>
  </si>
  <si>
    <t>Outcome 1</t>
  </si>
  <si>
    <t>1. Areas of site successfully restored using farmed corals of resilient species in Mauritius and Rodrigues .- 2.5 Ha in Mauritius and 0.7 Ha in Rodrigues
2. % of live coral cover and quality of restorations sites - at least 10% increase in live coral cover, fish density and diversity</t>
  </si>
  <si>
    <t>Activities planned to start in Year 3 in Mauritius</t>
  </si>
  <si>
    <t>N/A</t>
  </si>
  <si>
    <t>Component 2: Outcome 2.1
Improved livelihood for a sustainable partnership
and community-based approach to reef restoration</t>
  </si>
  <si>
    <t>1. Number of people trained in establishment and
maintenance of coral nurseries - At least 60
people by end of project
2. Business plan produced with deveopment &amp; marketing of 2 products - 1 for Seychelles
3. Number of MOUs signed for sustainable financing mechanism - at least 2</t>
  </si>
  <si>
    <t xml:space="preserve">
Total to date = 19 people trained in nursery maintenance 
Activities related to Business Plan are scheduled to start next year.</t>
  </si>
  <si>
    <t xml:space="preserve">Component 2: Outcome 2.2
Coral farming and nursery facilities established at a sufficient scale for more climate change resilient
corals
</t>
  </si>
  <si>
    <t>1. Number of coral species for propagation based on resilience and genetic diversity identified - Coral species identified and validated
2. Number of donor sites with resilient and resistant coral species identified- At least an additional donor site identified in Cousin
island, Ste Anne, Cerf Islands and Curieuse/Praslin area
3. Percentage of climate resilient coral collected from donor sites for propagation in nurseries not more than 10 % of each donor coral colony
4. Surveys for identification of nursery sites including parameters suitable for maximized coral growth-3 Nursery sites of different size
operational
5. Number of Environmental and Social Risk Assessment Reports-6
6. Number of land-based nursery established and operational- One additional land-based nursery established and operational at Cousin Island
7. Number of ocean-based nurseries established and operational- Cousin – at least 10 new ocean nurseries, Curieuse: 20 new nurseries, Ste
Anne: 8 new nurseries
8. Number of people involved in the maintenance and monitoring of new land and ocean-based nurseries- Cousin: 6 staffs, volunteers and 10
community members, Ste Anne/Anse Forbans: 4 staff, Communities and 10 Community members, Curieuse: 4 staff and 12 rotating
volunteers
9. Number of coral fragments under culture in land-based nursery- At least 1,000 corals
10. Number of coral fragments under culture in new ocean nurseries- Cousin: At least 50,000 corals,
Curieuse: at least 40000, Ste Anne at least 12500</t>
  </si>
  <si>
    <t>Component 2: Outcome 2.3
The health of degraded reefs restored, through active restoration work, maintenance and monitoring efforts, leading ultimately to greater
protection of shore from flooding and storm damage</t>
  </si>
  <si>
    <t>1. Area of site successfully restored with nursery
grown corals – 2.5 Ha
2. Number of people involved in cementing corals
to the degraded reefs and monitoring restoration effects – Cousin: 4 staff + volunteers rotating every 3 months or as needed, SNPA: 4 staff and rotating volunteers, MCSS: 4 staffs and volunteers
3. Percentage of live coral cover and quality of restoration sites- at least 10 % increase in live coral cover, fish density and diversity.</t>
  </si>
  <si>
    <t>1. Marine Conservation Society of Seychelles has transplanted a total of 2,039 coral colonies within the Ste Anne Marine National Park, with a total of 0.051ha (510m2) restored
2. Total to date = 28 people involved in project activities.
3. Nothing to report for Seychelles as nurseries are still being set up and it will need time to see increase in coral and fish populations</t>
  </si>
  <si>
    <t xml:space="preserve">Component 3: Outcome 3.1 - Improved understanding and knowledge management of use of reef restoration as an
adaptation measure
</t>
  </si>
  <si>
    <t>Outcome 3</t>
  </si>
  <si>
    <t>1. Comprehensive review of coral reef restoration in the region and globally undertaken - Report/Paper on comprehensive review of
coral reef restoration in the region and globally
finalised
2. Methodologies for coral restoration in Mauritius and Seychelles developed 
3. Research and surveys on key information for reef restoration undertaken- Regional research and analysis on key information coral reef
resilience, and genetic diversity and connectivity undertaken</t>
  </si>
  <si>
    <t>1. CTA has been engaged since July 2021 and she is working on the methodologies for coral restoration in Mauritius and Seychelles. Local knowledge based on previous pilot projects undertaken by MOI and AFRC in Mauritius and Activity partners in Seychelles have been disseminated .
2. Consultants to work on coral resilience and genetic connectivity has been recruited since October 2021 and a mission to Mauritius, Rodrigues and Seychelles is scheduled in January /February 2022.</t>
  </si>
  <si>
    <t xml:space="preserve">Component 3: Outcome 3.2 - Improved understanding within the WIO and globally of successful approaches to reef restoration, the constraints and challenges, with lessons learned incorporated into new initiatives
</t>
  </si>
  <si>
    <t>Outcome 8</t>
  </si>
  <si>
    <t>1. Knowledge sharing platform on reef restoration for sharing lessons learned developed- Knowledge sharing platform developed and operational
2. Reef Restoration Manual developed
3. Number of mrmbers from Mauritius and Seychelles trained in coral restoration methods - at least 20 with gender disaggregated data</t>
  </si>
  <si>
    <t>1. A consultant has been engaged to work assist the PMT in the developing the TOR for the  design of the website. A procurement process has been launched to recruit a project website designer and video production. The evaluation is currently on-going. In addition, a consultant has been engaged to developed the project brand manual and this is expected to be finalised by end of this year.</t>
  </si>
  <si>
    <t xml:space="preserve">Component 3:Outcome 3.3 - Regional capacity developed for sustainable and climate resilient coral restoration.
</t>
  </si>
  <si>
    <t xml:space="preserve">1.	Number of members from Mauritius and Seychelles trained in coral reef restoration methods-at least 20
2.	Number of members from Mauritius and Seychelles trained in advanced coral genetics including clade analysis, with particular attention given to increasing female participants/beneficiaries from the capacity building activities- End of project: At least 20 participants
3. Participation in regional and international forums - at east one
4. Regional Studies on wave patter, beach erosion and mapping - at least 10 surveys.
</t>
  </si>
  <si>
    <t>Overall Rating</t>
  </si>
  <si>
    <t>Please Provide the Name and Contact information of person(s) reponsible for completeling the Rating section</t>
  </si>
  <si>
    <t>Please justify your rating.  Outline the positive and negative progress made by the project since it started.  Provide specific recommendations for next steps.  (word limit=500)</t>
  </si>
  <si>
    <t xml:space="preserve">Executing Entity/Project Coordinator: </t>
  </si>
  <si>
    <t>Component 1: Enhancement of food security and reduction of risks from Natural disasters through the restoration of degraded reefs in Mauritius</t>
  </si>
  <si>
    <t xml:space="preserve">1.Targeted degraded sites restored to scale using farmed corals, with good survivorship and growth rates of colonies - 2.5 ha in Mauritius and 0.7 ha in Rodrigues
2. Number of stakeholders with improved livelihoods - at least 500 in Mauritius and Rodrigues
3. Number of people trained and involved in the establishment, maintenance and monitoring of nurseries - at least 500 in Mauritius and Rodrigues
</t>
  </si>
  <si>
    <t xml:space="preserve">Since the recruitment of the full PMT in November 2020, several consultation meetings have been held and the procurement process for the selection of NGOs and purchase of equipment have been undertaken. At the time of reporting two Responsibile Partnership Agreements (RPAs) have been signed with EcoSud in Mauritius and Shoals Rodrigues in Rodrigues. Training in SES policies, ESMP, Construction Risk, OHS and Liverlihood Action Plans have been provided. In addition, UNDP HACT training has been provided to all partners. With the assistance of MOI and AFRC staffs, training in construction and rope nurseries have also been conducted.
Given the scale of intervention in Mauritius, it was deemed prudent to have 2 NGOs instead of one as initially planned. In the first round of the selection exercise only one NGO was found to be technicallu responsive. Anothe Call For Proposal was launched in October 2021, and the evaluation is currently on-going.
</t>
  </si>
  <si>
    <t>Component 2: Enhancement of food security and reduction of risks from Natural disasters through the restoration of degraded reefs in Seychelles</t>
  </si>
  <si>
    <t xml:space="preserve">1.Targeted degraded sites restored to scale using farmed corals, with good survivorship and growth rates of colonies - 2.5 ha in Seychelles
2. Number of stakeholders with improved livelihoods - at least 300 in Seychelles
3. Number of people trained and involved in the establishment, maintenance and monitoring of nurseries - at least 60 in Seychelles
</t>
  </si>
  <si>
    <t>Component 3: Knowledge Management and sharing, training, and sensitisation to build regional capacity for sustainable reed restoration</t>
  </si>
  <si>
    <t>1. Number research papers on coral reef restoration submitted for presentation at various scientific forums in the WIO and globally, with female scientists’ participation in publication efforts actively supported.
2. Number of “lessons learned” generated and disseminated through various communication channels and knowledge exchange fora on the practical topics relevant to the coral restoration efforts at scale, including 1) coral restoration financing, 2) climate change resilience of the applied techniques, 3) upscaling efforts, 4) financial and technical sustainability, 5) stakeholder and private sector engagement and buy-ins, 6) women and youth empowerment;</t>
  </si>
  <si>
    <t>Other (If there is more than one executing entity a rating should be provided from each EE for the outputs/outcomes of the project for which the entity is responsible; the Designated Authority can also provide a rating)</t>
  </si>
  <si>
    <t>1.Targeted degraded sites restored to scale using farmed corals, with good survivorship and growth rates of colonies - 2.5 ha in Mauritius and 0.7 ha in Rodrigues
2. Number of stakeholders with improved livelihoods - at least 500 in Mauritius and Rodrigues
3. Number of people trained and involved in the establishment, maintenance and monitoring of nurseries - at least 500 in Mauritius and Rodrigues</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</si>
  <si>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</si>
  <si>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Outcome 2</t>
  </si>
  <si>
    <t xml:space="preserve">Strengthened institutional capacity to reduce risks associated with climate-induced socioeconomic and environmental losses </t>
  </si>
  <si>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</si>
  <si>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</si>
  <si>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 xml:space="preserve">Strengthened awareness and ownership of adaptation and climate risk reduction processes at local level </t>
  </si>
  <si>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</si>
  <si>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</si>
  <si>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Outcome 4</t>
  </si>
  <si>
    <t>Increased adaptive capacity within relevant development sector services and infrastructure assets</t>
  </si>
  <si>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</si>
  <si>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</si>
  <si>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 xml:space="preserve">Increased ecosystem resilience in response to climate change and variability-induced stress </t>
  </si>
  <si>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</si>
  <si>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</si>
  <si>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 xml:space="preserve">Outcome 6 </t>
  </si>
  <si>
    <t xml:space="preserve">Diversified and strengthened livelihods and sources of income for vulnerable people in targeted areas </t>
  </si>
  <si>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</si>
  <si>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</si>
  <si>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 xml:space="preserve">Outcome 7 </t>
  </si>
  <si>
    <t>Improved policies and regulations that promote and enforce resilience measures</t>
  </si>
  <si>
    <t xml:space="preserve">Outcome 8 </t>
  </si>
  <si>
    <t>Support the development and diffusion of innovative adaptation practices, tools and technologies</t>
  </si>
  <si>
    <t>PROJECT Indicators</t>
  </si>
  <si>
    <t>Please provide all indicators being tracked for the project as outlined in the project document</t>
  </si>
  <si>
    <t>Type of Indicator (indicators towards Objectives, Outcomes, etc…)</t>
  </si>
  <si>
    <t>Type of Indicator</t>
  </si>
  <si>
    <t>Progress since inception (as at 30 September 2021)</t>
  </si>
  <si>
    <t>Target for Project End</t>
  </si>
  <si>
    <t>Indicators towards project objective 1: To improve food security and livelihoods and mitigate disaster risk through active restoration of coral reefs degraded by coral bleaching as a result of climate change in Mauritius and Seychelles, at a larger scale than ever tested in the past</t>
  </si>
  <si>
    <t>Targeted degraded sites restored to scale using farmed corals, with good survivorship and growth rates of the colonies</t>
  </si>
  <si>
    <t>Mauritius : 0 (project sites)
Seychelles:
Nature Seychelles: 0.0945 ha
Marine Conservation Society of Seychelles: 0.05 ha
Seychelles Parks and Gardens Authority: 0 ha
Total = 0.1445ha</t>
  </si>
  <si>
    <r>
      <rPr>
        <b/>
        <sz val="11"/>
        <color rgb="FF000000"/>
        <rFont val="Times New Roman"/>
        <family val="1"/>
      </rPr>
      <t xml:space="preserve">Mauritius: </t>
    </r>
    <r>
      <rPr>
        <sz val="11"/>
        <color rgb="FF000000"/>
        <rFont val="Times New Roman"/>
        <family val="1"/>
      </rPr>
      <t xml:space="preserve">Coral nurseries expected to be set up by Q1 of 2022 </t>
    </r>
    <r>
      <rPr>
        <b/>
        <sz val="11"/>
        <color rgb="FF000000"/>
        <rFont val="Times New Roman"/>
        <family val="1"/>
      </rPr>
      <t xml:space="preserve">
Seychelles:</t>
    </r>
    <r>
      <rPr>
        <sz val="11"/>
        <color indexed="8"/>
        <rFont val="Times New Roman"/>
        <family val="1"/>
      </rPr>
      <t xml:space="preserve">
Marine Conservation Society of Seychelles has transplanted a total of 2,039 coral colonies within the Ste Anne Marine National Park, with a total of 0.051ha (510m2) restored</t>
    </r>
  </si>
  <si>
    <t>At least 3.2 Ha in Mauritius and 2.5 Ha in Seychelles
Nature Seychelles (Cousin SP): 1.00 ha 
Marine Conservation Society of Seychelles (Ste Anne MP / Anse Forbans): 0.50ha 
Seychelles Parks and Gardens Authority (Curieuse MP): 1 ha
Total = 2.5 ha over project cycle</t>
  </si>
  <si>
    <t>Number of stakeholders with improved livelihoods due to new and sustained employment &amp; business opportunities related to coral restoration activities and/or due to the improved coastal and marine ecosystems supported by the restored corals</t>
  </si>
  <si>
    <t>Training in coral culture to 110 Mauritians</t>
  </si>
  <si>
    <t>At least 800 persons
Breakdown for Seychelles:
Nature Seychelles: 100 people
Marine Conservation Society of Seychelles: 100 people
Seychelles Parks and Gardens Authority: 100 people
Total = 300 people over project cycle</t>
  </si>
  <si>
    <t>Number of people trained and involved in the establishment, maintenance and monitoring of successful ocean nurseries for corals</t>
  </si>
  <si>
    <t>5 NGOs trained and involved in the establishment, maintenance and monitoring of successful ocean nurseries for corals (Reef Conservation, Ecomode, Ecosud, Wise Oceans, Action Lagon)</t>
  </si>
  <si>
    <t xml:space="preserve">At least 500 for Mauritius and Rodrigues
In Seychelles: 
Nature Seychelles: 6 staffs, 15 volunteers and 10 community members. 
Marine Conservation Society of Seychelles: 4 staff, and 10 community members
Seychelles Parks and Gardens Authority: 4 staff and 10 Mauritian volunteers 
Total = 59 people over project cycle </t>
  </si>
  <si>
    <t>Indicators towards project objective 2: To generate knowledge about effective restoration techniques for dissemination to other SIDS and countries within the wider region.</t>
  </si>
  <si>
    <r>
      <rPr>
        <b/>
        <sz val="11"/>
        <color rgb="FF000000"/>
        <rFont val="Times New Roman"/>
        <family val="1"/>
      </rPr>
      <t>Seychelles:</t>
    </r>
    <r>
      <rPr>
        <sz val="11"/>
        <color indexed="8"/>
        <rFont val="Times New Roman"/>
        <family val="1"/>
      </rPr>
      <t xml:space="preserve">
Total to date = 0 papers published
and  3 female scientifists recruited by Seychelles</t>
    </r>
  </si>
  <si>
    <t>At least 3 papers published
At least 5 female scientists contributed in the production of scientific publication
Seychelles:  at least 1 paper published over project cycle, at least 2 female scientists contributed in the production of scientific publication over project cycle</t>
  </si>
  <si>
    <t>Number of “lessons learned” generated and disseminated through various communication channels and knowledge exchange fora on the practical topics relevant to the coral restoration efforts at scale, including 1) coral restoration financing, 2) climate change resilience of the applied techniques, 3) upscaling efforts, 4) financial and technical sustainability, 5) stakeholder and private sector engagement and buy-ins, 6) women and youth empowerment;</t>
  </si>
  <si>
    <t>At least 1 brief on coral restoration financing
At least 1 brief on climate change resilience
At least 1 brief on coastal restoration at scale
At least 1 brief on financial and technical sustainability 
At least 1 brief on stakeholder and/or private sector engagement
At least 1 brief on women and youth empowerment
Seychelles:  at least 1 brief on climate change resilience
Nature Seychelles: at least 1 brief on coral restoration financing, at least 1 brief on coastal restoration at scale</t>
  </si>
  <si>
    <t>Indicators towards Outcome 1.1: Improved livelihood for a sustainable partnership and community based approach to reef restoration</t>
  </si>
  <si>
    <t>At least 500 for Mauritius and Rodrigues
Data collected disaggregated by sex, age and household status</t>
  </si>
  <si>
    <t>Number of coral restoration economic and financial strategies developed for sustainable financing mechanism</t>
  </si>
  <si>
    <t>1 coral restoration economic and financial strategy developed for Mauritius and Rodrigues</t>
  </si>
  <si>
    <t>Number of partnership agreement signed for job opportunities</t>
  </si>
  <si>
    <t xml:space="preserve">At least 2 agreements signed and new employment opportunities created </t>
  </si>
  <si>
    <t>Two NGOs - one in Mauritius and one in Rodrigues have been selected. Training of beneficiaties will start as from December 2021 - target for Mauritius is 300 and of this  50  will be engaged by the NGO for coral restoration activities and  the target for Rodrigues is 180 and of this 30 will be engaged by the NGO. One-third of the beneficiaries will be from female headed household.</t>
  </si>
  <si>
    <t xml:space="preserve">At least 100 persons (disaggregated by sex, age and household status) by end of project  </t>
  </si>
  <si>
    <t>Indicators towards Outcome 1.2: Coral farming and nursery facilities established at a sufficient scale for more climate change resilient corals</t>
  </si>
  <si>
    <t>Number of coral species for propagation based on resilience and genetic diversity identified.</t>
  </si>
  <si>
    <t>Coral species identified and validated by the PSC/RSAC</t>
  </si>
  <si>
    <t>Number of donor sites with locally threatened species (Mauritius &amp; Rodrigues) identified</t>
  </si>
  <si>
    <t>Due to COVID and delays in procureing some equipment, the GIS maps of the lagoons of Mauritius and Rodrigues developed under the GEF Mainstreaming Biodiversity project are being used to identify the donor sites.</t>
  </si>
  <si>
    <t>At least 2 donor sites identified</t>
  </si>
  <si>
    <t>Percentage of high-thermal tolerance corals collected from donor sites for propagation in nurseries.</t>
  </si>
  <si>
    <t>The consultants from IRD has been recruited and will be on mission as from January 2022.</t>
  </si>
  <si>
    <t>Not more than 10 % of each donor coral colony will be collected to avoid death of donor corals at donor site</t>
  </si>
  <si>
    <t>Number of survey for identification of nursery sites (Mauritius and Rodrigues)</t>
  </si>
  <si>
    <t>6 Reports on coral reef status, water quality, current patterns/flushing and other key environmental and social parameters for potential nursery sites produced</t>
  </si>
  <si>
    <t>Number of Environmental and Social Monitoring surveys carried out</t>
  </si>
  <si>
    <t xml:space="preserve">Delays in the delivery of equipment have limited this exercise. Nevertheless, 2 preliminary surveys have been conducted in Rodrigues. Previous work done in the BBMP region in Mauritius are being used and consultation with fishermen community is being held by the NGOs prior to finalising site selection. </t>
  </si>
  <si>
    <t xml:space="preserve">6 surveys by end of project, as per ES Risk Assessment </t>
  </si>
  <si>
    <t>Number of Land based nursery established and operational</t>
  </si>
  <si>
    <t>The services for the procurement of a Civil Engineer is on-going for the setting up of land-based nusery MOI (asexual propagation) and AFRC (sexual reproduction)and the installation of a sea water pump at MOI. In addition, in-cash co-financing of MUR 59 M (approx. USD 1.4 M)from Government od Mauritius has been mobilised to increase the scale of the land-based nurseries and equip it with a sea-water pumping system.</t>
  </si>
  <si>
    <t>One land-based nursery established and operational</t>
  </si>
  <si>
    <t>Number of infrastructure for nursery seeding from sexual reproduction (Mauritius) established</t>
  </si>
  <si>
    <t>Infrastructure non-existing</t>
  </si>
  <si>
    <t>one Infrastructure established and operational</t>
  </si>
  <si>
    <t>Number of ocean-based nurseries established and operational in Mauritius</t>
  </si>
  <si>
    <t>9 ocean-based nurseries currently operational (AFRC, Ecomode, Wise Oceans, Ecosud, UoM)– different institutions are using different techniques with different no of fragments</t>
  </si>
  <si>
    <t>Works have been initiated with the selection of one NGO (Ecosud) with whom Agreement has been signed in Oct 2021.</t>
  </si>
  <si>
    <t>1 new ocean-based nursery established and operational with 100 basal tables, 100 multi-layered ropes nursery units</t>
  </si>
  <si>
    <t>Number of community members involved in the maintenance and monitoring of new ocean-based nurseries in Mauritius</t>
  </si>
  <si>
    <t xml:space="preserve">Ecosud has developed the selection criteria for the selection of community members. Awareness campaigns have been conducted to encourage community members in the South east region to register themselves </t>
  </si>
  <si>
    <t>At least 20 community members involved</t>
  </si>
  <si>
    <t>Number of ocean-based nurseries established and operational in Rodrigues</t>
  </si>
  <si>
    <t>No sea-based nursery is currently operational</t>
  </si>
  <si>
    <t>Works have been initiated with the selection of one NGO (Shoals Rodrigues) with whom Agreement has been signed in  Nov 2021.</t>
  </si>
  <si>
    <t>1 ocean-based nursery established and operational with 40 multi-layered ropes nursery unit</t>
  </si>
  <si>
    <t>Number of community members involved in the maintenance and monitoring of sea-based nurseries in Rodrigues</t>
  </si>
  <si>
    <t>At least 11 community members fully involved</t>
  </si>
  <si>
    <t>Number of coral fragments under culture in land-based nursery (Mauritius)</t>
  </si>
  <si>
    <t>15,000 coral fragments (including resilient species and locally threatened coral species)</t>
  </si>
  <si>
    <t>Percentage of coral polyps successfully settled in situ</t>
  </si>
  <si>
    <t>1.5% of polyps settled from each spawning. (approximately 1500 recruits per year)</t>
  </si>
  <si>
    <t>Number of coral fragments under culture in new sea-based nurseries in Mauritius</t>
  </si>
  <si>
    <t>120,000 fragments</t>
  </si>
  <si>
    <t>Number of coral fragments under culture in sea-based nurseries in Rodrigues</t>
  </si>
  <si>
    <t>40,000 fragments for multi-layered rope nursery unit</t>
  </si>
  <si>
    <t>Indicators towards Outcome 1.3: The health of degraded reefs restored, through active restoration work, maintenance and monitoring efforts, leading ultimately to greater protection of shore from flooding and storm damage</t>
  </si>
  <si>
    <t>1,600 m2 restored with 6,100 aqua-cultured coral colonies (i.e. 400 m2 at La Gaulette, 350 m2 at Quatre Soeurs, 300 m2 at Bel Ombre, 350 m2 at Grand Gaube, 100 m2 in Grand Port and 100 m2 in Trou aux Biches)</t>
  </si>
  <si>
    <t>2.5 Ha in Mauritius and 0.7 Ha in Rodrigues</t>
  </si>
  <si>
    <t>Percentage of live coral cover and quality of restoration sites (including, restored coral health status, coral recruitment, fish biomass, fish diversity and fish catch amongst others)</t>
  </si>
  <si>
    <t>Not Available</t>
  </si>
  <si>
    <t>At least 10 % increase in live coral cover, fish density and diversity</t>
  </si>
  <si>
    <t>Indicators towards Outcome 2.1: Improved livelihood for a sustainable partnership to coral reef restoration</t>
  </si>
  <si>
    <t>Number of people trained in establishment and maintenance of coral nurseries (Data disaggregated by community groups, gender and age group), with a particular attention given to increasing female and youth participants/trainees</t>
  </si>
  <si>
    <t xml:space="preserve">Overall target 63% achieved based on mid-term targets
Total to date = 19 people trained in nursery maintenance </t>
  </si>
  <si>
    <t>Breakdown by Seychelles Activity Partner:
Nature Seychelles: 30 people
Marine Conservation Society of Seychelles: 26 people
Seychelles Parks and Gardens Authority: 4 people
Total = 60 people over project cycle</t>
  </si>
  <si>
    <t>Number of sustainable financing mechanisms for the maintenance and monitoring of coral restoration activities with recommendations</t>
  </si>
  <si>
    <t>Draft business plan</t>
  </si>
  <si>
    <t>Nature Seychelles: 1 Business plan produced (including marketing &amp; development of 2 products), at least 2 MOUs and new employment opportunities created over project cycle.</t>
  </si>
  <si>
    <t>Number of stakeholders with improved livelihoods due to new employment &amp; business opportunities, with particular attention given to increasing beneficiaries from female-headed households.</t>
  </si>
  <si>
    <t>Breakdown by Seychelles activity partner:
Nsey: 100 people
MCSS: 100 people
SNPA: 100 people
Total = 300 people over project cycle</t>
  </si>
  <si>
    <t>Indicators towards Outcome 2.2: Coral farming and nursery facilities established at a sufficient scale for more climate change resilient corals</t>
  </si>
  <si>
    <t>Number of coral species for propagation based on resilience and genetic diversity identified</t>
  </si>
  <si>
    <t>Lessons learned from other partner/ Documentation on survival rates of coral species</t>
  </si>
  <si>
    <t>Overall target 50% achieved based on mid-term targets
Total to date, 6-7 genera have been propagated, but not yet validated as resilient or genetically diverse by the Regional Scientific Committee.
As reported by Nature Seychelles in Q2, 7 genera were used for stocking, of which 6 belongs to the genus Pocillpora (i.e., P. acuta, P. damicornis, P. verrucosa, P. meandrina, P. indiania, P. grandis) and 1 Acropora spp. Selection was based on the previous Reef Rescuers Project and identification was based on morphological features.
As per the previous reporting period, Marine Conservation Society of Seychelles have propagated 6 genera: Acropora, Pocillopora, Porites, Stylophora, Galaxea, Pavona
Seychelles Parks and Gardens Authority propagated 3 genera, namely Acropora, Pocillopora and Porites</t>
  </si>
  <si>
    <t xml:space="preserve">Coral species identified in Seychelles during project cycle and validated by the PSC/RSAC </t>
  </si>
  <si>
    <t>Number of donor sites with resilient and resistant coral species identified</t>
  </si>
  <si>
    <t>Overall target 100% achieved based on mid-term targets
Total to date = 3 donor sites identified
Nature Seychelles: 1 new donor site was identified in Cousine Island based on information collected during the previous Reef Rescuers project. Therefore, two active donor sites are in use to collect fragments.
Marine Conservation Society of Seychelles have identified 3 donor sites; 1 in the Ste Anne Marine National Park, 1 at Ile du Port and 1 at Perseverance, based on resilience of coral colonies.  
Seychelles Parks and Gardens Authority have identified 1 donor site in the Curieuse Marine National Park (Baie Laraie / Anse Papaie Reef), but further assessment is needed.</t>
  </si>
  <si>
    <t>Breakdown by Seychelles Activity Partner:
Nature Seychelles: 1 donor site
Marine Conservation Society of Seychelles: 1 donor site 
Seychelles Parks and Gardens Authority: 1 donor site
Total = 3 donor sites identified over project cycle</t>
  </si>
  <si>
    <t>Percentage of climate resilient coral collected from donor sites for propagation in nurseries</t>
  </si>
  <si>
    <t>The guideline of no more than 10% of each donor colony fragmented has been followed.</t>
  </si>
  <si>
    <t>Not more than 10 % of each donor coral colony will be collected to avoid death of donor corals at donor sites</t>
  </si>
  <si>
    <t>Surveys for identification of nursery sites including parameters suitable for maximized coral growth</t>
  </si>
  <si>
    <t>1 nursery site at Cousin Island; 
1 nursery site at Curieuse Island; 
1 nursery site at Ste Anne/Ile aux Cerf</t>
  </si>
  <si>
    <t>Breakdown by Seychelles activity partner:
Nature Seychelles (Cousin): 1 nursery site
Marine Conservation Society of Seychelles (Sainte-Anne MP): 1 nursery site
Seychelles Parks and Gardens Authority (Curieuse): 1 nursery site
Total = 3 nursery sites operational over project cycle</t>
  </si>
  <si>
    <t>Number of land-based nursery established and operational</t>
  </si>
  <si>
    <t>2 small scale land nurseries at Beau Vallon (200 fragments) and
Anse Forbans (100 fragments)</t>
  </si>
  <si>
    <t>Nature Seychelles: Design of the Land-based Nursery at Praslin has started. Candidate has been selected for the role of Land-base Manager.</t>
  </si>
  <si>
    <t>Nature Seychelles (Praslin): 1 land-based nursery operational over project cycle</t>
  </si>
  <si>
    <t>Number of ocean-based nurseries established and operational</t>
  </si>
  <si>
    <t>Previous experience installing &amp; maintaining ocean nurseries; midwater rope nurseries still operational: Existing ocean-based nurseries: in Curieuse, Ste Anne/Ile aux Cerfs, Beau Vallon and Cousin.</t>
  </si>
  <si>
    <t>Nature Seychelles (Cousin): 10 ocean nurseries
Marine Conservation Society of Seychelles (Ste Anne): 8 ocean nurseries
Seychelles Parks and Gardens Authority (Curieuse): 20 ocean nurseries
Total = 38 ocean nurseries over project cycle</t>
  </si>
  <si>
    <t xml:space="preserve">Number of people involved in the maintenance and monitoring of new land and ocean-based nurseries </t>
  </si>
  <si>
    <t>Nature Seychelles Reef Rescuers project: Prior team of 3 permanent staff and 35 rotating volunteer scientific divers. Current team of 2 
Marine Conservation Society of Seychelles: 3 project staff and volunteers</t>
  </si>
  <si>
    <t xml:space="preserve">Overall target 76% achieved based on mid-term targets
Total to date = 28 people involved in project activities 
Nature Seychelles: 5 staff (3M; 2F of which 2 are youths) 
Marine Conservation Society of Seychelles: 8 staff (6 F, 2 M; of which 7 are youth) and 9 community members (3 F, 5 M; of which 8 are youth)
Seychelles Parks and Gardens Authority: 4 staff  (2 M; 2 F of which 3 Youths) under the project and 2 existing research staff (1M; 1F of which 1 Youth) 
</t>
  </si>
  <si>
    <t>Breakdown by Seychelles activity partner:
Nature Seychelles: 6 staffs, 15 volunteers and 10 community members. 
Marine Conservation Society of Seychelles: 4 staff, and 10 community members
Seychelles Parks and Gardens Authority: 4 staff and 10 Mauritian volunteers
Total = 59 people over project cycle</t>
  </si>
  <si>
    <t>Number of coral fragments under culture in land-based nursery</t>
  </si>
  <si>
    <t>Nature Seychelles: At least 1,000 corals growing in the land-based nursery derived from asexual and/or sexual reproduction</t>
  </si>
  <si>
    <t>Number of coral fragments under culture in new ocean nurseries</t>
  </si>
  <si>
    <t>Past Reef Rescuers Project by Nature Seychelles grew 40,000 corals in ocean-based nurseries; at Cousin Island nursery site.
Other: cultured corals in Curieuse(~2000 fragments), 
Ste Anne/Ile aux Cerfs (450 fragments), 
and Beau Vallon (400 fragments)</t>
  </si>
  <si>
    <t>Overall target 21% achieved based on mid-term targets
Total to date = 9,068 coral fragments under culture
Nature Seychelles: 2,844 fragments are currently under culture in 1 ocean-based nursery.
Marine Conservation Society of Seychelles: 6278 coral fragments are currently under culture at 3 nursery sites within Ste Anne Marine National Park. 
Seychelles Parks and Gardens Authority: 811 live coral fragments are currently under culture in the 3 ocean-based nurseries.</t>
  </si>
  <si>
    <t>Breakdown :
Cousin: at least 50,000 corals
Ste Anne: at least 12,500 
Curieuse: at least 25,000
Total: 87,500 coral fragments over project cycle</t>
  </si>
  <si>
    <t>Indicators towards Outcome 2.3: The health of degraded reefs restored, through active restoration work, maintenance and monitoring efforts, leading ultimately to greater protection of shore from flooding and storm damage</t>
  </si>
  <si>
    <t>Area of site successfully restored with nursery grown corals</t>
  </si>
  <si>
    <t>Previous experience restoring a degraded reef with 25,000 nursery grown corals in the Reef Rescuers project covering 0.5 Ha</t>
  </si>
  <si>
    <t>Marine Conservation Society of Seychelles has transplanted a total of 2,039 coral colonies within the Ste Anne Marine National Park, with a total of 0.051ha (510m2) restored</t>
  </si>
  <si>
    <t>Breakdown by activity partner:
Nature Seychelles (Cousin SP): 1.00ha 
Marine Conservation Society of Seychelles (Ste Anne MP / Anse Forbans): 0.50ha 
Seychelles Parks and Gardens Authority (Curieuse MP): 1 ha
 Total = 2.5ha over project cycle</t>
  </si>
  <si>
    <t>Number of people involved in cementing corals to the degraded reefs and monitoring restoration effects</t>
  </si>
  <si>
    <t>Prior experience applying cementing techniques during the Reef Rescuers project:
Cousin: 3 staff, 2 divers and 35 rotating volunteers
Seychelles Parks and Gardens Authority: 4 staff and volunteers
Marine Conservation Society of Seychelles: 3 staffs and volunteers</t>
  </si>
  <si>
    <t xml:space="preserve">Overall target 76% achieved based on mid-term targets
Total to date = 28 people involved in project activities 
Nature Seychelles: 5 staff (3M; 2F of which 2 are youths) 
Marine Conservation Society of Seychelles: 8 staff (6 F, 2 M; of which 7 are youth) and 9 community members (3 F, 5 M; of which 8 are youth)
Seychelles Parks and Gardens Authority: 4 staff  (2 M; 2 F of which 3 Youths) under the project and 2 existing research staff (1M; 1F of which 1 Youth) </t>
  </si>
  <si>
    <t>Breakdown by Seychelles activity partner:
Nature Seychelles: 6 staffs, 15 volunteers and 10 community members. 
Marine Conservation Society of Seychelles: 4 staff, and 10 community members
Seychelles Parks and Gardens Authority: 4 staff and 10 Mauritian volunteers 
Total = 59 people over project cycle</t>
  </si>
  <si>
    <r>
      <t>Percentage cover of live coral:
--Cousin &lt; 10% cover (new data)
--Anse Forbans &lt; 5% (no change)
-- Ste Anne/Cerf &lt;10% (reduced)
--Curieuse 19% cover*
Average fish population per m</t>
    </r>
    <r>
      <rPr>
        <vertAlign val="superscript"/>
        <sz val="11"/>
        <color rgb="FF000000"/>
        <rFont val="Times New Roman"/>
        <family val="1"/>
      </rPr>
      <t>2</t>
    </r>
    <r>
      <rPr>
        <sz val="11"/>
        <color indexed="8"/>
        <rFont val="Times New Roman"/>
        <family val="1"/>
      </rPr>
      <t xml:space="preserve"> at Ste Anne is 0.307. No data available for other sites
</t>
    </r>
  </si>
  <si>
    <t>Nothing to report for Seychelles as nurseries are still being set up and it will need time to see increase in coral and fish populations</t>
  </si>
  <si>
    <t>Breakdown :
Cousin: at least 10% increase in coral cover, 10% increase in fish density and 10% increase in fish diversity over project cycle.
Ste Anne: at least 10% increase in coral cover, 10% increase in fish density and 10% increase in fish diversity over project cycle.
Anse Forbans: at least 10% increase in coral cover, 10% increase in fish density and 10% increase in fish diversity over project cycle.
Curieuse: at least 10% increase in coral cover, 10% increase in fish density and 10% increase in fish diversity over project cycle.</t>
  </si>
  <si>
    <t>Indicators towards Outcome 3.1: Improved understanding and knowledge management of use of reef restoration as an adaptation measure</t>
  </si>
  <si>
    <t>Comprehensive review of coral reef restoration in the region and globally undertaken</t>
  </si>
  <si>
    <t>Report/Paper on comprehensive review of coral reef restoration in the region and globally finalised and validated by the Project Steering Committee</t>
  </si>
  <si>
    <t>Methodologies for coral restoration in Mauritius and Seychelles developed, based on best available science and practices</t>
  </si>
  <si>
    <t>Coral restoration methodology and good practices guide developed and validated by the project steering committee</t>
  </si>
  <si>
    <t>Research and surveys on key information for reef restoration undertaken</t>
  </si>
  <si>
    <t>Regional research and analysis on key information coral reef resilience, and genetic diversity and connectivity undertaken</t>
  </si>
  <si>
    <t xml:space="preserve">Indicators towards Outcome 3.2: Improved understanding within the WIO and globally of successful approaches to reef restoration, the constraints and challenges, with lessons learned </t>
  </si>
  <si>
    <t>Knowledge sharing platform on reef restoration for sharing lessons learned developed</t>
  </si>
  <si>
    <t>Procurement of services for the design and development of the project website which will act as the knowledge sharing platform is at evaluation stage.</t>
  </si>
  <si>
    <t>Knowledge sharing platform developed and operational</t>
  </si>
  <si>
    <t>Reef Restoration Manual developed</t>
  </si>
  <si>
    <t>2 (1 for Seychelles and 1 for WIOMSA)</t>
  </si>
  <si>
    <t>Reef Restoration Manual updated, revised and published online</t>
  </si>
  <si>
    <t>Indicator towards Outcome 3.3: Regional capacity developed for sustainable and climate resilient coral restoration.</t>
  </si>
  <si>
    <t>Regional Coral Restoration Plan including national component and long-term monitoring programme</t>
  </si>
  <si>
    <t>None.</t>
  </si>
  <si>
    <t>Regional Coral restoration plan developed and validated by the Project Steering Committee and adopted by both countries</t>
  </si>
  <si>
    <t>Participation in regional and international scientific forums</t>
  </si>
  <si>
    <t>No participation</t>
  </si>
  <si>
    <t xml:space="preserve">No participation. </t>
  </si>
  <si>
    <t>Participation to at least 1 relevant regional/international forums</t>
  </si>
  <si>
    <t>Regional Studies on wave pattern, beach erosion and mapping</t>
  </si>
  <si>
    <t>At least 10 by the end of the project.</t>
  </si>
  <si>
    <t>QUALITATIVE MEASURES and LESSONS LEARNED</t>
  </si>
  <si>
    <t>Please complete the following section every reporting period</t>
  </si>
  <si>
    <t>Implementation and Adaptive Management</t>
  </si>
  <si>
    <t>Response</t>
  </si>
  <si>
    <t>What implementation issues/lessons, either positive or negative, affected progress?</t>
  </si>
  <si>
    <t>Were there any delays in implementation?  If so, include any causes of delays. What measures have been taken to reduce delays?</t>
  </si>
  <si>
    <t>Delays were encountered in the procurement of services especially where the TOR specified travelling due to COVID-19. Therefore, the TOR for e.g the SES consultant were reviewed and all training was conducted virtually. Procurement and delivery of equipment were also delayed owing to freight disturbances in the context of the Covid-19 pandemic.
The planned mission for the Chief Technical Advisor was also delayed owing to travel and other restrictions in the context of the Covid-19 pandemic.</t>
  </si>
  <si>
    <t>Describe any changes undertaken to improve results on the ground or any changes made to project outputs (i.e. changes to project design)*</t>
  </si>
  <si>
    <t>The breakdown of the coral reef restoration areas at Ste Anne Marine National Park and Anse Forbans in Seychelles was amended as follows:-
Ste Anne Marine National Park: Increase from 0.25 Ha to 0.40 Ha
Anse Forbans: Decrease from 0.25 Ha to 0.10 Ha 
The Anse Forbans site is in partnership with the Crown Beach Hotel and due to COVID-19 restrictions access to the site was affected in 2020 and during the first half of 2021, impeding access and work on site. Given the local situation at the time of Inception, the Activity Partners were concerned that the original target of 0.25 ha would not be met at Anse Forbans and requested that the targets be revised to increase the restoration at Ste. Anne Marine Park and decrease at Anse Forbans.  During the last 12 months of implementation, the AP has had limited access to this site, it was imperative to consider the challenges in achieving the original site specific target as intended and thus this change was important to improve the results on the ground.</t>
  </si>
  <si>
    <t xml:space="preserve">Have the environmental and social safeguard measures that were taken been effective in avoiding unwanted negative impacts? </t>
  </si>
  <si>
    <t>While some environmental measures were highlighted during the project preparation stage, during the implementation stage, an SES consultant was recruited and the environmental and social safeguards have been updated in line with revised UNDP policies. Thus in addition to updating the existing ESIA and ESMP, the consultant prepared a Livelihoods Action Plan, Security Plan/Plans in relation to Standard 7 on Labour and Working Conditions which included protocols for diving, Site Selection Plans and Construction Risk plan. These would be useful in reinforcing the safeguard measures and in avoiding any mishap especially at sea.</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</si>
  <si>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</si>
  <si>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The quarterly reports of Activity Partners provides gender-based data, especially with regards to training provided to women.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</si>
  <si>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</si>
  <si>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</si>
  <si>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</si>
  <si>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</si>
  <si>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</si>
  <si>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</si>
  <si>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</si>
  <si>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</si>
  <si>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</si>
  <si>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</si>
  <si>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</si>
  <si>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</si>
  <si>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</si>
  <si>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</si>
  <si>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</si>
  <si>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</si>
  <si>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</si>
  <si>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</si>
  <si>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</si>
  <si>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</si>
  <si>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</si>
  <si>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</si>
  <si>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</si>
  <si>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Innovation </t>
  </si>
  <si>
    <t xml:space="preserve">Describe any innovative practices or technologies that figured prominently in this project. </t>
  </si>
  <si>
    <t>Complementarity/ Coherence with other climate finance sources</t>
  </si>
  <si>
    <t xml:space="preserve">Has the project been scaled-up from any other climate finance? Or has the project build upon any other climate finance initiative?
</t>
  </si>
  <si>
    <t>If you answered yes above, kindly specify the name of the Fund/Organization.</t>
  </si>
  <si>
    <t xml:space="preserve">Results Tracker for Adaptation Fund (AF)  Projects    </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</si>
  <si>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</si>
  <si>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</si>
  <si>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https://www.adaptation-fund.org/wp-content/uploads/2019/10/Results-Tracker-Guidance-Document-Updated_July-2019.docx</t>
  </si>
  <si>
    <t>Adaptation Fund Strategic Results Framework</t>
  </si>
  <si>
    <t>Project ID</t>
  </si>
  <si>
    <t>00116171</t>
  </si>
  <si>
    <t>Type of implementing entity</t>
  </si>
  <si>
    <t>MIE</t>
  </si>
  <si>
    <t>Country</t>
  </si>
  <si>
    <t>Region</t>
  </si>
  <si>
    <t>Africa</t>
  </si>
  <si>
    <t>Sector</t>
  </si>
  <si>
    <t>Food security</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</si>
  <si>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</si>
  <si>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</si>
  <si>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</si>
  <si>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</si>
  <si>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</si>
  <si>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</si>
  <si>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</si>
  <si>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</si>
  <si>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</si>
  <si>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</si>
  <si>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</si>
  <si>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</si>
  <si>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</si>
  <si>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</si>
  <si>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</si>
  <si>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</si>
  <si>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</si>
  <si>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</si>
  <si>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</si>
  <si>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</si>
  <si>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</si>
  <si>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</si>
  <si>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</si>
  <si>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3: Risk and vulnterability assessments completed or updated</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</si>
  <si>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</si>
  <si>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</si>
  <si>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</si>
  <si>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</si>
  <si>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</si>
  <si>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</si>
  <si>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</si>
  <si>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</si>
  <si>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</si>
  <si>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</si>
  <si>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</si>
  <si>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</si>
  <si>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</si>
  <si>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</si>
  <si>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</si>
  <si>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</si>
  <si>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</si>
  <si>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Output 2.2. Increased readiness and capacity of national and sub-national entities to directly access and program adaptation finance</t>
  </si>
  <si>
    <t>Indicator 2.2.1: No. of targeted institutions benefitting from the direct access and enhanced direct access modality</t>
  </si>
  <si>
    <t>Number of beneficiaries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</si>
  <si>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</si>
  <si>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</si>
  <si>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</si>
  <si>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</si>
  <si>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</si>
  <si>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</si>
  <si>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</si>
  <si>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</si>
  <si>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</si>
  <si>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</si>
  <si>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</si>
  <si>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 of women represented in committes/associations</t>
  </si>
  <si>
    <t>No. of technical committees/associations</t>
  </si>
  <si>
    <t>Indicator 3.2.2: No. of tools and guidelines developed (thematic, sectoral, institutional) and shared with relevant stakeholders</t>
  </si>
  <si>
    <t>No. of tools and guidelines</t>
  </si>
  <si>
    <t xml:space="preserve">Scale </t>
  </si>
  <si>
    <t>type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</si>
  <si>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</si>
  <si>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</si>
  <si>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</si>
  <si>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</si>
  <si>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</si>
  <si>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</si>
  <si>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</si>
  <si>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</si>
  <si>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</si>
  <si>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</si>
  <si>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</si>
  <si>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</si>
  <si>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</si>
  <si>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</si>
  <si>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water areas</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</si>
  <si>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</si>
  <si>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</si>
  <si>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</si>
  <si>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</si>
  <si>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</si>
  <si>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</si>
  <si>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Protected areas/National parks</t>
  </si>
  <si>
    <t>ha rehabilitated</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</si>
  <si>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</si>
  <si>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</si>
  <si>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</si>
  <si>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</si>
  <si>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</si>
  <si>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</si>
  <si>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</si>
  <si>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</si>
  <si>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</si>
  <si>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</si>
  <si>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</si>
  <si>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</si>
  <si>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</si>
  <si>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</si>
  <si>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</si>
  <si>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</si>
  <si>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</si>
  <si>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</si>
  <si>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</si>
  <si>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</si>
  <si>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</si>
  <si>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</si>
  <si>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</si>
  <si>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</si>
  <si>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</si>
  <si>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</si>
  <si>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</si>
  <si>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</si>
  <si>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</si>
  <si>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</si>
  <si>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</si>
  <si>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</si>
  <si>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</si>
  <si>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</si>
  <si>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</si>
  <si>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</si>
  <si>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</si>
  <si>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</si>
  <si>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</si>
  <si>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</si>
  <si>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</si>
  <si>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</si>
  <si>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</si>
  <si>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</si>
  <si>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</si>
  <si>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</si>
  <si>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</si>
  <si>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</si>
  <si>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</si>
  <si>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</si>
  <si>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</si>
  <si>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</si>
  <si>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</si>
  <si>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</si>
  <si>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</si>
  <si>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</si>
  <si>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</si>
  <si>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</si>
  <si>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</si>
  <si>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</si>
  <si>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</si>
  <si>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</si>
  <si>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</si>
  <si>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</si>
  <si>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</si>
  <si>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</si>
  <si>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</si>
  <si>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</si>
  <si>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</si>
  <si>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</si>
  <si>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</si>
  <si>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</si>
  <si>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</si>
  <si>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</si>
  <si>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</si>
  <si>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</si>
  <si>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</si>
  <si>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</si>
  <si>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</si>
  <si>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</si>
  <si>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Other</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</si>
  <si>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</si>
  <si>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</si>
  <si>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</si>
  <si>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</si>
  <si>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</si>
  <si>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</si>
  <si>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</si>
  <si>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</si>
  <si>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</si>
  <si>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</si>
  <si>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</si>
  <si>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</si>
  <si>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</si>
  <si>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</si>
  <si>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</si>
  <si>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</si>
  <si>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</si>
  <si>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</si>
  <si>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</si>
  <si>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</si>
  <si>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</si>
  <si>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</si>
  <si>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</si>
  <si>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</si>
  <si>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</si>
  <si>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</si>
  <si>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</si>
  <si>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</si>
  <si>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</si>
  <si>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</si>
  <si>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</si>
  <si>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</si>
  <si>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</si>
  <si>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</si>
  <si>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</si>
  <si>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</si>
  <si>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</si>
  <si>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</si>
  <si>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</si>
  <si>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</si>
  <si>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</si>
  <si>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</si>
  <si>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</si>
  <si>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</si>
  <si>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</si>
  <si>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</si>
  <si>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</si>
  <si>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</si>
  <si>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</si>
  <si>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</si>
  <si>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</si>
  <si>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</si>
  <si>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</si>
  <si>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</si>
  <si>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</si>
  <si>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</si>
  <si>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</si>
  <si>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</si>
  <si>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</si>
  <si>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</si>
  <si>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</si>
  <si>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</si>
  <si>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</si>
  <si>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</si>
  <si>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</si>
  <si>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</si>
  <si>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</si>
  <si>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</si>
  <si>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</si>
  <si>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Eastern Europe</t>
  </si>
  <si>
    <t>1: Aware of neither</t>
  </si>
  <si>
    <t>1: Non responsive (Lacks all elements )</t>
  </si>
  <si>
    <t>1: Not improved</t>
  </si>
  <si>
    <t>Schools</t>
  </si>
  <si>
    <t>1: Ineffective</t>
  </si>
  <si>
    <t>ha protected</t>
  </si>
  <si>
    <t>Training Centres</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</si>
  <si>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</si>
  <si>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</si>
  <si>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</si>
  <si>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</si>
  <si>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</si>
  <si>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</si>
  <si>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</si>
  <si>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</si>
  <si>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</si>
  <si>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</si>
  <si>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</si>
  <si>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</si>
  <si>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</si>
  <si>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</si>
  <si>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</si>
  <si>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</si>
  <si>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</si>
  <si>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</si>
  <si>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</si>
  <si>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</si>
  <si>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</si>
  <si>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</si>
  <si>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</si>
  <si>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</si>
  <si>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</si>
  <si>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</si>
  <si>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</si>
  <si>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</si>
  <si>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</si>
  <si>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</si>
  <si>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</si>
  <si>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</si>
  <si>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</si>
  <si>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</si>
  <si>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</si>
  <si>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</si>
  <si>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</si>
  <si>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</si>
  <si>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</si>
  <si>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</si>
  <si>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</si>
  <si>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</si>
  <si>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</si>
  <si>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</si>
  <si>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</si>
  <si>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</si>
  <si>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</si>
  <si>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</si>
  <si>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</si>
  <si>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</si>
  <si>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</si>
  <si>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</si>
  <si>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</si>
  <si>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</si>
  <si>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</si>
  <si>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</si>
  <si>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</si>
  <si>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</si>
  <si>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</si>
  <si>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</si>
  <si>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</si>
  <si>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</si>
  <si>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</si>
  <si>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</si>
  <si>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</si>
  <si>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</si>
  <si>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</si>
  <si>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</si>
  <si>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</si>
  <si>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</si>
  <si>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</si>
  <si>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</si>
  <si>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</si>
  <si>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</si>
  <si>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</si>
  <si>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</si>
  <si>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</si>
  <si>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</si>
  <si>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</si>
  <si>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</si>
  <si>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</si>
  <si>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</si>
  <si>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</si>
  <si>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</si>
  <si>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</si>
  <si>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</si>
  <si>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</si>
  <si>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</si>
  <si>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</si>
  <si>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</si>
  <si>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</si>
  <si>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</si>
  <si>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</si>
  <si>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</si>
  <si>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</si>
  <si>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</si>
  <si>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</si>
  <si>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</si>
  <si>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</si>
  <si>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</si>
  <si>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</si>
  <si>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</si>
  <si>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</si>
  <si>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</si>
  <si>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</si>
  <si>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</si>
  <si>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</si>
  <si>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</si>
  <si>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</si>
  <si>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</si>
  <si>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</si>
  <si>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</si>
  <si>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</si>
  <si>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</si>
  <si>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</si>
  <si>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</si>
  <si>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</si>
  <si>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</si>
  <si>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</si>
  <si>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</si>
  <si>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</si>
  <si>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</si>
  <si>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</si>
  <si>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</si>
  <si>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</si>
  <si>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</si>
  <si>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</si>
  <si>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</si>
  <si>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</si>
  <si>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</si>
  <si>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</si>
  <si>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 xml:space="preserve">Indicator 8.2: No. of key findings on effective, efficient adaptation practices, products and technologies generated </t>
  </si>
  <si>
    <t>No. of key findings generated</t>
  </si>
  <si>
    <t>Reduced exposure to climate-related
hazards and threats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</si>
  <si>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</si>
  <si>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</si>
  <si>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The Project`Team went through several challenges including the COVID pandemic, delay in project start up and procurement processes. Despite those challenges, I have ensured that the project has been able to comply with the AF and UNDP requirements in terms of planning, coordination and implementation.
Furthermore, the fact that the activities and the project team are also partly based in Seychelles and on the island of Rodrigues provides an additional degree of complexity in managing the project and the recurrent lockdowns and closure of borders due to COVID-19 have made on-site monitoring difficult.
To address the challenges, the following adjustments were done
1)	A virtual approach was adopted for the project inception workshop and the first regional steering committee in November 2020 and for the Project National Coordinating Committees. 
2)	Project progress meetings have been held virtually with the project team, as well as stakeholders. 
3)	Consultancy assignments have been carried out virtually with stakeholder consultations also organised online such as for the updating of the Social and Environmental Safeguards for the project.  
To address the delay in project start up and accelerate procurement processes, I have ensured that the top priorities are addressed in all components.
</t>
    </r>
    <r>
      <rPr>
        <b/>
        <i/>
        <sz val="11"/>
        <rFont val="Times New Roman"/>
        <family val="1"/>
      </rPr>
      <t>The main achievements of the project to justify the satisfactory rating are:</t>
    </r>
    <r>
      <rPr>
        <i/>
        <sz val="11"/>
        <rFont val="Times New Roman"/>
        <family val="1"/>
      </rPr>
      <t xml:space="preserve">
At the Regional level (Component 3), the following have been contracted:
1)	Chief Technical Adviser following international advertisement – USD 119 K
2)	Social and Environmental Safeguard Specialist from GPN – USD 34 K
3)	Consultant for Design of project website following local advertisement 
4)	Consultant for Project Branding following local advertisement 
5)	Consultant for Genetic Connectivity study following international advertisement – USD 99 K
6)	Contract for Equipment with Intertech for USD 497 K awarded
7) Evaluation exercised for the procurement of a Modelling software is on-going
8) Tender has been launched for the procurement of a Side Scan Sonar and a multi-spectral Drone
At Component 1 level – Mauritius and Rodrigues
1)	Selection of three NGOs – two Responsible Party Agreements for a total value USD 900 K signed in October and November 2021. Another CFP has been launched for the selection of a 3rd NGO. The evaluation process is currently on-going and award is expected by early next year.
2)	HACT micro-assessments of the two NGOs contracted have been completed and for MOI and Ministry of Blue Economy it is on-going
3)	Small Marine and IT equipment for USD 98 K are being procured
4)	Vehicles for the MOI and the AFRC have been procured for USD 66 K
5)	Civil engineer for land-based nurseries and sea water pumping in Mauritiu is being procured
At Component2 level – Seychelles
1)	MOUs with the three Activity Partners in Seychelles are being revised to addressed the shortcomings in the initial one such as reporting and monitoring requirements.
The PMT was also able to mobilise additional resources for the project as a Cost Sharing Agreement between UNDP and Government of Mauritius was signed for MUR 59 M for the setting up of land-based coral nurseries and sea-water pumping system was signed in September 2021.
To ensure project success and deliverable of results, the Project Management Team will continue its efforts to ensure proper coordination and maintain constant flow of communication. A mission visit is planned in December 2021 or early January 2022, depending on COVID-19 situation so as to monitor the progress of works on site.
</t>
    </r>
  </si>
  <si>
    <t>1.Targeted degraded sites restored to scale using farmed corals, with good survivorship and growth rates of colonies - 2.5 ha in Seychelles
2. Number of stakeholders with improved livelihoods - at least 300 in Seychelles
3. Number of people trained and involved in the establishment, maintenance and monitoring of nurseries - at least 60 in Seychelles</t>
  </si>
  <si>
    <t xml:space="preserve">
It is to be highlighted that the number of fragments being currently grown in Seychelles nurseries has already reached 50% of the annual project target under the project which is 20,500 per year. In addition,  19 people trained in nursery maintenance.</t>
  </si>
  <si>
    <t xml:space="preserve">For Component 2, the main achievements of the 3 Activity partners in Seychelles as per the Q3 2021 Progress report are as follows:
(i)	MCSS - 15 people trained, social media (8 posts in Instagram and 8 in facebook), A total of 831 fragments were collected, 50 sq. m restoration plot demarcated and monitored using underwater photomosaic method  on Moyenne North Site, 1 HOBO - Water Temp Pro V2 – was installed on the nursery site of Moyenne, in the Sainte-Anne Marine National Park, 6278 corals are being grown across 7 sea-based nurseries and 1 new nursery was constructed and installed during this quarter in the Ste Anne Marine National Park, 650 coral colonies are ready for transplantation, 607 coral colonies were transplanted in the Ste Anne Marine National Park, amounting to approximately 339 m 2   of area restored.
(ii)	NSey – Sensitization campaigns in schools, work on design guidelines for the morphological ID of coral species found in the study area started, A total of 7 species of corals have been selected as donors, Ocean nursery established at Cousin Island (4°19’34.7”S 55°39’26.1”E) and hosts 28 ropes with 2844 fragments, Coral diseases as a factor to monitor at study sites have been added and ID guidelines in the study area are being created, Consultation process to design the Land-based Nursery and is expected to be operational by early 2022.
(iii)	SNPA – Article in social media, Seven specific reefs as coral fragments donor sites have been identified, 390 coral fragments are ready for transplantation, The rope nurseries have been filled with 1001 coral fragments
</t>
  </si>
  <si>
    <t xml:space="preserve">Under this component the team has been able to recruit the consultants for genetic connectivity and thermal resilience and initiate the procurement of the specialised equipment and software. 
From the Government side, the MOI staff is collaborating  with the Project Management Team  and the consultants by providing in-kind support. Once the equipment are delivered, in-kind support will be provided for conducting surveys and assessments int he identification of sites fo+C16r ocean nurseries. </t>
  </si>
  <si>
    <t xml:space="preserve">The results for these activities would essentially be visible as from Year 3 of the project. Nonetheless, the PMT has already started several activities which will ensure timely delivery of these results which include:
(i) Recruitment of a team of consultants on Genetic Connectivity and Thermal Resilient corals. Regional Workshops are scheduled by end of Q4.
(ii) Procurement exercises are on-going for the setting up of project website whcih will help in better disseminating the project results.
</t>
  </si>
  <si>
    <t xml:space="preserve">1. Four Procurement exercises have been launched to purchase the specialised equipment and software for the regional and national surveys and studies. Evaluation of two exercises have been completed and contract awarded.Due to COVID-19, there have been delays in the delivery which is scheduled before end of this yeat and early next year. Once these equipment aredelivered the surveys and studies on wave patter, beach erosion and mapping will be scheduled.
2. Regional workshop on genetic connectivity and Thermal resilience scheduled for Q4 of 2022.
3. A request for voluntary partiticipation in the Regional Advisory Scientific Council (RSAC) was sent to several professionals of coral reefs.Some 37  nominations have been received and a panel will meet soon to conduct a selection exercise and propose to the PSC for approval.
</t>
  </si>
  <si>
    <t>Despite the total and partial lock-downs which have been imposed by the Government due to COVID-19 pandemic, there Project Management Team (PMT) has been able to select NGOs in Mauritius and Rodrigues and the contracts have been signed. This would help to start activities on the ground, involving local communities, to meet the project outcome.
In additiont the Government of Mauritius has signed a cost sharing agreement of MUR 59 M to enable the setting up of large scale nurseries at Mauritius Oceanography Institute (MOI) for asexual reproduction of corals,  nurseries at Albion Fisheries Research Centre for sexual reproduction of corals and installation of a sea -water pumping system at MOI. This shows the commitment of Government to this important endeavour.</t>
  </si>
  <si>
    <t xml:space="preserve">During the past 3 PNCC meetings held with the Seychelles stakeholders, we have had a good overview of all the activities which are being held under the regional components. We do appreciate the efforts of the PMT to conduct the different procurement exercises fro equipment and consultancy services.
A draft Data Sharing Agreement has been shared by the PMT and its signature will be important milestone as this will increase the collaboration with Mauritian institutions, especially with respect to laboratory analysis on coral resilience and  genetic connectivity.
</t>
  </si>
  <si>
    <t xml:space="preserve">In Seychelles activities had started as soon as the DOA was signed by UNDP in June 2020 as the Activity Partners were already identified during the project preparation stage. Following the Inception workshop held in November 2020, several  consultation meetings have been held  with all stakeholders of Seychelles to agree on the baseline and indicators set. These meetings have been very important in clarifying the activities and expected outcomes of the project, especially the regional component of the project. Moroever, the initial MOUs signed by the Ministry with the Activity Partners are being reviewed to emphasise on the monitoring and reporting requirements and include the Livelihood Surveys to be carried out. The signing of the Data Sharing Agreement will also increase collaboration and synergies between Mauritius and Seychelles.
Due to travel disruptions, the Regional Project Manager has not been able to travel to Seychelles. The National Project Coordinator under this project helps in ensuring local coordination in Seychelles. The 2nd regional Project Steering Committee is scheduled to take place in December 2021 in Seychelles and this will definitely increase coordination and ensure that there is high-level oversight on the project.
COVID-19 has definitely affected the progress of the project due to lockdowns, travel restrictions and delays in procurement by both the PMT and Activity Partners. In addition, a boat procured by one of the APs was stolen but fortunately it was insured. In addition, there has been a change in target sites. The Anse Forbans site is in partnership with the Crown Beach Hotel and due to COVID-19 restrictions access to the site in 2020 and during the first half of 2021,  work on site has been impeded. Considering the uncertainty of Covid-19 and potential future restrictions of access on this site, the AP has requested for a reduction at Anse Forbans from 0.25 ha to 0.1 ha and this has been compensated by an increase in area at Ste Anne from o.25 ha to 0.4 ha.
</t>
  </si>
  <si>
    <t xml:space="preserve">In spite of the lockdowns, maximum efforts have been directed to ensure that the project continues to function and several tender documents were prepared and launched in the past year. During the reporting period three Project National Coordinating Meetings (PNCC) have been held virtually. The PNCC has been closely monitoring the project to ensure that the targets are met and mitigation measures and adpative management are put in place to address the delays caused by COVID-19. 
Critical risks that affected project progress are related mainly to COVID-19 which has impacted severely the supply chain and the freight schedule have resulted in some delays in the delivery of equipment. Delivery for some equipment is scheduled in December 2021 and early 2022. This will enable the MOI team tokick-start the surveys and sites assessments as per project requirements as from January 2022.
Since the project has just started no Mid-Term Review has yet been undertaken.
</t>
  </si>
  <si>
    <t>Total (excluding tourists as the tourism industry has been heavily impacted by COVID-19)</t>
  </si>
  <si>
    <t>Nature-based solutions</t>
  </si>
  <si>
    <t>Innovation scaled-up</t>
  </si>
  <si>
    <t>No innovative practices</t>
  </si>
  <si>
    <t>Undertaking innovative practices</t>
  </si>
  <si>
    <t>Innovative adaptation financing</t>
  </si>
  <si>
    <t>Completed innovation practices</t>
  </si>
  <si>
    <t>20% to 39%</t>
  </si>
  <si>
    <t>technical guidelines</t>
  </si>
  <si>
    <t>Sub-national</t>
  </si>
  <si>
    <t>Technical guidelines</t>
  </si>
  <si>
    <t>Areas of site successfully restored using farmed corals of resilient species in Mauritius and Rodrigues</t>
  </si>
  <si>
    <t xml:space="preserve">This may lead to involuntary economic resettlement of certain fishers. </t>
  </si>
  <si>
    <t>-	The main management and mitigation measures associated with access restrictions and potential economic displacement will be explicitly addressed by the project-level Livelihood Action Plan 
-	There will be full community engagement in the restoration activities, with a strong sustained communication effort throughout the project implementation to ensure the buy-ins and cooperation of the fishers. Fishers will also be encouraged to use the neighbouring fishing area during the project implementation.
-	In case the project activities at Anse Forbans cause an economic issue to the local community, another restoration site (with legal protection) will be sought, since Anse Forbans is a pilot restoration site outside MPA or Reserve</t>
  </si>
  <si>
    <r>
      <rPr>
        <b/>
        <sz val="11"/>
        <color rgb="FF000000"/>
        <rFont val="Times New Roman"/>
        <family val="1"/>
      </rPr>
      <t xml:space="preserve">Mauritius:
</t>
    </r>
    <r>
      <rPr>
        <sz val="11"/>
        <color rgb="FF000000"/>
        <rFont val="Times New Roman"/>
        <family val="1"/>
      </rPr>
      <t xml:space="preserve">One Activity Partner has been contracted in Mauritius (Oct 2021) and training to 290 beneficiaries will be initiated in Q4 of 2021
</t>
    </r>
    <r>
      <rPr>
        <b/>
        <sz val="11"/>
        <color rgb="FF000000"/>
        <rFont val="Times New Roman"/>
        <family val="1"/>
      </rPr>
      <t xml:space="preserve">
Rodrigues</t>
    </r>
    <r>
      <rPr>
        <sz val="11"/>
        <color rgb="FF000000"/>
        <rFont val="Times New Roman"/>
        <family val="1"/>
      </rPr>
      <t xml:space="preserve">
One Activity Partner has been contracted in Mauritius and training to 180 beneficiaries will be initiated in Q4 of 2021</t>
    </r>
    <r>
      <rPr>
        <b/>
        <sz val="11"/>
        <color rgb="FF000000"/>
        <rFont val="Times New Roman"/>
        <family val="1"/>
      </rPr>
      <t xml:space="preserve">
Seychelles:</t>
    </r>
    <r>
      <rPr>
        <sz val="11"/>
        <color indexed="8"/>
        <rFont val="Times New Roman"/>
        <family val="1"/>
      </rPr>
      <t xml:space="preserve">
Total to date = 15 people trained and awareness programme conducted </t>
    </r>
  </si>
  <si>
    <r>
      <rPr>
        <b/>
        <sz val="11"/>
        <color rgb="FF000000"/>
        <rFont val="Times New Roman"/>
        <family val="1"/>
      </rPr>
      <t xml:space="preserve">Mauritius:
</t>
    </r>
    <r>
      <rPr>
        <sz val="11"/>
        <color rgb="FF000000"/>
        <rFont val="Times New Roman"/>
        <family val="1"/>
      </rPr>
      <t xml:space="preserve">One Activity Partner has been contracted in Mauritius and training to 290 beneficiaries will be initiated in Q4 of 2021
</t>
    </r>
    <r>
      <rPr>
        <b/>
        <sz val="11"/>
        <color rgb="FF000000"/>
        <rFont val="Times New Roman"/>
        <family val="1"/>
      </rPr>
      <t>Rodrigues</t>
    </r>
    <r>
      <rPr>
        <sz val="11"/>
        <color rgb="FF000000"/>
        <rFont val="Times New Roman"/>
        <family val="1"/>
      </rPr>
      <t xml:space="preserve">
One Activity Partner has been contracted in Mauritius and training to 180 beneficiaries will be initiated in Q4 of 2021</t>
    </r>
    <r>
      <rPr>
        <b/>
        <sz val="11"/>
        <color rgb="FF000000"/>
        <rFont val="Times New Roman"/>
        <family val="1"/>
      </rPr>
      <t xml:space="preserve">
Seychelles:</t>
    </r>
    <r>
      <rPr>
        <sz val="11"/>
        <color indexed="8"/>
        <rFont val="Times New Roman"/>
        <family val="1"/>
      </rPr>
      <t xml:space="preserve">
Overall target 76% achieved based on mid-term targets
Total to date = 28 people involved in project activities</t>
    </r>
  </si>
  <si>
    <t>The consultants from IRD has been recruited as from October 2021 to work on coral genetic connectivity and heat resilience.</t>
  </si>
  <si>
    <t>2 Agreement is in the process to be signed with the Ecosud and Shoals Rodrigues and the latter with engage 50 and 30 community members in coral restoration activities</t>
  </si>
  <si>
    <t>Scheduled for 2022/2023</t>
  </si>
  <si>
    <t>ESMP is being reviewed and training provided to conduct the surveys.</t>
  </si>
  <si>
    <t xml:space="preserve">
Nature Seychelles has 3 ocean nurseries within the Cousin Nature Reserve,
MCSS has 7 ocean nurseries within the Ste Anne Marine Park .
Seychelles Parks and Gardens Authority have 3 nursery sites which is currently operational within Curieuse Marine National Park </t>
  </si>
  <si>
    <t xml:space="preserve">Overall target 79% achieved based on mid-term targets
Total to date = 13 ocean-based nurseries set up.
Nature Seychelles:3 ocean-based nurseries set up at within Cousin Island Special Reserve
Marine Conservation Society of Seychelles: 7 ocean-nurseries operational within Ste Anne Marine National Park 
Seychelles Parks and Gardens Authority: 3 new ocean nurseries have been set up at within Curieuse Marine National Park.
</t>
  </si>
  <si>
    <t>Training planned for 2022.</t>
  </si>
  <si>
    <t>Planned as from 2022 when equipment are procured</t>
  </si>
  <si>
    <t>Staff or participant tests positive for COVID 19. Even though more than 70% of the adult population is vaccinated in Mauritius and Seychelles, COVID 19 precautionary procedures are still in place as borders have re-opened to overseas visitors  in both countries without a mandatory confinement period.
The risk of new variants may increase and this could further impact on the delivery schedules.</t>
  </si>
  <si>
    <t>As at November 2021, daily cases of COVID-19 are increasing rapidly in Mauritius and Delta variant has been detected locally. The Government imposed new restrictions from 12 November to 13 December and the private and public sectors were requested to Work from Home as far as possible.</t>
  </si>
  <si>
    <t>Difficulty for the PMT and CTA to conduct regular site visits in Seychelles to monitor work progress due to COVID-19. Missions planned have had to be re-scheduled</t>
  </si>
  <si>
    <t>Monitoring is currently being taken through Quarterly and Annual reporting of Activity Partners.</t>
  </si>
  <si>
    <t>Where possible virtual sessions for capacity building are being held to ensure national capacity can be built up.
Moreover, virtual meetings are being maximized.</t>
  </si>
  <si>
    <t>Covid-19 has impacted the procurement of goods and services as follows:-
(i) Increase in lead-time in the deivery of equipment
(ii) Increase in costs of freight and insurance
(iii) Fluctuations between USD and local currency
(iv) Increase in costs of air travel</t>
  </si>
  <si>
    <t>Adaptive management approach is being adopted. The amount of equipment procured has been reviewed based on existing equipment availaible at MOI. Some savings from travel as the first two PSC meetings were held partly virtually are being re-allocated to activities such as for RSAC meetings and travel costs for sampling &amp; surveys.</t>
  </si>
  <si>
    <t>In order to achieve the objectives of the project, two land-based nurseries will be set up in Mauritius and one in Praslin. However, these will be subject to clearance and approval of the EIA as per requirements in each country.</t>
  </si>
  <si>
    <t>The Construction Risk Matrix has been developed under the project to esnure that the guidance is followed by all partners.</t>
  </si>
  <si>
    <t xml:space="preserve">depmarie@moi.intnet.mu and director@moi.intnet.mu </t>
  </si>
  <si>
    <t>Dr Daniel Marie, Officer-in- Charge, Mauritius Ocenography Institute and Chair of PNCC Mauritius</t>
  </si>
  <si>
    <t>Mrs Marie-May Jeremie-Muzungaile, Director General, Ministry of Agriculture, Climate Change and Environment, Seychelles and chair of PNCC Seychelles</t>
  </si>
  <si>
    <t>Output 1.1.1 Coastal communities benefit from improved livelihoods through employment, establishing and maintaining coral nurseries and transplantation sites</t>
  </si>
  <si>
    <t>PROJECTED COST
USD</t>
  </si>
  <si>
    <t>Output 1.2.1 Donor coral colonies of appropriate species (resilience, maintaining genetic diversity) available at sufficient scale (quantity, time, interval etc.) for propagation in nurseries.</t>
  </si>
  <si>
    <r>
      <t xml:space="preserve">Output 1.2.3 A land-based nursery and 2 or more ocean nurseries established and maintained on a regular basis </t>
    </r>
    <r>
      <rPr>
        <sz val="11"/>
        <color rgb="FFFF0000"/>
        <rFont val="Times New Roman"/>
        <family val="1"/>
      </rPr>
      <t>(from Government of Mauritius cost sharing)</t>
    </r>
  </si>
  <si>
    <t>Output 1.3.2 Recovery of fish population and other reef associated fauna and flora, leading ultimately to improved food security in Mauritius and Rodrigues</t>
  </si>
  <si>
    <t xml:space="preserve">Total Component 1 </t>
  </si>
  <si>
    <t>Output 2.1.1 Coastal communities benefit from improved livelihoods through employment establishing and maintaining coral nurseries and transplantation sites.</t>
  </si>
  <si>
    <t>Output 2.1.2 Coastal communities benefit from improved livelihoods through increased revenue from tourism (glass bottom boat tours, snorkeling and diving trips)</t>
  </si>
  <si>
    <t>Output 2.2.1 Donor coral colonies of appropriate species (resilience, maintaining genetic diversity) available at sufficient scale (quantity, time, intervals etc.) for propagation in nurseries</t>
  </si>
  <si>
    <t>Output 2.2.2 Reports on coral reef status, water quality, and other key environmental and social parameters for potential nursery sites</t>
  </si>
  <si>
    <t>Output 2.2.3 A land-based nursery established, and 2 or more ocean nurseries are established and maintained on a regular basis</t>
  </si>
  <si>
    <t>Output 2.2.4 Stock of farmed corals available for transplantation</t>
  </si>
  <si>
    <t>Output 2.3.1 Rugosity and structure of reefs restored, leading ultimately to greater protection of shore from flooding and storm damage.</t>
  </si>
  <si>
    <t xml:space="preserve">Project Management </t>
  </si>
  <si>
    <t>Output 3.1.1 comparative review and analysis of coral reef restoration initiatives in the region and globally, with gaps in knowledge identified.</t>
  </si>
  <si>
    <t>Output 3.1.3 Research undertaken to provide information to guide restoration and enhance reef resilience where required (e.g., spawning seasons and coral recruitment patterns, resistant/resilient species and clades)</t>
  </si>
  <si>
    <t>Output 3.2.1 Lessons learned in coral reef restoration documented and shared</t>
  </si>
  <si>
    <t>Output 3.3.1 Regional training workshops undertaken on monitoring, DNA-based approach for the identification of resilient corals, and other topics as appropriate</t>
  </si>
  <si>
    <t>Output 3.3.2 Sustainable long-term monitoring programme developed and underway for restored reefs, based on international/regional protocols and best practice</t>
  </si>
  <si>
    <t>Monitoring and Evaluation</t>
  </si>
  <si>
    <t>Total Component 2</t>
  </si>
  <si>
    <t>Total Component 3</t>
  </si>
  <si>
    <t>Direct Project Costs</t>
  </si>
  <si>
    <t>Contractual Services Individuals</t>
  </si>
  <si>
    <t>Travel</t>
  </si>
  <si>
    <t>Communications &amp; Audio-Visual Equipment</t>
  </si>
  <si>
    <t>Total Component 4</t>
  </si>
  <si>
    <t>If No, please describe the changes made at activity, output or outcome level, 
approved by the Board, that resulted in this change of categorization.</t>
  </si>
  <si>
    <t xml:space="preserve">Articles which have been published about the project are as follows: -
(i) UNDP CO Blog - https://www.mu.undp.org/content/mauritius_and_seychelles/en/home/blog/2020/coral-reefs-and-their-importance-for-the-island-economies.html 
(ii) http://www.seychellesnewsagency.com/articles/14912/Renovated+coral+nursery+at+Seychelles%27+Curieuse+Island+on+target+to+rehabilitate+.++hectares+of+coral+reef 
(iii) https://www.mu.undp.org/content/mauritius_and_seychelles/en/home/news-centre/news/restoring-marine-ecosystem-services-by-rehabilitating-coral-reef.html
(iv) https://www.facebook.com/photo/?fbid=351898693410936&amp;set=a.181845397082934
(v) https://www.facebook.com/photo?fbid=353379893262816&amp;set=a.181845393749601
Nature Seychelles
●	https://www.instagram.com/naturesey/ 
●	https://www.facebook.com/natureseychelles
●	http://natureseychelles.org/knowledge-centre/news-and-stories 
Marine Conservation Society of Seychelles
●	https://www.facebook.com/MarineConservationSocietySeychelles
●	https://www.instagram.com/marineconservationsocietysey/
●https://www.mcsscoralrestoration.com/
Seychelles Parks and Gardens Authority
•	https://www.facebook.com/139190693172789/posts/1203230276768820/
</t>
  </si>
  <si>
    <t xml:space="preserve">1. Total to date, 6-7 genera have been propagated, but not yet validated as resilient or genetically diverse.
2. Total to date = 3 donor sites identified
3. The guideline of no more than 10% of each donor colony fragmented has been followed.
4. Training is being provided to help Activity Partners conduct the environmental and Social monitoring
5. Design of the Land-based Nursery at Praslin has started.
6. Total to date = 13 ocean-based nurseries set up.
7. Total to date = 28 people involved in project activities 
&gt;Nature Seychelles: 5 staff (3M; 2F of which 2 are youths) 
&gt;Marine Conservation Society of Seychelles: 8 staff (6 F, 2 M; of which 7 are youth) and 9 community members (3 F, 5 M; of which 8 are youth)
&gt;Seychelles Parks and Gardens Authority: 4 staff  (2 M; 2 F of which 3 Youths) under the project and 2 existing research staff (1M; 1F of which 1 Youth) 
8. Marine Conservation Society of Seychelles has transplanted a total of 2,039 coral colonies within the Ste Anne Marine National Park, with a total of 0.051ha
9. Nothing to report for Seychelles as nurseries are still being set up 
10. Total to date = 9,068 coral fragments under culture
</t>
  </si>
  <si>
    <t>In Seychelles, the re-opening of the international border from 25 March 2021, has stimulated growth in the tourism industry. 
In Mauritius, the re-opening of the international border from 01 October 2021, is expected to stimulate growth in the tourism industry. 
In Rodrigues, the border remains closed.</t>
  </si>
  <si>
    <t>In Seychelles, the international border re-opened without restrictions as from 25 March 2021. Activity Partners were able to obtain work permits, and mobilise staff and volunteers from overseas.
In Mauritius, the international border re-opened without restrictions to fully vaccinated travellers on 01 October 2021, enabling consultants to travel for project activities.
In Rodrigues, the border remains closed.
However, uncertainties with the new Omicron variant makes planning very uncertain.</t>
  </si>
  <si>
    <t>Various global reviews have been published recently, in the past 2-3 years. There is limited recent information available for the region.</t>
  </si>
  <si>
    <t xml:space="preserve">The Activity Partners in Mauritius and Seychelles have developed methodologies for coral restoration. </t>
  </si>
  <si>
    <t>The CTA has reviewed the methods in use in Mauritius and Seychelles as part of review of coral restoration in the region and globally (Deliverable 4.1 of CTA contract), based on available literature. Feedback received during the PNCC meetings in Mauritius and Seychelles was that it was too early in the Project to produce an updated manual outlining best practice guidance  (Deliverable 4.2 as per CTA contract). On this basis, the preparation of this guidance document / manual will be produced later in the Project based on project findings.</t>
  </si>
  <si>
    <t xml:space="preserve">Project partners have previously completed research and studies to identify appropriate methods for use in Mauritius and Seychelles. </t>
  </si>
  <si>
    <t>Genetic consultants recruited and research and surveys planned for 2022.</t>
  </si>
  <si>
    <t>Feedback received during the PNCC meetings in Mauritius and Seychelles was that it was too early in the Project to produce an updated manual outlining best practice guidance. On this basis, the preparation of this guidance document / manual will be produced later in the Project based on findings (Deliverable 4.2 as per CTA contract).</t>
  </si>
  <si>
    <t xml:space="preserve">CTA completed the review and submitted draft for feedback in November 2021. (Deliverable 4.1 as per CTA contract) </t>
  </si>
  <si>
    <r>
      <rPr>
        <b/>
        <sz val="11"/>
        <color rgb="FF000000"/>
        <rFont val="Times New Roman"/>
        <family val="1"/>
      </rPr>
      <t xml:space="preserve">In Seychelles </t>
    </r>
    <r>
      <rPr>
        <sz val="11"/>
        <color indexed="8"/>
        <rFont val="Times New Roman"/>
        <family val="1"/>
      </rPr>
      <t xml:space="preserve">- 15 people (female) were trained on different aspects of ecosystem rehabilitation, coral restoration and enhancement of guest related activities
</t>
    </r>
    <r>
      <rPr>
        <b/>
        <sz val="11"/>
        <color rgb="FF000000"/>
        <rFont val="Times New Roman"/>
        <family val="1"/>
      </rPr>
      <t xml:space="preserve">
In Mauritius</t>
    </r>
    <r>
      <rPr>
        <sz val="11"/>
        <color indexed="8"/>
        <rFont val="Times New Roman"/>
        <family val="1"/>
      </rPr>
      <t>-  10 trainers were trained on the construction of rope and table nurseries, of which 4 were female.</t>
    </r>
  </si>
  <si>
    <t xml:space="preserve">It is to be highlighted that activities in Seychelles started as soon as the DOA was signed in June 2020 as the Activity Partners were already identified during the project preparation stage compares to Mauritius, whereby a competitive process was adopted in the selection of NGOs.  Therefore, activities in Mauritius actually started in November 2020 with the recruitment of the Regional Project Manager and the holding of the Inception Workshop.
Given the pandemic situation with recurrent lockdowns, restrictions in movement,and close borders which limited travels to Rodrigues and Seychelles, the PMT has been able to rise up to the challenge and perform satisfactorily well. As per UNDP and AF requirements, the project annual workplans and budgets, quarterly progress reports have been prepared and signed in accordance with timelines and as per quality standards. The project has complied with all planning and reporting requirements per UNDP rules and all project records including in terms of cash advances and reporting from Seychelles partners. In terms of reporting to the donor the Inception Workshop Report of the project was prepared following the Inception workshop and submitted within the timeline required to the donor following review by the Regional Technical Adviser. 
The PMT also held regular progress meetings with the Ministries (Responsible Parties) and other national partners (Activity Partners) in both Mauritius and Seychelles, to provide guidance and address key concerns. All procurement under the project are conducted as per POPP guidelines, ensuring value for money in the selection of all consultants/ contractors working on the project. At the project staffing level, the necessary budget classifications have been made to ensure that the project staff are all categorised under the appropriate budget lines, both in Mauritius and Seychelles.  
As at 31 Oct 2021,the total value of contracts issued for the Coral Reef project is around USD 750 K under Component 3 and USD 440 K under Component 1 and under Component 2 Seychelles delivery is USD 606 K. The list of Coral Reef project procurements is already provided in the Procurement subsection.
The PMT has also built good relations over the year with the UNDP project teams in Mauritius and Seychelles, as well as with the key Institutions namely the Mauritius Oceanography Institute, the Albion Fisheries Research Centre, the Ministry of Blue Economy and the Ministry of Finance in Mauritius, the MEECC initially and now the MACE, Nature Seychelles, Marine Conservation Society of Seychelles. 
The process for the setting up of the Regional Scientific Advisory Committee and doing the necessary consultations in view of finalising the membership by the end of year 2021 has been iniiated.  The national institutions in Mauritius and in Seychelles have also been contacted and initial names have been provided already for Mauritius and Seychelles. 
To build relations with the NGOs in Maur+D52itius, the PMT has coordinated with the Corporate Social Responsibility departments of hotels, the AHRIM and the various NGOs as well as the UNDP/GEF - SGP to raise awareness about the project with NGOs and ensure the success of Calls for Proposals in Mauritius and in Rodrigues. I have also effected site visit in Rodrigues to establish the relations with the Rodrigues Regional Assembly for project implementation in Rodrigues. To build relations in Seychelles, various meetings have been conducted virtually owing to the COVID context and a mission is now being planned so as to enhance the project.
I would like to highlight that although there have been a number of challenges to project implementation, the project has successfully embarked on all activities expected in the Project Results Framework and the project is firmly on course to deliver on the various strategic objectives. 
</t>
  </si>
  <si>
    <t>Risk rating status</t>
  </si>
  <si>
    <t>Low</t>
  </si>
  <si>
    <t>Medium</t>
  </si>
  <si>
    <r>
      <t xml:space="preserve">As at date, the PMT has been able to procure the necessary equipment with some delays which have impacted on delivery of outputs and activities. 
</t>
    </r>
    <r>
      <rPr>
        <sz val="11"/>
        <color rgb="FFFF0000"/>
        <rFont val="Times New Roman"/>
        <family val="1"/>
      </rPr>
      <t>Delays have been encountered for the delivery of IT equipment, different loggers and underwater cameras.  The PMT is closely following-up with the suppliers to ensure delivery at the earliest.</t>
    </r>
  </si>
  <si>
    <t>High</t>
  </si>
  <si>
    <r>
      <t xml:space="preserve">The first mission to Seychelles has been conducted between 
1-8 December 2021 by the PMT  to monitor progress of works. 
</t>
    </r>
    <r>
      <rPr>
        <sz val="11"/>
        <color rgb="FFFF0000"/>
        <rFont val="Times New Roman"/>
        <family val="1"/>
      </rPr>
      <t xml:space="preserve">
The first mission of the CTA to Seychelles was conducted in January 2022.  In light of the removal of quarantine restrictions for Rodrigues, her second mission will be planned there and to Mauritius for April or May 2022.
</t>
    </r>
  </si>
  <si>
    <r>
      <t xml:space="preserve">Not yet undertaken.  </t>
    </r>
    <r>
      <rPr>
        <sz val="11"/>
        <color rgb="FFFF0000"/>
        <rFont val="Times New Roman"/>
        <family val="1"/>
      </rPr>
      <t>The monitoring is expected to be carried out by Activity Partners in Mauritius, Rodrigues and Seychelles as from 2022 through the Environment and Social Monitoring Plan prepared by the Social and Environmental Safeguards specialist.</t>
    </r>
  </si>
  <si>
    <t>No unanticipated ESP risks been identified</t>
  </si>
  <si>
    <r>
      <t xml:space="preserve">Following a review of UNDP policy for all Biodiversity projects, the risk level for the project was revised from "Low" to "Moderate" .
Following approval by the PNCC Mauritius and PNCC Seychelles, a SES consultant was recruited. Subsequently, a revision of SESP and Environmental and Social Management Plans (ESMP) was conducted.  The SES specialist also produced all plans required under the project as follows:
 _ Livelihoods Action Plan
_ Environmental and Social Impact Monitoring Plan 
 _Security Plan on Labour and Working Conditions 
 _Site Selection Plans 
_  Management Plans for Construction Works 
</t>
    </r>
    <r>
      <rPr>
        <sz val="11"/>
        <color rgb="FFFF0000"/>
        <rFont val="Times New Roman"/>
        <family val="1"/>
      </rPr>
      <t>Although the risk level was changed from 'low' to 'moderate', this does not change the assigned category as the project is not considered
likely to have significant adverse environmental or social impacts that are for example diverse, widespread, and irreversible, which would have warranted a change from category B to category A.</t>
    </r>
  </si>
  <si>
    <r>
      <t xml:space="preserve">The services of a Social and Environmental Safeguards specialist were procured for the elaboration of Social and Environmental Safeguards plans including the Environmental and Social Management Plan, </t>
    </r>
    <r>
      <rPr>
        <sz val="11"/>
        <color rgb="FFFF0000"/>
        <rFont val="Calibri"/>
        <family val="2"/>
        <scheme val="minor"/>
      </rPr>
      <t>the Environment and Social Monitoring Plan</t>
    </r>
    <r>
      <rPr>
        <sz val="11"/>
        <color theme="1"/>
        <rFont val="Calibri"/>
        <family val="2"/>
        <scheme val="minor"/>
      </rPr>
      <t>, the Livelihood Action Plan, the Site Selection Plan and the security plan.</t>
    </r>
  </si>
  <si>
    <t>The implementation arrangements were relatively effective.  Given the travel restrictions at the time of the preparation of the Social and Environmental Safeguards plans, the Social and Environmental Safeguards specialist was not able to come in person to have consultations with the different project stakeholders.</t>
  </si>
  <si>
    <t>Output 3.3.3</t>
  </si>
  <si>
    <t>No gender equality and women's empowerment issue encountered yet</t>
  </si>
  <si>
    <t>1.1.1</t>
  </si>
  <si>
    <t>1.1.2</t>
  </si>
  <si>
    <t>1.2.1</t>
  </si>
  <si>
    <t>1.2.2</t>
  </si>
  <si>
    <t>1.2.3</t>
  </si>
  <si>
    <t>1.2.4</t>
  </si>
  <si>
    <t>1.3.1</t>
  </si>
  <si>
    <t>1.3.2</t>
  </si>
  <si>
    <t>2.1.1</t>
  </si>
  <si>
    <t>2.1.2</t>
  </si>
  <si>
    <t>2.2.1</t>
  </si>
  <si>
    <t>2.2.2</t>
  </si>
  <si>
    <t>2.2.3</t>
  </si>
  <si>
    <t>2.2.4</t>
  </si>
  <si>
    <t>2.3.1</t>
  </si>
  <si>
    <t>2.3.2</t>
  </si>
  <si>
    <t>3.1.1</t>
  </si>
  <si>
    <t>3.1.2</t>
  </si>
  <si>
    <t>3.1.3</t>
  </si>
  <si>
    <t>3.2.1</t>
  </si>
  <si>
    <t>3.2.2</t>
  </si>
  <si>
    <t>3.3.1</t>
  </si>
  <si>
    <t>3.3.2</t>
  </si>
  <si>
    <t>3.3.3</t>
  </si>
  <si>
    <t>Output/Outcome</t>
  </si>
  <si>
    <t>Project Objective 1 (combined output 1.3.1 and 2.3.1)</t>
  </si>
  <si>
    <t>Project Objective 1 (combined output 1.1.2 and 2.1.2)</t>
  </si>
  <si>
    <t>Project Objective 1 (combined output 1.2.3 and 2.2.3)</t>
  </si>
  <si>
    <t>Project Objective 2 (Output 3.3.3)</t>
  </si>
  <si>
    <t>Project Objective 2 (Output 3.2.1)</t>
  </si>
  <si>
    <t>Project Inception Report submitted on 21 April 2021</t>
  </si>
  <si>
    <t>For the Land-based nursery in Praslin, Nature Seychelles has recruited a consultant to work on the EIA. In Mauritius, a Civil Engineer is being recruited and once preliminary assessment of site has been done, consultants for EIA will be procured.</t>
  </si>
  <si>
    <t>The need to keep constant communication with all stakeholders. With COVID-19 physical meetings and travel missions were restricted. Therefore, several virtual consultative meetings had to be held to keep in touch with the stakeholders, inform them of the progress and exchange views. Even training sessions had to be held virtually and recording of these sessions have proved to be useful. The  use of communication tools (such as virtual meetings) and equipment have enabled the PMT to navigate through the difficulties of the pandemic and ensure that project deliverables are not completely impacted.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</si>
</sst>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d\-mmm\-yyyy"/>
    <numFmt numFmtId="173" formatCode="[$USD]\ #,##0"/>
  </numFmts>
  <fonts count="7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vertAlign val="superscript"/>
      <sz val="11"/>
      <color rgb="FF000000"/>
      <name val="Times New Roman"/>
      <family val="1"/>
    </font>
    <font>
      <sz val="9"/>
      <color theme="1"/>
      <name val="Calibri"/>
      <family val="2"/>
    </font>
    <font>
      <sz val="8"/>
      <name val="Calibri"/>
      <family val="2"/>
      <scheme val="minor"/>
    </font>
    <font>
      <sz val="11"/>
      <color theme="1"/>
      <name val="Calibri"/>
      <family val="2"/>
      <scheme val="minor"/>
    </font>
    <font>
      <sz val="9"/>
      <name val="Calibri"/>
      <family val="2"/>
    </font>
    <font>
      <b/>
      <sz val="10"/>
      <name val="Calibri"/>
      <family val="2"/>
    </font>
    <font>
      <sz val="9"/>
      <color indexed="8"/>
      <name val="Calibri"/>
      <family val="2"/>
      <scheme val="minor"/>
    </font>
    <font>
      <b/>
      <sz val="9"/>
      <name val="Calibri"/>
      <family val="2"/>
    </font>
    <font>
      <b/>
      <sz val="9"/>
      <color indexed="8"/>
      <name val="Calibri"/>
      <family val="2"/>
      <scheme val="minor"/>
    </font>
    <font>
      <b/>
      <sz val="10"/>
      <color indexed="8"/>
      <name val="Calibri"/>
      <family val="2"/>
      <scheme val="minor"/>
    </font>
    <font>
      <sz val="8"/>
      <color rgb="FF000000"/>
      <name val="Segoe UI"/>
      <family val="2"/>
    </font>
    <font>
      <u/>
      <sz val="11"/>
      <color theme="10"/>
      <name val="Times New Roman"/>
      <family val="1"/>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7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thin">
        <color auto="1"/>
      </top>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top/>
      <bottom style="thin">
        <color auto="1"/>
      </bottom>
      <diagonal/>
    </border>
  </borders>
  <cellStyleXfs count="7">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164" fontId="62" fillId="0" borderId="0" applyFont="0" applyFill="0" applyBorder="0" applyAlignment="0" applyProtection="0"/>
    <xf numFmtId="164" fontId="62" fillId="0" borderId="0" applyFont="0" applyFill="0" applyBorder="0" applyAlignment="0" applyProtection="0"/>
  </cellStyleXfs>
  <cellXfs count="921">
    <xf numFmtId="0" fontId="0" fillId="0" borderId="0" xfId="0"/>
    <xf numFmtId="0" fontId="21" fillId="0" borderId="0" xfId="0" applyFont="1"/>
    <xf numFmtId="0" fontId="1" fillId="0" borderId="0" xfId="0" applyFont="1"/>
    <xf numFmtId="0" fontId="3" fillId="0" borderId="0" xfId="0" applyFont="1"/>
    <xf numFmtId="0" fontId="5" fillId="0" borderId="0" xfId="0" applyFont="1"/>
    <xf numFmtId="0" fontId="7" fillId="0" borderId="0" xfId="0" applyFont="1" applyAlignment="1">
      <alignment vertical="top" wrapText="1"/>
    </xf>
    <xf numFmtId="0" fontId="6" fillId="0" borderId="0" xfId="0" applyFont="1" applyAlignment="1">
      <alignment vertical="top" wrapText="1"/>
    </xf>
    <xf numFmtId="0" fontId="6" fillId="0" borderId="0" xfId="0" applyFont="1"/>
    <xf numFmtId="0" fontId="0" fillId="0" borderId="0" xfId="0" applyAlignment="1">
      <alignment horizontal="left" vertical="center"/>
    </xf>
    <xf numFmtId="0" fontId="1" fillId="0" borderId="0" xfId="0" applyFont="1" applyAlignment="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1" fillId="2" borderId="5" xfId="0" applyFont="1" applyFill="1" applyBorder="1" applyAlignment="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21" fillId="0" borderId="0" xfId="0" applyFont="1" applyAlignment="1">
      <alignment wrapText="1"/>
    </xf>
    <xf numFmtId="0" fontId="1" fillId="0" borderId="0" xfId="0" applyFont="1" applyAlignment="1">
      <alignment horizontal="left" vertical="center"/>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4" fillId="2" borderId="1" xfId="0" applyFont="1" applyFill="1" applyBorder="1" applyAlignment="1">
      <alignment vertical="top" wrapText="1"/>
    </xf>
    <xf numFmtId="0" fontId="14" fillId="2" borderId="1" xfId="0" applyFont="1" applyFill="1" applyBorder="1" applyAlignment="1">
      <alignment horizontal="center" vertical="top" wrapText="1"/>
    </xf>
    <xf numFmtId="0" fontId="13" fillId="2" borderId="15" xfId="0" applyFont="1" applyFill="1" applyBorder="1" applyAlignment="1">
      <alignment vertical="top" wrapText="1"/>
    </xf>
    <xf numFmtId="0" fontId="13" fillId="2" borderId="3" xfId="0" applyFont="1" applyFill="1" applyBorder="1" applyAlignment="1">
      <alignment vertical="top" wrapText="1"/>
    </xf>
    <xf numFmtId="0" fontId="13" fillId="2" borderId="4" xfId="0" applyFont="1" applyFill="1" applyBorder="1" applyAlignment="1">
      <alignment vertical="top" wrapText="1"/>
    </xf>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vertical="top" wrapText="1"/>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 fillId="3" borderId="0" xfId="0" applyFont="1" applyFill="1" applyAlignment="1">
      <alignment horizontal="left" vertical="center" wrapText="1"/>
    </xf>
    <xf numFmtId="0" fontId="11" fillId="3" borderId="0" xfId="0" applyFont="1" applyFill="1" applyAlignment="1">
      <alignment horizontal="left" vertical="center"/>
    </xf>
    <xf numFmtId="0" fontId="1" fillId="3" borderId="24" xfId="0" applyFont="1" applyFill="1" applyBorder="1"/>
    <xf numFmtId="0" fontId="1" fillId="3" borderId="25" xfId="0" applyFont="1" applyFill="1" applyBorder="1" applyAlignment="1">
      <alignment horizontal="left" vertical="center" wrapText="1"/>
    </xf>
    <xf numFmtId="0" fontId="1" fillId="3" borderId="25" xfId="0" applyFont="1" applyFill="1" applyBorder="1" applyAlignment="1">
      <alignment vertical="top" wrapText="1"/>
    </xf>
    <xf numFmtId="0" fontId="1" fillId="3" borderId="26" xfId="0" applyFont="1" applyFill="1" applyBorder="1"/>
    <xf numFmtId="0" fontId="13" fillId="3" borderId="23" xfId="0" applyFont="1" applyFill="1" applyBorder="1" applyAlignment="1">
      <alignment vertical="top" wrapText="1"/>
    </xf>
    <xf numFmtId="0" fontId="13" fillId="3" borderId="22" xfId="0" applyFont="1" applyFill="1" applyBorder="1" applyAlignment="1">
      <alignment vertical="top" wrapText="1"/>
    </xf>
    <xf numFmtId="0" fontId="13" fillId="3" borderId="0" xfId="0" applyFont="1" applyFill="1"/>
    <xf numFmtId="0" fontId="13" fillId="3" borderId="0" xfId="0" applyFont="1" applyFill="1" applyAlignment="1">
      <alignment vertical="top" wrapText="1"/>
    </xf>
    <xf numFmtId="0" fontId="14" fillId="3" borderId="0" xfId="0" applyFont="1" applyFill="1" applyAlignment="1">
      <alignment vertical="top" wrapText="1"/>
    </xf>
    <xf numFmtId="0" fontId="6" fillId="3" borderId="26" xfId="0" applyFont="1" applyFill="1" applyBorder="1" applyAlignment="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6" xfId="0" applyFont="1" applyFill="1" applyBorder="1" applyAlignment="1">
      <alignment vertical="top" wrapText="1"/>
    </xf>
    <xf numFmtId="0" fontId="21" fillId="3" borderId="0" xfId="0" applyFont="1" applyFill="1"/>
    <xf numFmtId="0" fontId="21" fillId="3" borderId="23" xfId="0" applyFont="1" applyFill="1" applyBorder="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5" fillId="3" borderId="23" xfId="0" applyFont="1" applyFill="1" applyBorder="1"/>
    <xf numFmtId="0" fontId="1" fillId="3" borderId="0" xfId="0" applyFont="1" applyFill="1" applyAlignment="1">
      <alignment horizontal="center"/>
    </xf>
    <xf numFmtId="0" fontId="1" fillId="3" borderId="0" xfId="0" applyFont="1" applyFill="1" applyAlignment="1">
      <alignment horizontal="right"/>
    </xf>
    <xf numFmtId="0" fontId="1" fillId="3" borderId="25" xfId="0" applyFont="1" applyFill="1" applyBorder="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xf numFmtId="0" fontId="12" fillId="3" borderId="23" xfId="0" applyFont="1" applyFill="1" applyBorder="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Alignment="1">
      <alignment vertical="center"/>
    </xf>
    <xf numFmtId="0" fontId="2" fillId="2" borderId="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3" borderId="25" xfId="0" applyFont="1" applyFill="1" applyBorder="1" applyAlignment="1">
      <alignment vertical="center"/>
    </xf>
    <xf numFmtId="0" fontId="1" fillId="3" borderId="26" xfId="0" applyFont="1" applyFill="1" applyBorder="1" applyAlignment="1">
      <alignment vertical="center"/>
    </xf>
    <xf numFmtId="0" fontId="2" fillId="3" borderId="0" xfId="0" applyFont="1" applyFill="1" applyAlignment="1">
      <alignment horizontal="left" vertical="center" wrapText="1"/>
    </xf>
    <xf numFmtId="0" fontId="10" fillId="3" borderId="0" xfId="0" applyFont="1" applyFill="1" applyAlignment="1">
      <alignment horizontal="left" vertical="center" wrapText="1"/>
    </xf>
    <xf numFmtId="0" fontId="2" fillId="3" borderId="23" xfId="0" applyFont="1" applyFill="1" applyBorder="1" applyAlignment="1">
      <alignment horizontal="left" vertical="center" wrapText="1"/>
    </xf>
    <xf numFmtId="0" fontId="2" fillId="3" borderId="0" xfId="0" applyFont="1" applyFill="1" applyAlignment="1">
      <alignment horizontal="center" vertical="center" wrapText="1"/>
    </xf>
    <xf numFmtId="0" fontId="1" fillId="2" borderId="29" xfId="0" applyFont="1" applyFill="1" applyBorder="1" applyAlignment="1">
      <alignment vertical="top" wrapText="1"/>
    </xf>
    <xf numFmtId="0" fontId="1" fillId="2" borderId="30" xfId="0" applyFont="1" applyFill="1" applyBorder="1" applyAlignment="1">
      <alignment vertical="top" wrapText="1"/>
    </xf>
    <xf numFmtId="0" fontId="0" fillId="3" borderId="25" xfId="0" applyFill="1" applyBorder="1"/>
    <xf numFmtId="0" fontId="0" fillId="3" borderId="0" xfId="0" applyFill="1" applyAlignment="1">
      <alignment horizontal="left" vertical="center"/>
    </xf>
    <xf numFmtId="0" fontId="1" fillId="5" borderId="0" xfId="0" applyFont="1" applyFill="1" applyAlignment="1">
      <alignment horizontal="right" vertical="center"/>
    </xf>
    <xf numFmtId="0" fontId="1" fillId="3" borderId="0" xfId="0" applyFont="1" applyFill="1" applyAlignment="1">
      <alignment horizontal="right" vertical="center"/>
    </xf>
    <xf numFmtId="0" fontId="21" fillId="3" borderId="19" xfId="0" applyFont="1" applyFill="1" applyBorder="1"/>
    <xf numFmtId="0" fontId="21" fillId="3" borderId="22" xfId="0" applyFont="1" applyFill="1" applyBorder="1"/>
    <xf numFmtId="0" fontId="25" fillId="3" borderId="0" xfId="0" applyFont="1" applyFill="1"/>
    <xf numFmtId="0" fontId="26" fillId="3" borderId="0" xfId="0" applyFont="1" applyFill="1"/>
    <xf numFmtId="0" fontId="25" fillId="0" borderId="28" xfId="0" applyFont="1" applyBorder="1" applyAlignment="1">
      <alignment vertical="top" wrapText="1"/>
    </xf>
    <xf numFmtId="0" fontId="25" fillId="0" borderId="26" xfId="0" applyFont="1" applyBorder="1" applyAlignment="1">
      <alignment vertical="top" wrapText="1"/>
    </xf>
    <xf numFmtId="0" fontId="25" fillId="0" borderId="27" xfId="0" applyFont="1" applyBorder="1" applyAlignment="1">
      <alignment vertical="top" wrapText="1"/>
    </xf>
    <xf numFmtId="0" fontId="25" fillId="0" borderId="23" xfId="0" applyFont="1" applyBorder="1" applyAlignment="1">
      <alignment vertical="top" wrapText="1"/>
    </xf>
    <xf numFmtId="0" fontId="25" fillId="0" borderId="1" xfId="0" applyFont="1" applyBorder="1" applyAlignment="1">
      <alignment vertical="top" wrapText="1"/>
    </xf>
    <xf numFmtId="0" fontId="25" fillId="0" borderId="31" xfId="0" applyFont="1" applyBorder="1" applyAlignment="1">
      <alignment vertical="top" wrapText="1"/>
    </xf>
    <xf numFmtId="0" fontId="25" fillId="0" borderId="1" xfId="0" applyFont="1" applyBorder="1"/>
    <xf numFmtId="0" fontId="21" fillId="0" borderId="1" xfId="0" applyFont="1" applyBorder="1" applyAlignment="1">
      <alignment vertical="top" wrapText="1"/>
    </xf>
    <xf numFmtId="0" fontId="21" fillId="3" borderId="25" xfId="0" applyFont="1" applyFill="1" applyBorder="1"/>
    <xf numFmtId="0" fontId="27" fillId="0" borderId="1" xfId="0" applyFont="1" applyBorder="1" applyAlignment="1">
      <alignment horizontal="center" vertical="top" wrapText="1"/>
    </xf>
    <xf numFmtId="0" fontId="27" fillId="0" borderId="31" xfId="0" applyFont="1" applyBorder="1" applyAlignment="1">
      <alignment horizontal="center" vertical="top" wrapText="1"/>
    </xf>
    <xf numFmtId="0" fontId="27" fillId="0" borderId="1" xfId="0" applyFont="1" applyBorder="1" applyAlignment="1">
      <alignment horizontal="center" vertical="top"/>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21" fillId="0" borderId="0" xfId="0" applyFont="1" applyAlignment="1">
      <alignment horizontal="right"/>
    </xf>
    <xf numFmtId="0" fontId="21" fillId="3" borderId="19" xfId="0" applyFont="1" applyFill="1" applyBorder="1" applyAlignment="1">
      <alignment horizontal="right"/>
    </xf>
    <xf numFmtId="0" fontId="21" fillId="3" borderId="20" xfId="0" applyFont="1" applyFill="1" applyBorder="1" applyAlignment="1">
      <alignment horizontal="right"/>
    </xf>
    <xf numFmtId="0" fontId="21" fillId="3" borderId="22" xfId="0" applyFont="1" applyFill="1" applyBorder="1" applyAlignment="1">
      <alignment horizontal="right"/>
    </xf>
    <xf numFmtId="0" fontId="21" fillId="3" borderId="0" xfId="0" applyFont="1" applyFill="1" applyAlignment="1">
      <alignment horizontal="right"/>
    </xf>
    <xf numFmtId="0" fontId="1" fillId="3" borderId="22" xfId="0" applyFont="1" applyFill="1" applyBorder="1" applyAlignment="1">
      <alignment horizontal="right"/>
    </xf>
    <xf numFmtId="0" fontId="1" fillId="3" borderId="22" xfId="0" applyFont="1" applyFill="1" applyBorder="1" applyAlignment="1">
      <alignment horizontal="right" vertical="top" wrapText="1"/>
    </xf>
    <xf numFmtId="0" fontId="28" fillId="3" borderId="0" xfId="0" applyFont="1" applyFill="1" applyAlignment="1">
      <alignment horizontal="right"/>
    </xf>
    <xf numFmtId="0" fontId="4" fillId="3" borderId="0" xfId="0" applyFont="1" applyFill="1" applyAlignment="1">
      <alignment horizontal="right"/>
    </xf>
    <xf numFmtId="0" fontId="1" fillId="3" borderId="24" xfId="0" applyFont="1" applyFill="1" applyBorder="1" applyAlignment="1">
      <alignment horizontal="right"/>
    </xf>
    <xf numFmtId="0" fontId="1" fillId="3" borderId="25" xfId="0" applyFont="1" applyFill="1" applyBorder="1" applyAlignment="1">
      <alignment horizontal="right"/>
    </xf>
    <xf numFmtId="0" fontId="1" fillId="2" borderId="34" xfId="0" applyFont="1" applyFill="1" applyBorder="1" applyAlignment="1">
      <alignment vertical="top" wrapText="1"/>
    </xf>
    <xf numFmtId="0" fontId="1" fillId="2" borderId="35" xfId="0" applyFont="1" applyFill="1" applyBorder="1" applyAlignment="1">
      <alignment vertical="top" wrapText="1"/>
    </xf>
    <xf numFmtId="0" fontId="1" fillId="2" borderId="33" xfId="0" applyFont="1" applyFill="1" applyBorder="1" applyAlignment="1">
      <alignment vertical="top" wrapText="1"/>
    </xf>
    <xf numFmtId="0" fontId="1" fillId="2" borderId="36" xfId="0" applyFont="1" applyFill="1" applyBorder="1" applyAlignment="1">
      <alignment vertical="top" wrapText="1"/>
    </xf>
    <xf numFmtId="0" fontId="1" fillId="2" borderId="1" xfId="0" applyFont="1" applyFill="1" applyBorder="1" applyAlignment="1">
      <alignment vertical="top" wrapText="1"/>
    </xf>
    <xf numFmtId="0" fontId="1" fillId="2" borderId="18" xfId="0" applyFont="1" applyFill="1" applyBorder="1" applyAlignment="1">
      <alignment vertical="top" wrapText="1"/>
    </xf>
    <xf numFmtId="0" fontId="2" fillId="2" borderId="32" xfId="0" applyFont="1" applyFill="1" applyBorder="1" applyAlignment="1">
      <alignment horizontal="right"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9" fillId="2" borderId="1" xfId="0" applyFont="1" applyFill="1" applyBorder="1" applyAlignment="1">
      <alignment horizontal="center"/>
    </xf>
    <xf numFmtId="0" fontId="4" fillId="3" borderId="0" xfId="0" applyFont="1" applyFill="1"/>
    <xf numFmtId="0" fontId="1" fillId="3" borderId="0" xfId="0" applyFont="1" applyFill="1" applyAlignment="1">
      <alignment horizontal="left" vertical="top" wrapText="1"/>
    </xf>
    <xf numFmtId="0" fontId="21" fillId="3" borderId="24" xfId="0" applyFont="1" applyFill="1" applyBorder="1"/>
    <xf numFmtId="0" fontId="21" fillId="3" borderId="26" xfId="0" applyFont="1" applyFill="1" applyBorder="1"/>
    <xf numFmtId="0" fontId="0" fillId="9" borderId="1" xfId="0" applyFill="1" applyBorder="1" applyProtection="1">
      <protection locked="0"/>
    </xf>
    <xf numFmtId="0" fontId="0" fillId="0" borderId="18" xfId="0" applyBorder="1"/>
    <xf numFmtId="0" fontId="38" fillId="11" borderId="57" xfId="0" applyFont="1" applyFill="1" applyBorder="1" applyAlignment="1">
      <alignment horizontal="left" vertical="center" wrapText="1"/>
    </xf>
    <xf numFmtId="0" fontId="38" fillId="11" borderId="11" xfId="0" applyFont="1" applyFill="1" applyBorder="1" applyAlignment="1">
      <alignment horizontal="left" vertical="center" wrapText="1"/>
    </xf>
    <xf numFmtId="0" fontId="38" fillId="11" borderId="9" xfId="0" applyFont="1" applyFill="1" applyBorder="1" applyAlignment="1">
      <alignment horizontal="left" vertical="center" wrapText="1"/>
    </xf>
    <xf numFmtId="0" fontId="39" fillId="0" borderId="10" xfId="0" applyFont="1" applyBorder="1" applyAlignment="1">
      <alignment horizontal="left" vertical="center"/>
    </xf>
    <xf numFmtId="0" fontId="35" fillId="8" borderId="11" xfId="4" applyBorder="1" applyAlignment="1" applyProtection="1">
      <alignment horizontal="center" vertical="center"/>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lignment horizontal="left" vertical="center"/>
    </xf>
    <xf numFmtId="10" fontId="40" fillId="8" borderId="11" xfId="4" applyNumberFormat="1" applyFont="1" applyBorder="1" applyAlignment="1" applyProtection="1">
      <alignment horizontal="center" vertical="center"/>
      <protection locked="0"/>
    </xf>
    <xf numFmtId="0" fontId="41" fillId="0" borderId="57" xfId="0" applyFont="1" applyBorder="1" applyAlignment="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lignment horizontal="left"/>
    </xf>
    <xf numFmtId="0" fontId="0" fillId="0" borderId="0" xfId="0" applyProtection="1">
      <protection locked="0"/>
    </xf>
    <xf numFmtId="0" fontId="38" fillId="11" borderId="61" xfId="0" applyFont="1" applyFill="1" applyBorder="1" applyAlignment="1">
      <alignment horizontal="center" vertical="center" wrapText="1"/>
    </xf>
    <xf numFmtId="0" fontId="38" fillId="11" borderId="45" xfId="0" applyFont="1" applyFill="1" applyBorder="1" applyAlignment="1">
      <alignment horizontal="center" vertical="center" wrapText="1"/>
    </xf>
    <xf numFmtId="0" fontId="39" fillId="0" borderId="11" xfId="0" applyFont="1" applyBorder="1" applyAlignment="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3" xfId="0" applyFont="1" applyFill="1" applyBorder="1" applyAlignment="1">
      <alignment horizontal="center" vertical="center" wrapText="1"/>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43" fillId="8" borderId="53"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3"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Alignment="1">
      <alignment wrapText="1"/>
    </xf>
    <xf numFmtId="0" fontId="38" fillId="11" borderId="61" xfId="0" applyFont="1" applyFill="1" applyBorder="1" applyAlignment="1">
      <alignment horizontal="center" vertical="center"/>
    </xf>
    <xf numFmtId="0" fontId="38" fillId="11" borderId="9" xfId="0" applyFont="1" applyFill="1" applyBorder="1" applyAlignment="1">
      <alignment horizontal="center" vertical="center"/>
    </xf>
    <xf numFmtId="0" fontId="38" fillId="11" borderId="57" xfId="0" applyFont="1" applyFill="1" applyBorder="1" applyAlignment="1">
      <alignment horizontal="center" vertical="center" wrapText="1"/>
    </xf>
    <xf numFmtId="10" fontId="35" fillId="8" borderId="11" xfId="4" applyNumberFormat="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lignment horizontal="center" vertical="center" wrapText="1"/>
    </xf>
    <xf numFmtId="0" fontId="38" fillId="11" borderId="30" xfId="0" applyFont="1" applyFill="1" applyBorder="1" applyAlignment="1">
      <alignment horizontal="center" vertical="center" wrapText="1"/>
    </xf>
    <xf numFmtId="0" fontId="38" fillId="11" borderId="54" xfId="0" applyFont="1" applyFill="1" applyBorder="1" applyAlignment="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4"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4" xfId="4" applyFont="1" applyFill="1" applyBorder="1" applyAlignment="1" applyProtection="1">
      <alignment horizontal="center" vertical="center"/>
      <protection locked="0"/>
    </xf>
    <xf numFmtId="0" fontId="0" fillId="0" borderId="0" xfId="0" applyAlignment="1">
      <alignment horizontal="left" wrapText="1"/>
    </xf>
    <xf numFmtId="0" fontId="38" fillId="11" borderId="6" xfId="0" applyFont="1" applyFill="1" applyBorder="1" applyAlignment="1">
      <alignment horizontal="center" vertical="center" wrapText="1"/>
    </xf>
    <xf numFmtId="0" fontId="38" fillId="11" borderId="29" xfId="0" applyFont="1" applyFill="1" applyBorder="1" applyAlignment="1">
      <alignment horizontal="center" vertical="center"/>
    </xf>
    <xf numFmtId="0" fontId="35" fillId="8" borderId="11" xfId="4" applyBorder="1" applyAlignment="1" applyProtection="1">
      <alignment vertical="center" wrapText="1"/>
      <protection locked="0"/>
    </xf>
    <xf numFmtId="0" fontId="35" fillId="8" borderId="53"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3" xfId="4" applyFill="1" applyBorder="1" applyAlignment="1" applyProtection="1">
      <alignment vertical="center" wrapText="1"/>
      <protection locked="0"/>
    </xf>
    <xf numFmtId="0" fontId="35" fillId="8" borderId="57"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Alignment="1">
      <alignment horizontal="left" vertical="center" wrapText="1"/>
    </xf>
    <xf numFmtId="0" fontId="38" fillId="11" borderId="45" xfId="0" applyFont="1" applyFill="1" applyBorder="1" applyAlignment="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lignment horizontal="center" vertical="center"/>
    </xf>
    <xf numFmtId="0" fontId="38" fillId="11" borderId="10" xfId="0" applyFont="1" applyFill="1" applyBorder="1" applyAlignment="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lignment horizontal="center" vertical="center"/>
    </xf>
    <xf numFmtId="0" fontId="38" fillId="11" borderId="11" xfId="0" applyFont="1" applyFill="1" applyBorder="1" applyAlignment="1">
      <alignment horizontal="center" wrapText="1"/>
    </xf>
    <xf numFmtId="0" fontId="38" fillId="11" borderId="7" xfId="0" applyFont="1" applyFill="1" applyBorder="1" applyAlignment="1">
      <alignment horizontal="center" wrapText="1"/>
    </xf>
    <xf numFmtId="0" fontId="38" fillId="11" borderId="57" xfId="0" applyFont="1" applyFill="1" applyBorder="1" applyAlignment="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5" fillId="12" borderId="54" xfId="4" applyFill="1" applyBorder="1" applyAlignment="1" applyProtection="1">
      <alignment horizontal="center" vertical="center"/>
      <protection locked="0"/>
    </xf>
    <xf numFmtId="0" fontId="0" fillId="10" borderId="1" xfId="0" applyFill="1" applyBorder="1"/>
    <xf numFmtId="0" fontId="35" fillId="12" borderId="57" xfId="4" applyFill="1" applyBorder="1" applyAlignment="1" applyProtection="1">
      <alignment vertical="center"/>
      <protection locked="0"/>
    </xf>
    <xf numFmtId="0" fontId="0" fillId="0" borderId="0" xfId="0" applyAlignment="1">
      <alignment vertical="center" wrapText="1"/>
    </xf>
    <xf numFmtId="0" fontId="45" fillId="0" borderId="1" xfId="0" applyFont="1" applyBorder="1"/>
    <xf numFmtId="0" fontId="13" fillId="0" borderId="1" xfId="0" applyFont="1" applyBorder="1" applyAlignment="1">
      <alignment vertical="top" wrapText="1"/>
    </xf>
    <xf numFmtId="0" fontId="0" fillId="0" borderId="0" xfId="0"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Alignment="1">
      <alignment horizontal="left" vertical="top"/>
    </xf>
    <xf numFmtId="0" fontId="21" fillId="3" borderId="0" xfId="0" applyFont="1" applyFill="1" applyAlignment="1">
      <alignment horizontal="left" vertical="top" wrapText="1"/>
    </xf>
    <xf numFmtId="0" fontId="28" fillId="13" borderId="0" xfId="0" applyFont="1" applyFill="1"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horizontal="left" vertical="top"/>
    </xf>
    <xf numFmtId="0" fontId="0" fillId="0" borderId="12" xfId="0" applyBorder="1" applyAlignment="1">
      <alignment horizontal="left" vertical="center" wrapText="1"/>
    </xf>
    <xf numFmtId="0" fontId="21" fillId="0" borderId="7" xfId="0" applyFont="1" applyBorder="1" applyAlignment="1">
      <alignment horizontal="left" vertical="top" wrapText="1"/>
    </xf>
    <xf numFmtId="0" fontId="21" fillId="0" borderId="11" xfId="0" applyFont="1" applyBorder="1" applyAlignment="1">
      <alignment horizontal="left" vertical="top" wrapText="1"/>
    </xf>
    <xf numFmtId="0" fontId="21" fillId="0" borderId="11" xfId="0" applyFont="1" applyBorder="1" applyAlignment="1">
      <alignment horizontal="left" vertical="top"/>
    </xf>
    <xf numFmtId="0" fontId="21" fillId="0" borderId="6" xfId="0" applyFont="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Alignment="1">
      <alignment horizontal="left" vertical="top"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8" xfId="0" applyFont="1" applyBorder="1" applyAlignment="1">
      <alignment horizontal="left" vertical="center" wrapText="1"/>
    </xf>
    <xf numFmtId="0" fontId="48" fillId="3" borderId="22" xfId="0" applyFont="1" applyFill="1" applyBorder="1" applyAlignment="1">
      <alignment horizontal="left" vertical="top"/>
    </xf>
    <xf numFmtId="0" fontId="21" fillId="13" borderId="0" xfId="0" applyFont="1" applyFill="1" applyAlignment="1">
      <alignment horizontal="left" vertical="top" wrapText="1"/>
    </xf>
    <xf numFmtId="0" fontId="0" fillId="13" borderId="23" xfId="0" applyFill="1" applyBorder="1" applyAlignment="1">
      <alignment horizontal="left" vertical="center"/>
    </xf>
    <xf numFmtId="0" fontId="0" fillId="13" borderId="0" xfId="0" applyFill="1" applyAlignment="1">
      <alignment horizontal="left" vertical="center"/>
    </xf>
    <xf numFmtId="0" fontId="0" fillId="3" borderId="22" xfId="0" applyFill="1" applyBorder="1" applyAlignment="1">
      <alignment horizontal="left" vertical="center"/>
    </xf>
    <xf numFmtId="0" fontId="28" fillId="13" borderId="0" xfId="0" applyFont="1" applyFill="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Alignment="1">
      <alignment horizontal="left" vertical="top"/>
    </xf>
    <xf numFmtId="0" fontId="21" fillId="0" borderId="0" xfId="0" applyFont="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Alignment="1">
      <alignment horizontal="left" vertical="top"/>
    </xf>
    <xf numFmtId="0" fontId="21" fillId="3" borderId="22" xfId="0" applyFont="1" applyFill="1" applyBorder="1" applyAlignment="1">
      <alignment horizontal="left" vertical="top"/>
    </xf>
    <xf numFmtId="0" fontId="21" fillId="0" borderId="14" xfId="0" applyFont="1" applyBorder="1" applyAlignment="1">
      <alignment horizontal="left" vertical="top" wrapText="1"/>
    </xf>
    <xf numFmtId="0" fontId="21" fillId="0" borderId="13" xfId="0" applyFont="1" applyBorder="1" applyAlignment="1">
      <alignment horizontal="left" vertical="top" wrapTex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left" vertical="center" wrapText="1"/>
    </xf>
    <xf numFmtId="0" fontId="28" fillId="0" borderId="8" xfId="0" applyFont="1" applyBorder="1" applyAlignment="1">
      <alignment horizontal="left" vertical="top" wrapText="1"/>
    </xf>
    <xf numFmtId="0" fontId="28" fillId="0" borderId="32" xfId="0" applyFont="1" applyBorder="1" applyAlignment="1">
      <alignment horizontal="left" vertical="center" wrapText="1"/>
    </xf>
    <xf numFmtId="0" fontId="0" fillId="13" borderId="23" xfId="0" applyFill="1" applyBorder="1"/>
    <xf numFmtId="0" fontId="0" fillId="13" borderId="0" xfId="0" applyFill="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8" fillId="3" borderId="0" xfId="0" applyFont="1" applyFill="1" applyAlignment="1">
      <alignment horizontal="left" vertical="top"/>
    </xf>
    <xf numFmtId="0" fontId="28" fillId="3" borderId="0" xfId="0" applyFont="1" applyFill="1" applyAlignment="1">
      <alignment horizontal="left" vertical="top" wrapText="1"/>
    </xf>
    <xf numFmtId="0" fontId="28" fillId="0" borderId="40"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Alignment="1">
      <alignment horizontal="center" vertical="top"/>
    </xf>
    <xf numFmtId="0" fontId="21" fillId="0" borderId="0" xfId="0" applyFont="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Border="1" applyAlignment="1">
      <alignment horizontal="center" vertical="center"/>
    </xf>
    <xf numFmtId="0" fontId="21" fillId="13" borderId="22" xfId="0" applyFont="1" applyFill="1" applyBorder="1"/>
    <xf numFmtId="0" fontId="21" fillId="0" borderId="7" xfId="0" applyFont="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13" borderId="0" xfId="0" applyFont="1" applyFill="1" applyAlignment="1">
      <alignment horizontal="center" vertical="top"/>
    </xf>
    <xf numFmtId="0" fontId="50" fillId="13" borderId="0" xfId="0" applyFont="1" applyFill="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1" fillId="8" borderId="30" xfId="4" applyFont="1" applyBorder="1" applyAlignment="1" applyProtection="1">
      <alignment vertical="center" wrapText="1"/>
      <protection locked="0"/>
    </xf>
    <xf numFmtId="0" fontId="51" fillId="8" borderId="11" xfId="4" applyFont="1" applyBorder="1" applyAlignment="1" applyProtection="1">
      <alignment horizontal="center" vertical="center"/>
      <protection locked="0"/>
    </xf>
    <xf numFmtId="0" fontId="51" fillId="8" borderId="54" xfId="4" applyFont="1" applyBorder="1" applyAlignment="1" applyProtection="1">
      <alignment horizontal="center" vertical="center"/>
      <protection locked="0"/>
    </xf>
    <xf numFmtId="0" fontId="47" fillId="12" borderId="11" xfId="4" applyFont="1" applyFill="1" applyBorder="1" applyProtection="1">
      <protection locked="0"/>
    </xf>
    <xf numFmtId="0" fontId="51" fillId="12" borderId="30" xfId="4" applyFont="1" applyFill="1" applyBorder="1" applyAlignment="1" applyProtection="1">
      <alignment vertical="center" wrapText="1"/>
      <protection locked="0"/>
    </xf>
    <xf numFmtId="0" fontId="51" fillId="12" borderId="11" xfId="4" applyFont="1" applyFill="1" applyBorder="1" applyAlignment="1" applyProtection="1">
      <alignment horizontal="center" vertical="center"/>
      <protection locked="0"/>
    </xf>
    <xf numFmtId="0" fontId="51"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7" xfId="4" applyFont="1" applyFill="1" applyBorder="1" applyAlignment="1" applyProtection="1">
      <alignment vertical="center"/>
      <protection locked="0"/>
    </xf>
    <xf numFmtId="0" fontId="51" fillId="8" borderId="11" xfId="4" applyFont="1" applyBorder="1" applyAlignment="1" applyProtection="1">
      <alignment horizontal="center" vertical="center" wrapText="1"/>
      <protection locked="0"/>
    </xf>
    <xf numFmtId="0" fontId="51" fillId="8" borderId="7" xfId="4" applyFont="1" applyBorder="1" applyAlignment="1" applyProtection="1">
      <alignment horizontal="center" vertical="center"/>
      <protection locked="0"/>
    </xf>
    <xf numFmtId="0" fontId="51" fillId="12" borderId="11" xfId="4" applyFont="1" applyFill="1" applyBorder="1" applyAlignment="1" applyProtection="1">
      <alignment horizontal="center" vertical="center" wrapText="1"/>
      <protection locked="0"/>
    </xf>
    <xf numFmtId="0" fontId="51" fillId="12" borderId="7" xfId="4" applyFont="1" applyFill="1" applyBorder="1" applyAlignment="1" applyProtection="1">
      <alignment horizontal="center" vertical="center"/>
      <protection locked="0"/>
    </xf>
    <xf numFmtId="0" fontId="0" fillId="0" borderId="22" xfId="0" applyBorder="1"/>
    <xf numFmtId="0" fontId="1" fillId="0" borderId="0" xfId="0" applyFont="1" applyAlignment="1">
      <alignment horizontal="left" vertical="center" wrapText="1"/>
    </xf>
    <xf numFmtId="0" fontId="2" fillId="2" borderId="32" xfId="0" applyFont="1" applyFill="1" applyBorder="1" applyAlignment="1">
      <alignment horizontal="center" vertical="center" wrapText="1"/>
    </xf>
    <xf numFmtId="0" fontId="4" fillId="3" borderId="0" xfId="0" applyFont="1" applyFill="1" applyAlignment="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lignment horizontal="right"/>
    </xf>
    <xf numFmtId="0" fontId="29" fillId="3" borderId="0" xfId="0" applyFont="1" applyFill="1" applyAlignment="1">
      <alignment horizontal="right"/>
    </xf>
    <xf numFmtId="0" fontId="1" fillId="3" borderId="27" xfId="0" applyFont="1" applyFill="1" applyBorder="1"/>
    <xf numFmtId="0" fontId="1" fillId="2" borderId="27" xfId="0" applyFont="1" applyFill="1" applyBorder="1" applyAlignment="1">
      <alignment horizontal="center"/>
    </xf>
    <xf numFmtId="0" fontId="21" fillId="0" borderId="1" xfId="0" applyFont="1" applyBorder="1" applyAlignment="1">
      <alignment wrapText="1"/>
    </xf>
    <xf numFmtId="0" fontId="21" fillId="3" borderId="27" xfId="0" applyFont="1" applyFill="1" applyBorder="1"/>
    <xf numFmtId="0" fontId="21" fillId="0" borderId="31" xfId="0" applyFont="1" applyBorder="1" applyAlignment="1">
      <alignment horizontal="center" wrapText="1"/>
    </xf>
    <xf numFmtId="165" fontId="1" fillId="3" borderId="0" xfId="0" applyNumberFormat="1" applyFont="1" applyFill="1" applyAlignment="1" applyProtection="1">
      <alignment horizontal="left"/>
      <protection locked="0"/>
    </xf>
    <xf numFmtId="0" fontId="29" fillId="2" borderId="37" xfId="0" applyFont="1" applyFill="1" applyBorder="1" applyAlignment="1">
      <alignment horizontal="left"/>
    </xf>
    <xf numFmtId="0" fontId="1" fillId="2" borderId="14" xfId="0" applyFont="1" applyFill="1" applyBorder="1" applyAlignment="1" applyProtection="1">
      <alignment vertical="top" wrapText="1"/>
      <protection locked="0"/>
    </xf>
    <xf numFmtId="0" fontId="3" fillId="0" borderId="22" xfId="0" applyFont="1" applyBorder="1"/>
    <xf numFmtId="0" fontId="21" fillId="0" borderId="1" xfId="0" applyFont="1" applyBorder="1"/>
    <xf numFmtId="0" fontId="6" fillId="3" borderId="22" xfId="0" applyFont="1" applyFill="1" applyBorder="1" applyAlignment="1">
      <alignment vertical="top" wrapText="1"/>
    </xf>
    <xf numFmtId="0" fontId="6" fillId="0" borderId="20" xfId="0" applyFont="1" applyBorder="1" applyAlignment="1">
      <alignment vertical="top" wrapText="1"/>
    </xf>
    <xf numFmtId="0" fontId="10" fillId="2" borderId="31" xfId="0" applyFont="1" applyFill="1" applyBorder="1" applyAlignment="1">
      <alignment vertical="center" wrapText="1"/>
    </xf>
    <xf numFmtId="0" fontId="29" fillId="2" borderId="23" xfId="0" applyFont="1" applyFill="1" applyBorder="1" applyAlignment="1">
      <alignment horizontal="left"/>
    </xf>
    <xf numFmtId="0" fontId="14" fillId="3" borderId="0" xfId="0" applyFont="1" applyFill="1" applyAlignment="1">
      <alignment horizontal="right"/>
    </xf>
    <xf numFmtId="0" fontId="45" fillId="2" borderId="51" xfId="0" applyFont="1" applyFill="1" applyBorder="1" applyAlignment="1">
      <alignment horizontal="left"/>
    </xf>
    <xf numFmtId="0" fontId="13" fillId="3" borderId="0" xfId="0" applyFont="1" applyFill="1" applyAlignment="1">
      <alignment horizontal="left" vertical="center" wrapText="1"/>
    </xf>
    <xf numFmtId="3" fontId="1" fillId="3" borderId="0" xfId="0" applyNumberFormat="1" applyFont="1" applyFill="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0" xfId="0" applyFont="1" applyFill="1" applyAlignment="1">
      <alignment horizontal="left"/>
    </xf>
    <xf numFmtId="0" fontId="25" fillId="0" borderId="44" xfId="0" applyFont="1" applyBorder="1"/>
    <xf numFmtId="0" fontId="14" fillId="3" borderId="22" xfId="0" applyFont="1" applyFill="1" applyBorder="1" applyAlignment="1">
      <alignment horizontal="right" wrapText="1"/>
    </xf>
    <xf numFmtId="0" fontId="14" fillId="3" borderId="0" xfId="0" applyFont="1" applyFill="1" applyAlignment="1">
      <alignment horizontal="right" wrapText="1"/>
    </xf>
    <xf numFmtId="0" fontId="13" fillId="3" borderId="22" xfId="0" applyFont="1" applyFill="1" applyBorder="1" applyAlignment="1">
      <alignment horizontal="right"/>
    </xf>
    <xf numFmtId="0" fontId="14" fillId="3" borderId="23" xfId="0" applyFont="1" applyFill="1" applyBorder="1" applyAlignment="1">
      <alignment horizontal="right"/>
    </xf>
    <xf numFmtId="0" fontId="53" fillId="2" borderId="8" xfId="0" applyFont="1" applyFill="1" applyBorder="1" applyAlignment="1">
      <alignment horizontal="right" wrapText="1"/>
    </xf>
    <xf numFmtId="0" fontId="53" fillId="2" borderId="5" xfId="0" applyFont="1" applyFill="1" applyBorder="1" applyAlignment="1">
      <alignment horizontal="right" wrapText="1"/>
    </xf>
    <xf numFmtId="0" fontId="53" fillId="2" borderId="6" xfId="0" applyFont="1" applyFill="1" applyBorder="1" applyAlignment="1">
      <alignment horizontal="right"/>
    </xf>
    <xf numFmtId="0" fontId="53" fillId="2" borderId="24" xfId="0" applyFont="1" applyFill="1" applyBorder="1" applyAlignment="1">
      <alignment horizontal="right" wrapText="1"/>
    </xf>
    <xf numFmtId="0" fontId="14" fillId="3" borderId="0" xfId="0" applyFont="1" applyFill="1" applyAlignment="1">
      <alignment wrapText="1"/>
    </xf>
    <xf numFmtId="0" fontId="14" fillId="3" borderId="23" xfId="0" applyFont="1" applyFill="1" applyBorder="1" applyAlignment="1">
      <alignment horizontal="left" vertical="center" wrapText="1"/>
    </xf>
    <xf numFmtId="0" fontId="13" fillId="2" borderId="3"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0" borderId="25" xfId="0" applyFont="1" applyBorder="1" applyAlignment="1">
      <alignment vertical="top" wrapText="1"/>
    </xf>
    <xf numFmtId="0" fontId="13" fillId="0" borderId="44" xfId="0" applyFont="1" applyBorder="1" applyAlignment="1">
      <alignment vertical="top" wrapText="1"/>
    </xf>
    <xf numFmtId="0" fontId="25" fillId="2" borderId="1" xfId="0" applyFont="1" applyFill="1" applyBorder="1" applyAlignment="1">
      <alignment vertical="top" wrapText="1"/>
    </xf>
    <xf numFmtId="0" fontId="58" fillId="11" borderId="40" xfId="0" applyFont="1" applyFill="1" applyBorder="1" applyAlignment="1">
      <alignment horizontal="center" vertical="center" wrapText="1"/>
    </xf>
    <xf numFmtId="0" fontId="58" fillId="11" borderId="30" xfId="0" applyFont="1" applyFill="1" applyBorder="1" applyAlignment="1">
      <alignment horizontal="center" vertical="center" wrapText="1"/>
    </xf>
    <xf numFmtId="0" fontId="58" fillId="11" borderId="11" xfId="0" applyFont="1" applyFill="1" applyBorder="1" applyAlignment="1">
      <alignment horizontal="center" vertical="center" wrapText="1"/>
    </xf>
    <xf numFmtId="0" fontId="58" fillId="11" borderId="54" xfId="0" applyFont="1" applyFill="1" applyBorder="1" applyAlignment="1">
      <alignment horizontal="center" vertical="center" wrapText="1"/>
    </xf>
    <xf numFmtId="0" fontId="58" fillId="11" borderId="6" xfId="0" applyFont="1" applyFill="1" applyBorder="1" applyAlignment="1">
      <alignment horizontal="center" vertical="center" wrapText="1"/>
    </xf>
    <xf numFmtId="0" fontId="58" fillId="11" borderId="61" xfId="0" applyFont="1" applyFill="1" applyBorder="1" applyAlignment="1">
      <alignment horizontal="center" vertical="center"/>
    </xf>
    <xf numFmtId="0" fontId="58" fillId="11" borderId="8" xfId="0" applyFont="1" applyFill="1" applyBorder="1" applyAlignment="1">
      <alignment vertical="center"/>
    </xf>
    <xf numFmtId="0" fontId="58" fillId="11" borderId="50" xfId="0" applyFont="1" applyFill="1" applyBorder="1" applyAlignment="1">
      <alignment horizontal="center" vertical="center"/>
    </xf>
    <xf numFmtId="0" fontId="58" fillId="11" borderId="10" xfId="0" applyFont="1" applyFill="1" applyBorder="1" applyAlignment="1">
      <alignment horizontal="center" vertical="center"/>
    </xf>
    <xf numFmtId="0" fontId="58" fillId="11" borderId="41" xfId="0" applyFont="1" applyFill="1" applyBorder="1" applyAlignment="1">
      <alignment horizontal="center" vertical="center"/>
    </xf>
    <xf numFmtId="0" fontId="58" fillId="11" borderId="11" xfId="0" applyFont="1" applyFill="1" applyBorder="1" applyAlignment="1">
      <alignment horizontal="center" wrapText="1"/>
    </xf>
    <xf numFmtId="0" fontId="58" fillId="11" borderId="7" xfId="0" applyFont="1" applyFill="1" applyBorder="1" applyAlignment="1">
      <alignment horizontal="center" vertical="center" wrapText="1"/>
    </xf>
    <xf numFmtId="0" fontId="0" fillId="9" borderId="1" xfId="0" quotePrefix="1" applyFill="1" applyBorder="1" applyProtection="1">
      <protection locked="0"/>
    </xf>
    <xf numFmtId="0" fontId="20" fillId="2" borderId="3" xfId="1" applyFill="1" applyBorder="1" applyAlignment="1" applyProtection="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wrapText="1"/>
      <protection locked="0"/>
    </xf>
    <xf numFmtId="0" fontId="20" fillId="2" borderId="3" xfId="1" applyFill="1" applyBorder="1" applyAlignment="1" applyProtection="1">
      <alignment horizontal="left"/>
      <protection locked="0"/>
    </xf>
    <xf numFmtId="15" fontId="1" fillId="2" borderId="3" xfId="0" applyNumberFormat="1" applyFont="1" applyFill="1" applyBorder="1" applyAlignment="1">
      <alignment horizontal="left" vertical="center"/>
    </xf>
    <xf numFmtId="0" fontId="1" fillId="2" borderId="3" xfId="0" applyFont="1" applyFill="1" applyBorder="1" applyAlignment="1">
      <alignment horizontal="left" vertical="center"/>
    </xf>
    <xf numFmtId="0" fontId="20" fillId="2" borderId="44" xfId="1" applyFill="1" applyBorder="1" applyAlignment="1" applyProtection="1">
      <alignment horizontal="left"/>
      <protection locked="0"/>
    </xf>
    <xf numFmtId="0" fontId="20" fillId="2" borderId="17" xfId="1" applyFill="1" applyBorder="1" applyAlignment="1" applyProtection="1">
      <alignment horizontal="left"/>
      <protection locked="0"/>
    </xf>
    <xf numFmtId="1" fontId="1" fillId="2" borderId="28" xfId="0" applyNumberFormat="1" applyFont="1" applyFill="1" applyBorder="1" applyAlignment="1" applyProtection="1">
      <alignment horizontal="left" vertical="center"/>
      <protection locked="0"/>
    </xf>
    <xf numFmtId="15" fontId="1" fillId="2" borderId="27" xfId="0" applyNumberFormat="1" applyFont="1" applyFill="1" applyBorder="1" applyAlignment="1">
      <alignment horizontal="left"/>
    </xf>
    <xf numFmtId="0" fontId="1" fillId="2" borderId="1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28" fillId="3" borderId="16" xfId="0" applyFont="1" applyFill="1" applyBorder="1" applyAlignment="1">
      <alignment horizontal="center" vertical="center" wrapText="1"/>
    </xf>
    <xf numFmtId="9" fontId="1" fillId="2" borderId="3" xfId="0" applyNumberFormat="1" applyFont="1" applyFill="1" applyBorder="1" applyAlignment="1">
      <alignment horizontal="left" vertical="center" wrapText="1"/>
    </xf>
    <xf numFmtId="0" fontId="25" fillId="2" borderId="3" xfId="0" applyFont="1" applyFill="1" applyBorder="1" applyAlignment="1">
      <alignment horizontal="left" vertical="center" wrapText="1"/>
    </xf>
    <xf numFmtId="0" fontId="1" fillId="2" borderId="45" xfId="0" applyFont="1" applyFill="1" applyBorder="1" applyAlignment="1">
      <alignment vertical="top" wrapText="1"/>
    </xf>
    <xf numFmtId="0" fontId="60" fillId="0" borderId="6" xfId="0" applyFont="1" applyBorder="1" applyAlignment="1">
      <alignment vertical="center" wrapText="1"/>
    </xf>
    <xf numFmtId="0" fontId="1" fillId="2" borderId="4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21" fillId="0" borderId="11" xfId="0" quotePrefix="1" applyFont="1" applyBorder="1" applyAlignment="1">
      <alignment horizontal="left" vertical="top" wrapText="1"/>
    </xf>
    <xf numFmtId="0" fontId="63" fillId="0" borderId="6" xfId="0" applyFont="1" applyBorder="1" applyAlignment="1">
      <alignment vertical="center" wrapText="1"/>
    </xf>
    <xf numFmtId="0" fontId="64" fillId="0" borderId="6" xfId="0" applyFont="1" applyBorder="1" applyAlignment="1">
      <alignment vertical="center" wrapText="1"/>
    </xf>
    <xf numFmtId="0" fontId="63" fillId="0" borderId="34" xfId="0" applyFont="1" applyBorder="1" applyAlignment="1">
      <alignment vertical="center" wrapText="1"/>
    </xf>
    <xf numFmtId="0" fontId="66" fillId="0" borderId="32" xfId="0" applyFont="1" applyBorder="1" applyAlignment="1">
      <alignment vertical="center" wrapText="1"/>
    </xf>
    <xf numFmtId="164" fontId="67" fillId="2" borderId="31" xfId="5" applyFont="1" applyFill="1" applyBorder="1" applyAlignment="1" applyProtection="1">
      <alignment horizontal="center" vertical="top" wrapText="1"/>
    </xf>
    <xf numFmtId="164" fontId="65" fillId="2" borderId="54" xfId="5" applyFont="1" applyFill="1" applyBorder="1" applyAlignment="1" applyProtection="1">
      <alignment horizontal="center" vertical="center" wrapText="1"/>
    </xf>
    <xf numFmtId="164" fontId="65" fillId="2" borderId="69" xfId="5" applyFont="1" applyFill="1" applyBorder="1" applyAlignment="1" applyProtection="1">
      <alignment horizontal="center" vertical="center" wrapText="1"/>
    </xf>
    <xf numFmtId="164" fontId="67" fillId="2" borderId="61" xfId="5" applyFont="1" applyFill="1" applyBorder="1" applyAlignment="1" applyProtection="1">
      <alignment horizontal="center" vertical="top" wrapText="1"/>
    </xf>
    <xf numFmtId="0" fontId="63" fillId="0" borderId="11" xfId="0" applyFont="1" applyBorder="1" applyAlignment="1">
      <alignment vertical="center" wrapText="1"/>
    </xf>
    <xf numFmtId="164" fontId="65" fillId="2" borderId="11" xfId="5" applyFont="1" applyFill="1" applyBorder="1" applyAlignment="1" applyProtection="1">
      <alignment horizontal="center" vertical="top" wrapText="1"/>
    </xf>
    <xf numFmtId="0" fontId="63" fillId="0" borderId="40" xfId="0" applyFont="1" applyBorder="1" applyAlignment="1">
      <alignment vertical="center" wrapText="1"/>
    </xf>
    <xf numFmtId="164" fontId="65" fillId="2" borderId="40" xfId="5" applyFont="1" applyFill="1" applyBorder="1" applyAlignment="1" applyProtection="1">
      <alignment horizontal="center" vertical="top" wrapText="1"/>
    </xf>
    <xf numFmtId="164" fontId="67" fillId="2" borderId="18" xfId="5" applyFont="1" applyFill="1" applyBorder="1" applyAlignment="1" applyProtection="1">
      <alignment horizontal="center" vertical="center" wrapText="1"/>
    </xf>
    <xf numFmtId="0" fontId="64" fillId="0" borderId="61" xfId="0" applyFont="1" applyBorder="1" applyAlignment="1">
      <alignment vertical="center" wrapText="1"/>
    </xf>
    <xf numFmtId="0" fontId="2" fillId="2" borderId="21" xfId="0" applyFont="1" applyFill="1" applyBorder="1" applyAlignment="1">
      <alignment horizontal="center" vertical="center" wrapText="1"/>
    </xf>
    <xf numFmtId="0" fontId="64" fillId="0" borderId="8" xfId="0" applyFont="1" applyBorder="1" applyAlignment="1">
      <alignment vertical="center" wrapText="1"/>
    </xf>
    <xf numFmtId="164" fontId="65" fillId="2" borderId="7" xfId="5" applyFont="1" applyFill="1" applyBorder="1" applyAlignment="1" applyProtection="1">
      <alignment horizontal="center" vertical="top" wrapText="1"/>
    </xf>
    <xf numFmtId="0" fontId="63" fillId="0" borderId="12" xfId="0" applyFont="1" applyBorder="1" applyAlignment="1">
      <alignment vertical="center" wrapText="1"/>
    </xf>
    <xf numFmtId="0" fontId="1" fillId="2" borderId="72" xfId="0" applyFont="1" applyFill="1" applyBorder="1" applyAlignment="1">
      <alignment vertical="top" wrapText="1"/>
    </xf>
    <xf numFmtId="164" fontId="65" fillId="2" borderId="45" xfId="5" applyFont="1" applyFill="1" applyBorder="1" applyAlignment="1" applyProtection="1">
      <alignment vertical="top" wrapText="1"/>
    </xf>
    <xf numFmtId="164" fontId="65" fillId="2" borderId="45" xfId="5" applyFont="1" applyFill="1" applyBorder="1" applyAlignment="1" applyProtection="1">
      <alignment vertical="center" wrapText="1"/>
    </xf>
    <xf numFmtId="164" fontId="65" fillId="2" borderId="7" xfId="5" applyFont="1" applyFill="1" applyBorder="1" applyAlignment="1" applyProtection="1">
      <alignment vertical="center" wrapText="1"/>
    </xf>
    <xf numFmtId="164" fontId="65" fillId="2" borderId="7" xfId="5" applyFont="1" applyFill="1" applyBorder="1" applyAlignment="1" applyProtection="1">
      <alignment vertical="top" wrapText="1"/>
    </xf>
    <xf numFmtId="164" fontId="68" fillId="2" borderId="18" xfId="5" applyFont="1" applyFill="1" applyBorder="1" applyAlignment="1" applyProtection="1">
      <alignment vertical="top" wrapText="1"/>
    </xf>
    <xf numFmtId="0" fontId="1" fillId="2" borderId="70" xfId="0" applyFont="1" applyFill="1" applyBorder="1" applyAlignment="1">
      <alignment vertical="top" wrapText="1"/>
    </xf>
    <xf numFmtId="0" fontId="1" fillId="2" borderId="71" xfId="0" applyFont="1" applyFill="1" applyBorder="1" applyAlignment="1">
      <alignment vertical="top" wrapText="1"/>
    </xf>
    <xf numFmtId="0" fontId="48" fillId="2" borderId="1" xfId="0" applyFont="1" applyFill="1" applyBorder="1" applyAlignment="1">
      <alignment horizontal="left" vertical="top"/>
    </xf>
    <xf numFmtId="0" fontId="2" fillId="5" borderId="1" xfId="0" applyFont="1" applyFill="1" applyBorder="1" applyAlignment="1">
      <alignment horizontal="left" vertical="top"/>
    </xf>
    <xf numFmtId="0" fontId="1" fillId="2" borderId="57" xfId="0" applyFont="1" applyFill="1" applyBorder="1" applyAlignment="1">
      <alignment vertical="center" wrapText="1"/>
    </xf>
    <xf numFmtId="0" fontId="21" fillId="0" borderId="40" xfId="0" applyFont="1" applyBorder="1" applyAlignment="1">
      <alignment horizontal="center" vertical="center"/>
    </xf>
    <xf numFmtId="0" fontId="21" fillId="0" borderId="40" xfId="0" applyFont="1" applyBorder="1" applyAlignment="1">
      <alignment horizontal="center" vertical="center" wrapText="1"/>
    </xf>
    <xf numFmtId="0" fontId="21" fillId="0" borderId="37" xfId="0" applyFont="1" applyBorder="1" applyAlignment="1">
      <alignment horizontal="center" vertical="center" wrapText="1"/>
    </xf>
    <xf numFmtId="0" fontId="1" fillId="2" borderId="11" xfId="0" applyFont="1" applyFill="1" applyBorder="1" applyAlignment="1">
      <alignment vertical="center" wrapText="1"/>
    </xf>
    <xf numFmtId="0" fontId="1" fillId="2" borderId="3" xfId="0" applyFont="1" applyFill="1" applyBorder="1" applyAlignment="1">
      <alignment horizontal="center" vertical="center" wrapText="1"/>
    </xf>
    <xf numFmtId="0" fontId="17" fillId="3" borderId="0" xfId="0" applyFont="1" applyFill="1" applyAlignment="1">
      <alignment horizontal="left" vertical="center" wrapText="1"/>
    </xf>
    <xf numFmtId="0" fontId="10" fillId="2" borderId="0" xfId="0" applyFont="1" applyFill="1" applyAlignment="1">
      <alignment vertical="center" wrapText="1"/>
    </xf>
    <xf numFmtId="0" fontId="17" fillId="2" borderId="0" xfId="0" applyFont="1" applyFill="1" applyAlignment="1">
      <alignment vertical="center" wrapText="1"/>
    </xf>
    <xf numFmtId="0" fontId="10" fillId="2" borderId="23" xfId="0" applyFont="1" applyFill="1" applyBorder="1" applyAlignment="1">
      <alignment vertical="center" wrapText="1"/>
    </xf>
    <xf numFmtId="0" fontId="13"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57" fillId="0" borderId="58" xfId="0" applyFont="1" applyBorder="1" applyAlignment="1">
      <alignment horizontal="left" vertical="center" wrapText="1"/>
    </xf>
    <xf numFmtId="0" fontId="47" fillId="12" borderId="54" xfId="4" applyFont="1" applyFill="1" applyBorder="1" applyAlignment="1" applyProtection="1">
      <alignment horizontal="center" vertical="center"/>
      <protection locked="0"/>
    </xf>
    <xf numFmtId="0" fontId="48" fillId="2" borderId="28" xfId="0" applyFont="1" applyFill="1" applyBorder="1" applyAlignment="1">
      <alignment horizontal="left" vertical="top"/>
    </xf>
    <xf numFmtId="0" fontId="2" fillId="3" borderId="18" xfId="0" applyFont="1" applyFill="1" applyBorder="1" applyAlignment="1">
      <alignment horizontal="center" vertical="center" wrapText="1"/>
    </xf>
    <xf numFmtId="0" fontId="39" fillId="0" borderId="60" xfId="0" applyFont="1" applyBorder="1" applyAlignment="1">
      <alignment horizontal="left" vertical="center" wrapText="1"/>
    </xf>
    <xf numFmtId="0" fontId="47" fillId="12" borderId="53" xfId="4" applyFont="1" applyFill="1" applyBorder="1" applyAlignment="1" applyProtection="1">
      <alignment vertical="center"/>
      <protection locked="0"/>
    </xf>
    <xf numFmtId="0" fontId="47" fillId="12" borderId="57" xfId="4" applyFont="1" applyFill="1" applyBorder="1" applyAlignment="1" applyProtection="1">
      <alignment horizontal="center" vertical="center"/>
      <protection locked="0"/>
    </xf>
    <xf numFmtId="15" fontId="1" fillId="2" borderId="3" xfId="0" applyNumberFormat="1" applyFont="1" applyFill="1" applyBorder="1" applyAlignment="1">
      <alignment horizontal="left"/>
    </xf>
    <xf numFmtId="0" fontId="28" fillId="0" borderId="13" xfId="0" applyFont="1" applyBorder="1" applyAlignment="1">
      <alignment horizontal="left" vertical="center" wrapText="1"/>
    </xf>
    <xf numFmtId="0" fontId="2" fillId="3" borderId="64" xfId="0" applyFont="1" applyFill="1" applyBorder="1" applyAlignment="1">
      <alignment horizontal="center" vertical="center" wrapText="1"/>
    </xf>
    <xf numFmtId="164" fontId="1" fillId="2" borderId="29" xfId="5" applyFont="1" applyFill="1" applyBorder="1" applyAlignment="1">
      <alignment vertical="top" wrapText="1"/>
    </xf>
    <xf numFmtId="164" fontId="1" fillId="2" borderId="30" xfId="5" applyFont="1" applyFill="1" applyBorder="1" applyAlignment="1">
      <alignment vertical="top" wrapText="1"/>
    </xf>
    <xf numFmtId="164" fontId="1" fillId="2" borderId="35" xfId="5" applyFont="1" applyFill="1" applyBorder="1" applyAlignment="1">
      <alignment vertical="top" wrapText="1"/>
    </xf>
    <xf numFmtId="164" fontId="1" fillId="2" borderId="36" xfId="5" applyFont="1" applyFill="1" applyBorder="1" applyAlignment="1">
      <alignment vertical="top" wrapText="1"/>
    </xf>
    <xf numFmtId="0" fontId="2" fillId="2" borderId="52" xfId="0" applyFont="1" applyFill="1" applyBorder="1" applyAlignment="1">
      <alignment vertical="top" wrapText="1"/>
    </xf>
    <xf numFmtId="0" fontId="1" fillId="2" borderId="6" xfId="0" applyFont="1" applyFill="1" applyBorder="1" applyAlignment="1">
      <alignment horizontal="left" vertical="top" wrapText="1"/>
    </xf>
    <xf numFmtId="164" fontId="2" fillId="2" borderId="1" xfId="5" applyFont="1" applyFill="1" applyBorder="1" applyAlignment="1">
      <alignment vertical="top" wrapText="1"/>
    </xf>
    <xf numFmtId="0" fontId="2" fillId="2" borderId="66" xfId="0" applyFont="1" applyFill="1" applyBorder="1" applyAlignment="1">
      <alignment vertical="top" wrapText="1"/>
    </xf>
    <xf numFmtId="164" fontId="1" fillId="2" borderId="43" xfId="5" applyFont="1" applyFill="1" applyBorder="1" applyAlignment="1">
      <alignment vertical="top" wrapText="1"/>
    </xf>
    <xf numFmtId="164" fontId="2" fillId="0" borderId="1" xfId="0" applyNumberFormat="1" applyFont="1" applyFill="1" applyBorder="1" applyAlignment="1">
      <alignment vertical="top" wrapText="1"/>
    </xf>
    <xf numFmtId="0" fontId="1" fillId="0" borderId="3"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25" fillId="0" borderId="4" xfId="0" applyFont="1" applyFill="1" applyBorder="1" applyAlignment="1">
      <alignment horizontal="left" vertical="center" wrapText="1"/>
    </xf>
    <xf numFmtId="15" fontId="1" fillId="2" borderId="2" xfId="0" applyNumberFormat="1" applyFont="1" applyFill="1" applyBorder="1" applyAlignment="1">
      <alignment vertical="top" wrapText="1"/>
    </xf>
    <xf numFmtId="15" fontId="1" fillId="2" borderId="3" xfId="0" applyNumberFormat="1" applyFont="1" applyFill="1" applyBorder="1" applyAlignment="1">
      <alignment vertical="top" wrapText="1"/>
    </xf>
    <xf numFmtId="0" fontId="21" fillId="2" borderId="1" xfId="0" applyFont="1" applyFill="1" applyBorder="1" applyAlignment="1">
      <alignment vertical="top" wrapText="1"/>
    </xf>
    <xf numFmtId="0" fontId="21" fillId="2" borderId="1" xfId="0" applyFont="1" applyFill="1" applyBorder="1" applyAlignment="1">
      <alignment vertical="top"/>
    </xf>
    <xf numFmtId="0" fontId="70" fillId="2" borderId="31" xfId="1" applyFont="1" applyFill="1" applyBorder="1" applyAlignment="1" applyProtection="1">
      <alignment horizontal="left"/>
      <protection locked="0"/>
    </xf>
    <xf numFmtId="0" fontId="21" fillId="2" borderId="1" xfId="0" applyFont="1" applyFill="1" applyBorder="1" applyAlignment="1">
      <alignment wrapText="1"/>
    </xf>
    <xf numFmtId="0" fontId="21" fillId="2" borderId="28" xfId="0" applyFont="1" applyFill="1" applyBorder="1" applyAlignment="1">
      <alignment vertical="top" wrapText="1"/>
    </xf>
    <xf numFmtId="0" fontId="14" fillId="3" borderId="0" xfId="0" applyFont="1" applyFill="1" applyAlignment="1">
      <alignment horizontal="left" vertical="top" wrapText="1"/>
    </xf>
    <xf numFmtId="0" fontId="6" fillId="0" borderId="0" xfId="0" applyFont="1" applyAlignment="1">
      <alignment vertical="top" wrapText="1"/>
    </xf>
    <xf numFmtId="0" fontId="7" fillId="0" borderId="0" xfId="0" applyFont="1" applyAlignment="1">
      <alignment vertical="top" wrapText="1"/>
    </xf>
    <xf numFmtId="0" fontId="28" fillId="0" borderId="0" xfId="0" applyFont="1" applyAlignment="1">
      <alignment horizontal="center" vertical="center" wrapText="1"/>
    </xf>
    <xf numFmtId="0" fontId="21" fillId="0" borderId="0" xfId="0" applyFont="1" applyAlignment="1">
      <alignment horizontal="center" vertical="top"/>
    </xf>
    <xf numFmtId="0" fontId="13" fillId="2" borderId="46" xfId="0" applyFont="1" applyFill="1" applyBorder="1" applyAlignment="1">
      <alignment vertical="top" wrapText="1"/>
    </xf>
    <xf numFmtId="0" fontId="21" fillId="3" borderId="25" xfId="0" applyFont="1" applyFill="1" applyBorder="1" applyAlignment="1">
      <alignment horizontal="center" vertical="top"/>
    </xf>
    <xf numFmtId="0" fontId="29" fillId="2" borderId="44" xfId="0" applyFont="1" applyFill="1" applyBorder="1" applyAlignment="1">
      <alignment horizontal="center" vertical="top" wrapText="1"/>
    </xf>
    <xf numFmtId="0" fontId="45" fillId="2" borderId="73" xfId="0" applyFont="1" applyFill="1" applyBorder="1" applyAlignment="1">
      <alignment vertical="top" wrapText="1"/>
    </xf>
    <xf numFmtId="0" fontId="45" fillId="2" borderId="52" xfId="0" applyFont="1" applyFill="1" applyBorder="1" applyAlignment="1">
      <alignment vertical="top" wrapText="1"/>
    </xf>
    <xf numFmtId="0" fontId="45" fillId="2" borderId="46" xfId="0" applyFont="1" applyFill="1" applyBorder="1" applyAlignment="1">
      <alignment vertical="top" wrapText="1"/>
    </xf>
    <xf numFmtId="0" fontId="45" fillId="2" borderId="11" xfId="0" applyFont="1" applyFill="1" applyBorder="1" applyAlignment="1">
      <alignment vertical="center" wrapText="1"/>
    </xf>
    <xf numFmtId="0" fontId="29" fillId="3" borderId="19" xfId="0" applyFont="1" applyFill="1" applyBorder="1" applyAlignment="1">
      <alignment horizontal="center" vertical="center" wrapText="1"/>
    </xf>
    <xf numFmtId="0" fontId="29" fillId="3" borderId="62" xfId="0" applyFont="1" applyFill="1" applyBorder="1" applyAlignment="1">
      <alignment horizontal="center" vertical="center" wrapText="1"/>
    </xf>
    <xf numFmtId="0" fontId="29" fillId="3" borderId="57" xfId="0" applyFont="1" applyFill="1" applyBorder="1" applyAlignment="1">
      <alignment horizontal="center" vertical="center" wrapText="1"/>
    </xf>
    <xf numFmtId="0" fontId="29" fillId="3" borderId="56" xfId="0" applyFont="1" applyFill="1" applyBorder="1" applyAlignment="1">
      <alignment horizontal="center" vertical="center" wrapText="1"/>
    </xf>
    <xf numFmtId="0" fontId="29" fillId="3" borderId="53" xfId="0" applyFont="1" applyFill="1" applyBorder="1" applyAlignment="1">
      <alignment horizontal="center" vertical="center" wrapText="1"/>
    </xf>
    <xf numFmtId="0" fontId="10" fillId="3" borderId="0" xfId="0" applyFont="1" applyFill="1" applyAlignment="1">
      <alignment wrapText="1"/>
    </xf>
    <xf numFmtId="0" fontId="29" fillId="3" borderId="2" xfId="0" applyFont="1" applyFill="1" applyBorder="1" applyAlignment="1">
      <alignment horizontal="center" vertical="center" wrapText="1"/>
    </xf>
    <xf numFmtId="0" fontId="45" fillId="0" borderId="1" xfId="0" applyFont="1" applyFill="1" applyBorder="1" applyAlignment="1" applyProtection="1">
      <alignment vertical="top" wrapText="1"/>
      <protection locked="0"/>
    </xf>
    <xf numFmtId="0" fontId="13" fillId="2" borderId="3" xfId="0" applyFont="1" applyFill="1" applyBorder="1" applyAlignment="1">
      <alignment horizontal="left" vertical="center" wrapText="1"/>
    </xf>
    <xf numFmtId="0" fontId="14" fillId="3" borderId="22" xfId="0" applyFont="1" applyFill="1" applyBorder="1" applyAlignment="1">
      <alignment horizontal="right" wrapText="1"/>
    </xf>
    <xf numFmtId="0" fontId="14" fillId="3" borderId="0" xfId="0" applyFont="1" applyFill="1" applyAlignment="1">
      <alignment horizontal="right" wrapText="1"/>
    </xf>
    <xf numFmtId="15" fontId="1" fillId="2" borderId="16" xfId="0" applyNumberFormat="1" applyFont="1" applyFill="1" applyBorder="1" applyAlignment="1">
      <alignment horizontal="left"/>
    </xf>
    <xf numFmtId="0" fontId="1" fillId="2" borderId="15" xfId="0" applyFont="1" applyFill="1" applyBorder="1" applyAlignment="1">
      <alignment horizontal="left"/>
    </xf>
    <xf numFmtId="0" fontId="2" fillId="3" borderId="22" xfId="0" applyFont="1" applyFill="1" applyBorder="1" applyAlignment="1">
      <alignment horizontal="right" wrapText="1"/>
    </xf>
    <xf numFmtId="0" fontId="2" fillId="3" borderId="23" xfId="0" applyFont="1" applyFill="1" applyBorder="1" applyAlignment="1">
      <alignment horizontal="right" wrapText="1"/>
    </xf>
    <xf numFmtId="0" fontId="14" fillId="3" borderId="23" xfId="0" applyFont="1" applyFill="1" applyBorder="1" applyAlignment="1">
      <alignment horizontal="right"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0" fontId="1" fillId="2" borderId="66" xfId="0" applyFont="1" applyFill="1" applyBorder="1" applyAlignment="1">
      <alignment horizontal="left" vertical="center"/>
    </xf>
    <xf numFmtId="0" fontId="1" fillId="2" borderId="24" xfId="0" applyFont="1" applyFill="1" applyBorder="1" applyAlignment="1">
      <alignment horizontal="left" vertical="center"/>
    </xf>
    <xf numFmtId="0" fontId="2" fillId="3" borderId="22" xfId="0" applyFont="1" applyFill="1" applyBorder="1" applyAlignment="1">
      <alignment horizontal="left" vertical="center" wrapText="1"/>
    </xf>
    <xf numFmtId="0" fontId="2" fillId="3" borderId="0" xfId="0" applyFont="1" applyFill="1" applyAlignment="1">
      <alignment horizontal="left" vertical="center" wrapText="1"/>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3" borderId="25" xfId="0" applyFont="1" applyFill="1" applyBorder="1" applyAlignment="1">
      <alignment horizontal="left" vertical="center" wrapText="1"/>
    </xf>
    <xf numFmtId="164" fontId="65" fillId="2" borderId="37" xfId="5" applyFont="1" applyFill="1" applyBorder="1" applyAlignment="1" applyProtection="1">
      <alignment horizontal="center" vertical="center" wrapText="1"/>
    </xf>
    <xf numFmtId="164" fontId="65" fillId="2" borderId="45" xfId="5" applyFont="1" applyFill="1" applyBorder="1" applyAlignment="1" applyProtection="1">
      <alignment horizontal="center" vertical="center" wrapText="1"/>
    </xf>
    <xf numFmtId="164" fontId="65" fillId="2" borderId="37" xfId="5" applyFont="1" applyFill="1" applyBorder="1" applyAlignment="1" applyProtection="1">
      <alignment vertical="center" wrapText="1"/>
    </xf>
    <xf numFmtId="164" fontId="65" fillId="2" borderId="45" xfId="5" applyFont="1" applyFill="1" applyBorder="1" applyAlignment="1" applyProtection="1">
      <alignment vertical="center" wrapText="1"/>
    </xf>
    <xf numFmtId="164" fontId="65" fillId="2" borderId="37" xfId="5" applyFont="1" applyFill="1" applyBorder="1" applyAlignment="1" applyProtection="1">
      <alignment horizontal="left" vertical="center" wrapText="1"/>
    </xf>
    <xf numFmtId="164" fontId="65" fillId="2" borderId="45" xfId="5" applyFont="1" applyFill="1" applyBorder="1" applyAlignment="1" applyProtection="1">
      <alignment horizontal="left" vertical="center" wrapText="1"/>
    </xf>
    <xf numFmtId="0" fontId="10" fillId="3" borderId="0" xfId="0" applyFont="1" applyFill="1" applyAlignment="1">
      <alignment vertical="top" wrapText="1"/>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2" fillId="2" borderId="44" xfId="0" applyFont="1" applyFill="1" applyBorder="1" applyAlignment="1">
      <alignment horizontal="center" vertical="top" wrapText="1"/>
    </xf>
    <xf numFmtId="0" fontId="2" fillId="2" borderId="31" xfId="0" applyFont="1" applyFill="1" applyBorder="1" applyAlignment="1">
      <alignment horizontal="center" vertical="top" wrapText="1"/>
    </xf>
    <xf numFmtId="0" fontId="12" fillId="2" borderId="44" xfId="0" applyFont="1" applyFill="1" applyBorder="1" applyAlignment="1">
      <alignment horizontal="center"/>
    </xf>
    <xf numFmtId="0" fontId="12" fillId="2" borderId="17" xfId="0" applyFont="1" applyFill="1" applyBorder="1" applyAlignment="1">
      <alignment horizontal="center"/>
    </xf>
    <xf numFmtId="0" fontId="12" fillId="2" borderId="31" xfId="0" applyFont="1" applyFill="1" applyBorder="1" applyAlignment="1">
      <alignment horizontal="center"/>
    </xf>
    <xf numFmtId="0" fontId="9" fillId="3" borderId="22" xfId="0" applyFont="1" applyFill="1" applyBorder="1" applyAlignment="1">
      <alignment horizontal="center" wrapText="1"/>
    </xf>
    <xf numFmtId="0" fontId="9" fillId="3" borderId="0" xfId="0" applyFont="1" applyFill="1" applyAlignment="1">
      <alignment horizontal="center" wrapText="1"/>
    </xf>
    <xf numFmtId="0" fontId="9" fillId="3" borderId="0" xfId="0" applyFont="1" applyFill="1" applyAlignment="1">
      <alignment horizontal="center"/>
    </xf>
    <xf numFmtId="0" fontId="4" fillId="3" borderId="0" xfId="0" applyFont="1" applyFill="1" applyAlignment="1">
      <alignment horizontal="left" vertical="top" wrapText="1"/>
    </xf>
    <xf numFmtId="0" fontId="14" fillId="3" borderId="0" xfId="0" applyFont="1" applyFill="1" applyAlignment="1">
      <alignment horizontal="left" vertical="center" wrapText="1"/>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1" fillId="0" borderId="0" xfId="0" applyFont="1" applyAlignment="1">
      <alignment horizontal="left" vertical="center" wrapText="1"/>
    </xf>
    <xf numFmtId="0" fontId="1" fillId="0" borderId="0" xfId="0" applyFont="1" applyAlignment="1" applyProtection="1">
      <alignment vertical="top" wrapText="1"/>
      <protection locked="0"/>
    </xf>
    <xf numFmtId="3" fontId="1" fillId="0" borderId="0" xfId="0" applyNumberFormat="1" applyFont="1" applyAlignment="1" applyProtection="1">
      <alignment vertical="top" wrapText="1"/>
      <protection locked="0"/>
    </xf>
    <xf numFmtId="0" fontId="29" fillId="0" borderId="0" xfId="0" applyFont="1" applyAlignment="1">
      <alignment horizontal="left" vertical="center" wrapText="1"/>
    </xf>
    <xf numFmtId="0" fontId="1" fillId="3" borderId="0" xfId="0" applyFont="1" applyFill="1" applyAlignment="1" applyProtection="1">
      <alignment vertical="top" wrapText="1"/>
      <protection locked="0"/>
    </xf>
    <xf numFmtId="3" fontId="1" fillId="3" borderId="0" xfId="0" applyNumberFormat="1" applyFont="1" applyFill="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Alignment="1">
      <alignment horizontal="center" vertical="top" wrapText="1"/>
    </xf>
    <xf numFmtId="164" fontId="65" fillId="2" borderId="39" xfId="5" applyFont="1" applyFill="1" applyBorder="1" applyAlignment="1" applyProtection="1">
      <alignment horizontal="center" vertical="center" wrapText="1"/>
    </xf>
    <xf numFmtId="164" fontId="65" fillId="2" borderId="70" xfId="5" applyFont="1" applyFill="1" applyBorder="1" applyAlignment="1" applyProtection="1">
      <alignment horizontal="center" vertical="center" wrapText="1"/>
    </xf>
    <xf numFmtId="0" fontId="65" fillId="2" borderId="44" xfId="0" applyFont="1" applyFill="1" applyBorder="1" applyAlignment="1" applyProtection="1">
      <alignment horizontal="center" vertical="center" wrapText="1"/>
      <protection locked="0"/>
    </xf>
    <xf numFmtId="0" fontId="65" fillId="2" borderId="31" xfId="0" applyFont="1" applyFill="1" applyBorder="1" applyAlignment="1" applyProtection="1">
      <alignment horizontal="center" vertical="center" wrapText="1"/>
      <protection locked="0"/>
    </xf>
    <xf numFmtId="3" fontId="65" fillId="2" borderId="44" xfId="0" applyNumberFormat="1" applyFont="1" applyFill="1" applyBorder="1" applyAlignment="1" applyProtection="1">
      <alignment horizontal="center" vertical="center" wrapText="1"/>
      <protection locked="0"/>
    </xf>
    <xf numFmtId="3" fontId="65" fillId="2" borderId="31" xfId="0" applyNumberFormat="1" applyFont="1" applyFill="1" applyBorder="1" applyAlignment="1" applyProtection="1">
      <alignment horizontal="center" vertical="center" wrapText="1"/>
      <protection locked="0"/>
    </xf>
    <xf numFmtId="173" fontId="65" fillId="2" borderId="44" xfId="0" applyNumberFormat="1" applyFont="1" applyFill="1" applyBorder="1" applyAlignment="1" applyProtection="1">
      <alignment horizontal="center" vertical="center" wrapText="1"/>
      <protection locked="0"/>
    </xf>
    <xf numFmtId="173" fontId="65" fillId="2" borderId="31" xfId="0" applyNumberFormat="1" applyFont="1" applyFill="1" applyBorder="1" applyAlignment="1" applyProtection="1">
      <alignment horizontal="center" vertical="center" wrapText="1"/>
      <protection locked="0"/>
    </xf>
    <xf numFmtId="0" fontId="13" fillId="3" borderId="22" xfId="0" applyFont="1" applyFill="1" applyBorder="1" applyAlignment="1">
      <alignment horizontal="center" wrapText="1"/>
    </xf>
    <xf numFmtId="0" fontId="14" fillId="3" borderId="0" xfId="0" applyFont="1" applyFill="1" applyAlignment="1">
      <alignment horizontal="left" vertical="top" wrapText="1"/>
    </xf>
    <xf numFmtId="0" fontId="10" fillId="3" borderId="0" xfId="0" applyFont="1" applyFill="1" applyAlignment="1">
      <alignment horizontal="left" vertical="top" wrapText="1"/>
    </xf>
    <xf numFmtId="0" fontId="6" fillId="0" borderId="0" xfId="0" applyFont="1" applyAlignment="1">
      <alignment vertical="top" wrapText="1"/>
    </xf>
    <xf numFmtId="0" fontId="6" fillId="0" borderId="0" xfId="0" applyFont="1" applyAlignment="1" applyProtection="1">
      <alignment vertical="top" wrapText="1"/>
      <protection locked="0"/>
    </xf>
    <xf numFmtId="0" fontId="7" fillId="0" borderId="0" xfId="0" applyFont="1" applyAlignment="1">
      <alignment vertical="top" wrapText="1"/>
    </xf>
    <xf numFmtId="0" fontId="8" fillId="0" borderId="0" xfId="0" applyFont="1" applyAlignment="1">
      <alignment vertical="top" wrapText="1"/>
    </xf>
    <xf numFmtId="0" fontId="7" fillId="0" borderId="0" xfId="0" applyFont="1" applyAlignment="1">
      <alignment horizontal="center" vertical="top" wrapText="1"/>
    </xf>
    <xf numFmtId="3" fontId="6" fillId="0" borderId="0" xfId="0" applyNumberFormat="1" applyFont="1" applyAlignment="1" applyProtection="1">
      <alignment vertical="top" wrapText="1"/>
      <protection locked="0"/>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0" fillId="3" borderId="25" xfId="0" applyFont="1" applyFill="1" applyBorder="1" applyAlignment="1">
      <alignment horizontal="left" vertical="top" wrapText="1"/>
    </xf>
    <xf numFmtId="0" fontId="28" fillId="0" borderId="0" xfId="0" applyFont="1" applyAlignment="1">
      <alignment horizontal="center" vertical="center" wrapText="1"/>
    </xf>
    <xf numFmtId="0" fontId="13" fillId="2" borderId="44"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31"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45" xfId="0" applyFont="1" applyFill="1" applyBorder="1" applyAlignment="1">
      <alignment horizontal="left" vertical="top" wrapText="1"/>
    </xf>
    <xf numFmtId="0" fontId="21" fillId="0" borderId="0" xfId="0" applyFont="1" applyAlignment="1">
      <alignment horizontal="center" vertical="top"/>
    </xf>
    <xf numFmtId="0" fontId="21" fillId="3" borderId="67" xfId="0" applyFont="1" applyFill="1" applyBorder="1" applyAlignment="1">
      <alignment horizontal="center" vertical="top"/>
    </xf>
    <xf numFmtId="0" fontId="21" fillId="3" borderId="68" xfId="0" applyFont="1" applyFill="1" applyBorder="1" applyAlignment="1">
      <alignment horizontal="center" vertical="top"/>
    </xf>
    <xf numFmtId="0" fontId="13" fillId="3" borderId="0" xfId="0" applyFont="1" applyFill="1" applyAlignment="1">
      <alignment horizontal="center" wrapText="1"/>
    </xf>
    <xf numFmtId="0" fontId="13" fillId="3" borderId="0" xfId="0" applyFont="1" applyFill="1" applyAlignment="1">
      <alignment horizontal="center"/>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lignment horizontal="left" vertical="top" wrapText="1"/>
    </xf>
    <xf numFmtId="0" fontId="13" fillId="2" borderId="14" xfId="0" applyFont="1" applyFill="1" applyBorder="1" applyAlignment="1">
      <alignment horizontal="left" vertical="top" wrapText="1"/>
    </xf>
    <xf numFmtId="0" fontId="14" fillId="2" borderId="32" xfId="0" applyFont="1" applyFill="1" applyBorder="1" applyAlignment="1">
      <alignment horizontal="center" vertical="top" wrapText="1"/>
    </xf>
    <xf numFmtId="0" fontId="14" fillId="2" borderId="18" xfId="0" applyFont="1" applyFill="1" applyBorder="1" applyAlignment="1">
      <alignment horizontal="center" vertical="top" wrapText="1"/>
    </xf>
    <xf numFmtId="0" fontId="50" fillId="0" borderId="44" xfId="0" applyFont="1" applyBorder="1" applyAlignment="1">
      <alignment horizontal="center"/>
    </xf>
    <xf numFmtId="0" fontId="50" fillId="0" borderId="17" xfId="0" applyFont="1" applyBorder="1" applyAlignment="1">
      <alignment horizontal="center"/>
    </xf>
    <xf numFmtId="0" fontId="50" fillId="0" borderId="31" xfId="0" applyFont="1" applyBorder="1" applyAlignment="1">
      <alignment horizontal="center"/>
    </xf>
    <xf numFmtId="0" fontId="28" fillId="0" borderId="49" xfId="0" applyFont="1" applyBorder="1" applyAlignment="1">
      <alignment horizontal="left" vertical="center" wrapText="1"/>
    </xf>
    <xf numFmtId="0" fontId="28" fillId="0" borderId="60" xfId="0" applyFont="1" applyBorder="1" applyAlignment="1">
      <alignment horizontal="left" vertical="center" wrapText="1"/>
    </xf>
    <xf numFmtId="0" fontId="28" fillId="0" borderId="52" xfId="0" applyFont="1" applyBorder="1" applyAlignment="1">
      <alignment horizontal="left" vertical="center" wrapText="1"/>
    </xf>
    <xf numFmtId="0" fontId="28" fillId="0" borderId="57" xfId="0" applyFont="1" applyBorder="1" applyAlignment="1">
      <alignment horizontal="left" vertical="center" wrapText="1"/>
    </xf>
    <xf numFmtId="0" fontId="28" fillId="0" borderId="46" xfId="0" applyFont="1" applyBorder="1" applyAlignment="1">
      <alignment horizontal="left" vertical="center" wrapText="1"/>
    </xf>
    <xf numFmtId="0" fontId="28" fillId="0" borderId="65" xfId="0" applyFont="1" applyBorder="1" applyAlignment="1">
      <alignment horizontal="left" vertical="center" wrapText="1"/>
    </xf>
    <xf numFmtId="0" fontId="21" fillId="0" borderId="10" xfId="0" applyFont="1" applyBorder="1" applyAlignment="1">
      <alignment horizontal="center" vertical="top" wrapText="1"/>
    </xf>
    <xf numFmtId="0" fontId="21" fillId="0" borderId="9" xfId="0" applyFont="1" applyBorder="1" applyAlignment="1">
      <alignment horizontal="center" vertical="top" wrapText="1"/>
    </xf>
    <xf numFmtId="0" fontId="45" fillId="0" borderId="11" xfId="0" applyFont="1" applyBorder="1" applyAlignment="1">
      <alignment horizontal="center" vertical="top"/>
    </xf>
    <xf numFmtId="0" fontId="45" fillId="0" borderId="7" xfId="0" applyFont="1" applyBorder="1" applyAlignment="1">
      <alignment horizontal="center" vertical="top"/>
    </xf>
    <xf numFmtId="0" fontId="45" fillId="0" borderId="13" xfId="0" applyFont="1" applyBorder="1" applyAlignment="1">
      <alignment horizontal="center" vertical="top"/>
    </xf>
    <xf numFmtId="0" fontId="45" fillId="0" borderId="14" xfId="0" applyFont="1" applyBorder="1" applyAlignment="1">
      <alignment horizontal="center" vertical="top"/>
    </xf>
    <xf numFmtId="0" fontId="21" fillId="0" borderId="64" xfId="0" applyFont="1" applyBorder="1" applyAlignment="1">
      <alignment horizontal="center" vertical="top" wrapText="1"/>
    </xf>
    <xf numFmtId="0" fontId="21" fillId="0" borderId="18" xfId="0" applyFont="1" applyBorder="1" applyAlignment="1">
      <alignment horizontal="center" vertical="top"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center" vertical="top"/>
    </xf>
    <xf numFmtId="0" fontId="0" fillId="0" borderId="9" xfId="0" applyBorder="1" applyAlignment="1">
      <alignment horizontal="center" vertical="top"/>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28" fillId="0" borderId="6" xfId="0" applyFont="1" applyBorder="1" applyAlignment="1">
      <alignment horizontal="left" vertical="center" wrapText="1"/>
    </xf>
    <xf numFmtId="0" fontId="28" fillId="0" borderId="11" xfId="0" applyFont="1" applyBorder="1" applyAlignment="1">
      <alignment horizontal="left" vertical="center" wrapText="1"/>
    </xf>
    <xf numFmtId="0" fontId="21" fillId="0" borderId="42" xfId="0" applyFont="1" applyBorder="1" applyAlignment="1">
      <alignment horizontal="left" vertical="top" wrapText="1"/>
    </xf>
    <xf numFmtId="0" fontId="21" fillId="0" borderId="47" xfId="0" applyFont="1" applyBorder="1" applyAlignment="1">
      <alignment horizontal="left" vertical="top" wrapText="1"/>
    </xf>
    <xf numFmtId="0" fontId="21" fillId="0" borderId="48" xfId="0" applyFont="1" applyBorder="1" applyAlignment="1">
      <alignment horizontal="left" vertical="top" wrapText="1"/>
    </xf>
    <xf numFmtId="0" fontId="28" fillId="13" borderId="0" xfId="0" applyFont="1" applyFill="1" applyAlignment="1">
      <alignment horizontal="left" vertical="top"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21" fillId="0" borderId="11" xfId="0" applyFont="1" applyBorder="1" applyAlignment="1">
      <alignment horizontal="center" vertical="top" wrapText="1"/>
    </xf>
    <xf numFmtId="0" fontId="21" fillId="0" borderId="7" xfId="0" applyFont="1" applyBorder="1" applyAlignment="1">
      <alignment horizontal="center" vertical="top" wrapText="1"/>
    </xf>
    <xf numFmtId="0" fontId="21" fillId="0" borderId="13" xfId="0" applyFont="1" applyBorder="1" applyAlignment="1">
      <alignment horizontal="center" vertical="top" wrapText="1"/>
    </xf>
    <xf numFmtId="0" fontId="21" fillId="0" borderId="14" xfId="0" applyFont="1" applyBorder="1" applyAlignment="1">
      <alignment horizontal="center" vertical="top" wrapText="1"/>
    </xf>
    <xf numFmtId="0" fontId="28" fillId="0" borderId="32" xfId="0" applyFont="1" applyBorder="1" applyAlignment="1">
      <alignment horizontal="left" vertical="center" wrapText="1"/>
    </xf>
    <xf numFmtId="0" fontId="21" fillId="0" borderId="64" xfId="0" applyFont="1" applyBorder="1" applyAlignment="1">
      <alignment horizontal="left"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1" fillId="0" borderId="12" xfId="0" applyFont="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30"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7" xfId="0" applyFont="1" applyBorder="1" applyAlignment="1">
      <alignment horizontal="center"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Alignment="1">
      <alignment horizontal="center" vertical="top"/>
    </xf>
    <xf numFmtId="0" fontId="28" fillId="0" borderId="6"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7" xfId="0" applyFont="1" applyBorder="1" applyAlignment="1">
      <alignment horizontal="center" vertical="center" wrapText="1"/>
    </xf>
    <xf numFmtId="0" fontId="21" fillId="0" borderId="12" xfId="0" applyFont="1" applyBorder="1" applyAlignment="1">
      <alignment horizontal="center" vertical="top" wrapText="1"/>
    </xf>
    <xf numFmtId="0" fontId="28" fillId="0" borderId="8" xfId="0" applyFont="1" applyBorder="1" applyAlignment="1">
      <alignment horizontal="left" vertical="top" wrapText="1"/>
    </xf>
    <xf numFmtId="0" fontId="28" fillId="0" borderId="10" xfId="0" applyFont="1" applyBorder="1" applyAlignment="1">
      <alignment horizontal="left" vertical="top" wrapText="1"/>
    </xf>
    <xf numFmtId="0" fontId="28" fillId="0" borderId="9" xfId="0" applyFont="1" applyBorder="1" applyAlignment="1">
      <alignment horizontal="left" vertical="top" wrapText="1"/>
    </xf>
    <xf numFmtId="0" fontId="45" fillId="0" borderId="52"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53" xfId="0" applyFont="1" applyBorder="1" applyAlignment="1">
      <alignment horizontal="center" vertical="center" wrapText="1"/>
    </xf>
    <xf numFmtId="0" fontId="45" fillId="0" borderId="54" xfId="0" applyFont="1" applyBorder="1" applyAlignment="1">
      <alignment horizontal="center" vertical="center" wrapText="1"/>
    </xf>
    <xf numFmtId="0" fontId="21" fillId="0" borderId="10" xfId="0" applyFont="1" applyBorder="1" applyAlignment="1">
      <alignment horizontal="left" vertical="top" wrapText="1"/>
    </xf>
    <xf numFmtId="0" fontId="21" fillId="0" borderId="9" xfId="0" applyFont="1" applyBorder="1" applyAlignment="1">
      <alignment horizontal="left" vertical="top" wrapText="1"/>
    </xf>
    <xf numFmtId="0" fontId="21" fillId="0" borderId="11" xfId="0" applyFont="1" applyBorder="1" applyAlignment="1">
      <alignment horizontal="left" vertical="top"/>
    </xf>
    <xf numFmtId="0" fontId="21" fillId="0" borderId="7" xfId="0" applyFont="1" applyBorder="1" applyAlignment="1">
      <alignment horizontal="left" vertical="top"/>
    </xf>
    <xf numFmtId="0" fontId="21" fillId="0" borderId="10" xfId="0" applyFont="1" applyBorder="1" applyAlignment="1">
      <alignment horizontal="left" vertical="top"/>
    </xf>
    <xf numFmtId="0" fontId="21" fillId="0" borderId="9"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21" fillId="0" borderId="46" xfId="0" applyFont="1" applyBorder="1" applyAlignment="1">
      <alignment horizontal="left" vertical="center"/>
    </xf>
    <xf numFmtId="0" fontId="21" fillId="0" borderId="65" xfId="0" applyFont="1" applyBorder="1" applyAlignment="1">
      <alignment horizontal="left" vertical="center"/>
    </xf>
    <xf numFmtId="0" fontId="21" fillId="0" borderId="42" xfId="0" applyFont="1" applyBorder="1" applyAlignment="1">
      <alignment horizontal="center" vertical="top"/>
    </xf>
    <xf numFmtId="0" fontId="21" fillId="0" borderId="47" xfId="0" applyFont="1" applyBorder="1" applyAlignment="1">
      <alignment horizontal="center" vertical="top"/>
    </xf>
    <xf numFmtId="0" fontId="21" fillId="0" borderId="48" xfId="0" applyFont="1" applyBorder="1" applyAlignment="1">
      <alignment horizontal="center" vertical="top"/>
    </xf>
    <xf numFmtId="0" fontId="21" fillId="0" borderId="53" xfId="0" applyFont="1" applyBorder="1" applyAlignment="1">
      <alignment horizontal="center" vertical="center" wrapText="1"/>
    </xf>
    <xf numFmtId="0" fontId="2" fillId="3" borderId="64"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3" fillId="2" borderId="49"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20" fillId="2" borderId="44" xfId="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0" fillId="2" borderId="44" xfId="0" applyFont="1" applyFill="1" applyBorder="1" applyAlignment="1">
      <alignment horizontal="left" vertical="center" wrapText="1"/>
    </xf>
    <xf numFmtId="0" fontId="41" fillId="0" borderId="17" xfId="0" applyFont="1" applyBorder="1" applyAlignment="1">
      <alignment horizontal="left" vertical="center" wrapText="1"/>
    </xf>
    <xf numFmtId="0" fontId="0" fillId="0" borderId="31" xfId="0" applyBorder="1" applyAlignment="1">
      <alignment vertical="center" wrapText="1"/>
    </xf>
    <xf numFmtId="0" fontId="1" fillId="2" borderId="44" xfId="0" applyFont="1" applyFill="1" applyBorder="1" applyAlignment="1">
      <alignment horizontal="left" vertical="center" wrapText="1"/>
    </xf>
    <xf numFmtId="0" fontId="0" fillId="0" borderId="31" xfId="0" applyBorder="1" applyAlignment="1">
      <alignment horizontal="left" vertical="center" wrapText="1"/>
    </xf>
    <xf numFmtId="0" fontId="1" fillId="2" borderId="44" xfId="0" applyFont="1" applyFill="1" applyBorder="1" applyAlignment="1" applyProtection="1">
      <alignment horizontal="left"/>
      <protection locked="0"/>
    </xf>
    <xf numFmtId="0" fontId="13" fillId="2" borderId="52" xfId="0" applyFont="1" applyFill="1" applyBorder="1" applyAlignment="1">
      <alignment horizontal="left" vertical="center" wrapText="1"/>
    </xf>
    <xf numFmtId="0" fontId="13" fillId="2" borderId="53" xfId="0" applyFont="1" applyFill="1" applyBorder="1" applyAlignment="1">
      <alignment horizontal="left" vertical="center" wrapText="1"/>
    </xf>
    <xf numFmtId="0" fontId="13" fillId="2" borderId="54"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4" fillId="3" borderId="64" xfId="0" applyFont="1" applyFill="1" applyBorder="1" applyAlignment="1">
      <alignment horizontal="center"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4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0" fillId="3" borderId="0" xfId="0" applyFont="1" applyFill="1" applyAlignment="1">
      <alignment horizontal="center" wrapText="1"/>
    </xf>
    <xf numFmtId="0" fontId="14" fillId="3" borderId="0" xfId="0" applyFont="1" applyFill="1" applyAlignment="1">
      <alignment horizontal="right" vertical="center" wrapText="1"/>
    </xf>
    <xf numFmtId="0" fontId="14" fillId="3" borderId="32" xfId="0" applyFont="1" applyFill="1" applyBorder="1" applyAlignment="1">
      <alignment horizontal="center" vertical="center" wrapText="1"/>
    </xf>
    <xf numFmtId="0" fontId="17" fillId="3" borderId="0" xfId="0" applyFont="1" applyFill="1" applyAlignment="1">
      <alignment horizontal="left" vertical="center" wrapText="1"/>
    </xf>
    <xf numFmtId="0" fontId="14" fillId="3" borderId="25" xfId="0" applyFont="1" applyFill="1" applyBorder="1" applyAlignment="1">
      <alignment horizontal="center" vertical="center" wrapText="1"/>
    </xf>
    <xf numFmtId="0" fontId="10" fillId="3" borderId="0" xfId="0" applyFont="1" applyFill="1" applyAlignment="1">
      <alignment horizontal="left" vertical="center"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0" xfId="0" applyFont="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2" borderId="44" xfId="0" applyFont="1" applyFill="1" applyBorder="1" applyAlignment="1">
      <alignment vertical="center" wrapText="1"/>
    </xf>
    <xf numFmtId="0" fontId="41" fillId="0" borderId="17" xfId="0" applyFont="1" applyBorder="1" applyAlignment="1">
      <alignmen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2" fillId="3" borderId="25" xfId="0" applyFont="1" applyFill="1" applyBorder="1" applyAlignment="1">
      <alignment horizontal="center" vertical="center" wrapText="1"/>
    </xf>
    <xf numFmtId="0" fontId="10" fillId="3" borderId="20" xfId="0" applyFont="1" applyFill="1" applyBorder="1" applyAlignment="1">
      <alignment horizontal="center" wrapText="1"/>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4" fillId="3" borderId="0" xfId="0" applyFont="1" applyFill="1" applyAlignment="1">
      <alignment horizontal="left"/>
    </xf>
    <xf numFmtId="0" fontId="1" fillId="2" borderId="44" xfId="0" applyFont="1" applyFill="1" applyBorder="1" applyAlignment="1">
      <alignment horizontal="left" vertical="top" wrapText="1"/>
    </xf>
    <xf numFmtId="0" fontId="0" fillId="0" borderId="31" xfId="0" applyBorder="1" applyAlignment="1">
      <alignment horizontal="left" vertical="top" wrapText="1"/>
    </xf>
    <xf numFmtId="0" fontId="2" fillId="3" borderId="11" xfId="0" applyFont="1" applyFill="1" applyBorder="1" applyAlignment="1">
      <alignment horizontal="center" vertical="center" wrapText="1"/>
    </xf>
    <xf numFmtId="0" fontId="2" fillId="2" borderId="53"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65"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12" fillId="2" borderId="0" xfId="0" applyFont="1" applyFill="1" applyBorder="1" applyAlignment="1">
      <alignment horizontal="center"/>
    </xf>
    <xf numFmtId="0" fontId="12" fillId="2" borderId="23" xfId="0" applyFont="1" applyFill="1" applyBorder="1" applyAlignment="1">
      <alignment horizontal="center"/>
    </xf>
    <xf numFmtId="0" fontId="30" fillId="3" borderId="0" xfId="0" applyFont="1" applyFill="1" applyBorder="1" applyAlignment="1">
      <alignment horizontal="center"/>
    </xf>
    <xf numFmtId="0" fontId="4" fillId="3" borderId="25" xfId="0" applyFont="1" applyFill="1" applyBorder="1" applyAlignment="1">
      <alignment horizontal="center" vertical="center" wrapText="1"/>
    </xf>
    <xf numFmtId="0" fontId="1" fillId="2" borderId="33" xfId="0" applyFont="1" applyFill="1" applyBorder="1" applyAlignment="1">
      <alignment horizontal="left" vertical="center" wrapText="1"/>
    </xf>
    <xf numFmtId="0" fontId="0" fillId="0" borderId="15" xfId="0" applyBorder="1" applyAlignment="1">
      <alignment horizontal="left" vertical="center" wrapText="1"/>
    </xf>
    <xf numFmtId="0" fontId="2" fillId="2" borderId="32"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62"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31" fillId="4" borderId="1" xfId="0" applyFont="1" applyFill="1" applyBorder="1" applyAlignment="1">
      <alignment horizontal="center"/>
    </xf>
    <xf numFmtId="0" fontId="55" fillId="3" borderId="20" xfId="0" applyFont="1" applyFill="1" applyBorder="1" applyAlignment="1">
      <alignment horizontal="left" vertical="top" wrapText="1"/>
    </xf>
    <xf numFmtId="0" fontId="23" fillId="0" borderId="44" xfId="0" applyFont="1" applyBorder="1" applyAlignment="1">
      <alignment horizontal="center"/>
    </xf>
    <xf numFmtId="0" fontId="23" fillId="0" borderId="55" xfId="0" applyFont="1" applyBorder="1" applyAlignment="1">
      <alignment horizontal="center"/>
    </xf>
    <xf numFmtId="0" fontId="26" fillId="3" borderId="25" xfId="0" applyFont="1" applyFill="1" applyBorder="1" applyAlignment="1"/>
    <xf numFmtId="0" fontId="46" fillId="4" borderId="1" xfId="0" applyFont="1" applyFill="1" applyBorder="1" applyAlignment="1">
      <alignment horizontal="center"/>
    </xf>
    <xf numFmtId="0" fontId="38" fillId="11" borderId="41" xfId="0" applyFont="1" applyFill="1" applyBorder="1" applyAlignment="1">
      <alignment horizontal="center" vertical="center"/>
    </xf>
    <xf numFmtId="0" fontId="38" fillId="11" borderId="51" xfId="0" applyFont="1" applyFill="1" applyBorder="1" applyAlignment="1">
      <alignment horizontal="center" vertical="center"/>
    </xf>
    <xf numFmtId="0" fontId="35" fillId="12" borderId="30" xfId="4" applyFill="1" applyBorder="1" applyAlignment="1" applyProtection="1">
      <alignment horizontal="center"/>
      <protection locked="0"/>
    </xf>
    <xf numFmtId="0" fontId="35" fillId="12" borderId="54" xfId="4" applyFill="1" applyBorder="1" applyAlignment="1" applyProtection="1">
      <alignment horizontal="center"/>
      <protection locked="0"/>
    </xf>
    <xf numFmtId="0" fontId="38" fillId="11" borderId="30" xfId="0" applyFont="1" applyFill="1" applyBorder="1" applyAlignment="1">
      <alignment horizontal="center" vertical="center" wrapText="1"/>
    </xf>
    <xf numFmtId="0" fontId="38" fillId="11" borderId="57" xfId="0" applyFont="1" applyFill="1" applyBorder="1" applyAlignment="1">
      <alignment horizontal="center" vertical="center" wrapText="1"/>
    </xf>
    <xf numFmtId="0" fontId="43" fillId="12" borderId="30"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0" fillId="10" borderId="63" xfId="0" applyFill="1" applyBorder="1" applyAlignment="1">
      <alignment horizontal="center" vertical="center"/>
    </xf>
    <xf numFmtId="0" fontId="0" fillId="10" borderId="64" xfId="0" applyFill="1" applyBorder="1" applyAlignment="1">
      <alignment horizontal="center" vertical="center"/>
    </xf>
    <xf numFmtId="0" fontId="0" fillId="10" borderId="18" xfId="0" applyFill="1" applyBorder="1" applyAlignment="1">
      <alignment horizontal="center" vertical="center"/>
    </xf>
    <xf numFmtId="0" fontId="35" fillId="12" borderId="40" xfId="4" applyFill="1" applyBorder="1" applyAlignment="1" applyProtection="1">
      <alignment horizontal="center" vertical="center"/>
      <protection locked="0"/>
    </xf>
    <xf numFmtId="0" fontId="35" fillId="12" borderId="61"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5" xfId="4" applyFill="1" applyBorder="1" applyAlignment="1" applyProtection="1">
      <alignment horizontal="center" vertical="center"/>
      <protection locked="0"/>
    </xf>
    <xf numFmtId="10" fontId="35" fillId="12" borderId="30" xfId="4" applyNumberFormat="1" applyFill="1" applyBorder="1" applyAlignment="1" applyProtection="1">
      <alignment horizontal="center" vertical="center"/>
      <protection locked="0"/>
    </xf>
    <xf numFmtId="10" fontId="35" fillId="12" borderId="57" xfId="4" applyNumberFormat="1" applyFill="1" applyBorder="1" applyAlignment="1" applyProtection="1">
      <alignment horizontal="center" vertical="center"/>
      <protection locked="0"/>
    </xf>
    <xf numFmtId="0" fontId="24" fillId="3" borderId="20" xfId="0" applyFont="1" applyFill="1" applyBorder="1" applyAlignment="1">
      <alignment horizontal="center" vertical="center"/>
    </xf>
    <xf numFmtId="0" fontId="56" fillId="3" borderId="19" xfId="0" applyFont="1" applyFill="1" applyBorder="1" applyAlignment="1">
      <alignment horizontal="center" vertical="top" wrapText="1"/>
    </xf>
    <xf numFmtId="0" fontId="56"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0" fillId="0" borderId="40" xfId="0" applyBorder="1" applyAlignment="1">
      <alignment horizontal="left" vertical="center" wrapText="1"/>
    </xf>
    <xf numFmtId="0" fontId="0" fillId="0" borderId="61" xfId="0" applyBorder="1" applyAlignment="1">
      <alignment horizontal="left" vertical="center" wrapText="1"/>
    </xf>
    <xf numFmtId="0" fontId="43" fillId="8" borderId="30"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38" fillId="11" borderId="50"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8" borderId="54"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54" xfId="4" applyFill="1" applyBorder="1" applyAlignment="1" applyProtection="1">
      <alignment horizontal="left" vertical="center" wrapText="1"/>
      <protection locked="0"/>
    </xf>
    <xf numFmtId="0" fontId="0" fillId="0" borderId="58" xfId="0" applyBorder="1" applyAlignment="1">
      <alignment horizontal="left" vertical="center" wrapText="1"/>
    </xf>
    <xf numFmtId="0" fontId="0" fillId="10" borderId="40" xfId="0" applyFill="1" applyBorder="1" applyAlignment="1">
      <alignment horizontal="left" vertical="center" wrapText="1"/>
    </xf>
    <xf numFmtId="0" fontId="0" fillId="10" borderId="61" xfId="0" applyFill="1" applyBorder="1" applyAlignment="1">
      <alignment horizontal="left" vertical="center" wrapText="1"/>
    </xf>
    <xf numFmtId="0" fontId="0" fillId="0" borderId="40" xfId="0" applyBorder="1" applyAlignment="1">
      <alignment horizontal="center" vertical="center" wrapText="1"/>
    </xf>
    <xf numFmtId="0" fontId="0" fillId="0" borderId="58" xfId="0" applyBorder="1" applyAlignment="1">
      <alignment horizontal="center" vertical="center" wrapText="1"/>
    </xf>
    <xf numFmtId="0" fontId="0" fillId="0" borderId="61" xfId="0" applyBorder="1" applyAlignment="1">
      <alignment horizontal="center" vertical="center" wrapText="1"/>
    </xf>
    <xf numFmtId="0" fontId="0" fillId="0" borderId="56" xfId="0" applyBorder="1" applyAlignment="1">
      <alignment horizontal="left" vertical="center" wrapText="1"/>
    </xf>
    <xf numFmtId="0" fontId="0" fillId="0" borderId="62" xfId="0" applyBorder="1" applyAlignment="1">
      <alignment horizontal="left" vertical="center" wrapText="1"/>
    </xf>
    <xf numFmtId="0" fontId="0" fillId="10" borderId="44"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0" fillId="10" borderId="40" xfId="0" applyFill="1" applyBorder="1" applyAlignment="1">
      <alignment horizontal="center" vertical="center" wrapText="1"/>
    </xf>
    <xf numFmtId="0" fontId="0" fillId="10" borderId="58" xfId="0" applyFill="1" applyBorder="1" applyAlignment="1">
      <alignment horizontal="center" vertical="center" wrapText="1"/>
    </xf>
    <xf numFmtId="0" fontId="0" fillId="10" borderId="61" xfId="0" applyFill="1" applyBorder="1" applyAlignment="1">
      <alignment horizontal="center" vertical="center" wrapText="1"/>
    </xf>
    <xf numFmtId="0" fontId="35" fillId="8" borderId="30" xfId="4" applyBorder="1" applyAlignment="1" applyProtection="1">
      <alignment horizontal="center" vertical="center" wrapText="1"/>
      <protection locked="0"/>
    </xf>
    <xf numFmtId="0" fontId="35" fillId="8" borderId="54" xfId="4" applyBorder="1" applyAlignment="1" applyProtection="1">
      <alignment horizontal="center" vertical="center" wrapText="1"/>
      <protection locked="0"/>
    </xf>
    <xf numFmtId="10" fontId="47" fillId="12" borderId="30" xfId="4" applyNumberFormat="1" applyFont="1" applyFill="1" applyBorder="1" applyAlignment="1" applyProtection="1">
      <alignment horizontal="center" vertical="center"/>
      <protection locked="0"/>
    </xf>
    <xf numFmtId="10" fontId="47" fillId="12" borderId="57" xfId="4" applyNumberFormat="1" applyFont="1" applyFill="1" applyBorder="1" applyAlignment="1" applyProtection="1">
      <alignment horizontal="center" vertical="center"/>
      <protection locked="0"/>
    </xf>
    <xf numFmtId="0" fontId="35" fillId="8" borderId="40" xfId="4" applyBorder="1" applyAlignment="1" applyProtection="1">
      <alignment horizontal="center" vertical="center"/>
      <protection locked="0"/>
    </xf>
    <xf numFmtId="0" fontId="35" fillId="8" borderId="61"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1"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5" xfId="4" applyBorder="1" applyAlignment="1" applyProtection="1">
      <alignment horizontal="center" vertical="center"/>
      <protection locked="0"/>
    </xf>
    <xf numFmtId="0" fontId="47" fillId="12" borderId="37" xfId="4" applyFont="1" applyFill="1" applyBorder="1" applyAlignment="1" applyProtection="1">
      <alignment horizontal="center" vertical="center"/>
      <protection locked="0"/>
    </xf>
    <xf numFmtId="0" fontId="47" fillId="12" borderId="45" xfId="4" applyFont="1" applyFill="1" applyBorder="1" applyAlignment="1" applyProtection="1">
      <alignment horizontal="center" vertical="center"/>
      <protection locked="0"/>
    </xf>
    <xf numFmtId="0" fontId="0" fillId="0" borderId="11" xfId="0" applyBorder="1" applyAlignment="1">
      <alignment horizontal="center" vertical="center" wrapText="1"/>
    </xf>
    <xf numFmtId="0" fontId="38" fillId="11" borderId="60" xfId="0" applyFont="1" applyFill="1" applyBorder="1" applyAlignment="1">
      <alignment horizontal="center" vertical="center"/>
    </xf>
    <xf numFmtId="0" fontId="38" fillId="11" borderId="49" xfId="0" applyFont="1" applyFill="1" applyBorder="1" applyAlignment="1">
      <alignment horizontal="center" vertical="center"/>
    </xf>
    <xf numFmtId="0" fontId="35" fillId="8" borderId="30" xfId="4"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8" borderId="57" xfId="4"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wrapText="1"/>
      <protection locked="0"/>
    </xf>
    <xf numFmtId="0" fontId="38" fillId="11" borderId="54" xfId="0" applyFont="1" applyFill="1" applyBorder="1" applyAlignment="1">
      <alignment horizontal="center" vertical="center" wrapText="1"/>
    </xf>
    <xf numFmtId="0" fontId="0" fillId="10" borderId="58" xfId="0" applyFill="1" applyBorder="1" applyAlignment="1">
      <alignment horizontal="left" vertical="center" wrapText="1"/>
    </xf>
    <xf numFmtId="0" fontId="35" fillId="8" borderId="30" xfId="4" applyBorder="1" applyAlignment="1" applyProtection="1">
      <alignment horizontal="center"/>
      <protection locked="0"/>
    </xf>
    <xf numFmtId="0" fontId="35" fillId="8" borderId="54" xfId="4" applyBorder="1" applyAlignment="1" applyProtection="1">
      <alignment horizontal="center"/>
      <protection locked="0"/>
    </xf>
    <xf numFmtId="0" fontId="35" fillId="12" borderId="53"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0" fontId="35" fillId="12" borderId="52"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8" fillId="11" borderId="53" xfId="0" applyFont="1" applyFill="1" applyBorder="1" applyAlignment="1">
      <alignment horizontal="center" vertical="center" wrapText="1"/>
    </xf>
    <xf numFmtId="0" fontId="35" fillId="8" borderId="53"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7" xfId="4" applyNumberFormat="1"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8" fillId="11" borderId="41" xfId="0" applyFont="1" applyFill="1" applyBorder="1" applyAlignment="1">
      <alignment horizontal="center" vertical="center" wrapText="1"/>
    </xf>
    <xf numFmtId="0" fontId="38" fillId="11" borderId="60" xfId="0" applyFont="1" applyFill="1" applyBorder="1" applyAlignment="1">
      <alignment horizontal="center" vertical="center" wrapText="1"/>
    </xf>
    <xf numFmtId="0" fontId="38" fillId="11" borderId="49" xfId="0" applyFont="1" applyFill="1" applyBorder="1" applyAlignment="1">
      <alignment horizontal="center" vertical="center" wrapText="1"/>
    </xf>
    <xf numFmtId="0" fontId="0" fillId="0" borderId="29" xfId="0" applyBorder="1" applyAlignment="1">
      <alignment horizontal="left" vertical="center" wrapText="1"/>
    </xf>
    <xf numFmtId="0" fontId="35" fillId="12" borderId="40" xfId="4" applyFill="1" applyBorder="1" applyAlignment="1" applyProtection="1">
      <alignment horizontal="center" wrapText="1"/>
      <protection locked="0"/>
    </xf>
    <xf numFmtId="0" fontId="35" fillId="12" borderId="61"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5" xfId="4" applyFill="1" applyBorder="1" applyAlignment="1" applyProtection="1">
      <alignment horizontal="center" wrapText="1"/>
      <protection locked="0"/>
    </xf>
    <xf numFmtId="0" fontId="35" fillId="8" borderId="40" xfId="4" applyBorder="1" applyAlignment="1" applyProtection="1">
      <alignment horizontal="center" wrapText="1"/>
      <protection locked="0"/>
    </xf>
    <xf numFmtId="0" fontId="35" fillId="8" borderId="61"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5" xfId="4" applyBorder="1" applyAlignment="1" applyProtection="1">
      <alignment horizontal="center" wrapText="1"/>
      <protection locked="0"/>
    </xf>
    <xf numFmtId="0" fontId="43" fillId="8" borderId="30" xfId="4" applyFont="1" applyBorder="1" applyAlignment="1" applyProtection="1">
      <alignment horizontal="center" vertical="center" wrapText="1"/>
      <protection locked="0"/>
    </xf>
    <xf numFmtId="0" fontId="43" fillId="8" borderId="54"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protection locked="0"/>
    </xf>
    <xf numFmtId="0" fontId="43" fillId="12" borderId="61"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1" xfId="4" applyFont="1" applyBorder="1" applyAlignment="1" applyProtection="1">
      <alignment horizontal="center" vertical="center"/>
      <protection locked="0"/>
    </xf>
    <xf numFmtId="0" fontId="57" fillId="0" borderId="11" xfId="0" applyFont="1" applyBorder="1" applyAlignment="1">
      <alignment horizontal="left" vertical="center" wrapText="1"/>
    </xf>
    <xf numFmtId="0" fontId="36" fillId="0" borderId="0" xfId="0" applyFont="1" applyAlignment="1">
      <alignment horizontal="left"/>
    </xf>
    <xf numFmtId="0" fontId="0" fillId="10" borderId="56" xfId="0" applyFill="1" applyBorder="1" applyAlignment="1">
      <alignment horizontal="left" vertical="center" wrapText="1"/>
    </xf>
    <xf numFmtId="0" fontId="0" fillId="10" borderId="59" xfId="0" applyFill="1" applyBorder="1" applyAlignment="1">
      <alignment horizontal="left" vertical="center" wrapText="1"/>
    </xf>
    <xf numFmtId="0" fontId="0" fillId="10" borderId="62" xfId="0" applyFill="1" applyBorder="1" applyAlignment="1">
      <alignment horizontal="left" vertical="center" wrapText="1"/>
    </xf>
    <xf numFmtId="0" fontId="57" fillId="0" borderId="40" xfId="0" applyFont="1" applyBorder="1" applyAlignment="1">
      <alignment horizontal="left" vertical="center" wrapText="1"/>
    </xf>
    <xf numFmtId="0" fontId="57" fillId="0" borderId="61" xfId="0" applyFont="1" applyBorder="1" applyAlignment="1">
      <alignment horizontal="left" vertical="center" wrapText="1"/>
    </xf>
    <xf numFmtId="0" fontId="58" fillId="11" borderId="30" xfId="0" applyFont="1" applyFill="1" applyBorder="1" applyAlignment="1">
      <alignment horizontal="center" vertical="center" wrapText="1"/>
    </xf>
    <xf numFmtId="0" fontId="58" fillId="11" borderId="54" xfId="0" applyFont="1" applyFill="1" applyBorder="1" applyAlignment="1">
      <alignment horizontal="center" vertical="center" wrapText="1"/>
    </xf>
    <xf numFmtId="0" fontId="58" fillId="11" borderId="53" xfId="0" applyFont="1" applyFill="1" applyBorder="1" applyAlignment="1">
      <alignment horizontal="center" vertical="center" wrapText="1"/>
    </xf>
    <xf numFmtId="0" fontId="47" fillId="8" borderId="53" xfId="4" applyFont="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57" fillId="10" borderId="40" xfId="0" applyFont="1" applyFill="1" applyBorder="1" applyAlignment="1">
      <alignment horizontal="left" vertical="center" wrapText="1"/>
    </xf>
    <xf numFmtId="0" fontId="57" fillId="10" borderId="61" xfId="0" applyFont="1" applyFill="1" applyBorder="1" applyAlignment="1">
      <alignment horizontal="left" vertical="center" wrapText="1"/>
    </xf>
    <xf numFmtId="0" fontId="58" fillId="11" borderId="61" xfId="0" applyFont="1" applyFill="1" applyBorder="1" applyAlignment="1">
      <alignment horizontal="center" vertical="center"/>
    </xf>
    <xf numFmtId="0" fontId="58" fillId="11" borderId="29" xfId="0" applyFont="1" applyFill="1" applyBorder="1" applyAlignment="1">
      <alignment horizontal="center" vertical="center"/>
    </xf>
    <xf numFmtId="0" fontId="58" fillId="11" borderId="10" xfId="0" applyFont="1" applyFill="1" applyBorder="1" applyAlignment="1">
      <alignment horizontal="center" vertical="center"/>
    </xf>
    <xf numFmtId="0" fontId="58" fillId="11" borderId="9" xfId="0" applyFont="1" applyFill="1" applyBorder="1" applyAlignment="1">
      <alignment horizontal="center" vertical="center"/>
    </xf>
    <xf numFmtId="0" fontId="58" fillId="11" borderId="50" xfId="0" applyFont="1" applyFill="1" applyBorder="1" applyAlignment="1">
      <alignment horizontal="center" vertical="center"/>
    </xf>
    <xf numFmtId="0" fontId="58" fillId="11" borderId="51" xfId="0" applyFont="1" applyFill="1" applyBorder="1" applyAlignment="1">
      <alignment horizontal="center" vertical="center"/>
    </xf>
    <xf numFmtId="0" fontId="58" fillId="11" borderId="41" xfId="0" applyFont="1" applyFill="1" applyBorder="1" applyAlignment="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57" fillId="0" borderId="58" xfId="0" applyFont="1" applyBorder="1" applyAlignment="1">
      <alignment horizontal="left" vertical="center" wrapText="1"/>
    </xf>
    <xf numFmtId="0" fontId="58" fillId="11" borderId="57" xfId="0" applyFont="1" applyFill="1" applyBorder="1" applyAlignment="1">
      <alignment horizontal="center" vertical="center" wrapText="1"/>
    </xf>
    <xf numFmtId="0" fontId="51" fillId="8" borderId="30" xfId="4" applyFont="1" applyBorder="1" applyAlignment="1" applyProtection="1">
      <alignment horizontal="center" vertical="center"/>
      <protection locked="0"/>
    </xf>
    <xf numFmtId="0" fontId="51" fillId="8" borderId="57" xfId="4" applyFont="1" applyBorder="1" applyAlignment="1" applyProtection="1">
      <alignment horizontal="center" vertical="center"/>
      <protection locked="0"/>
    </xf>
    <xf numFmtId="0" fontId="51" fillId="12" borderId="30" xfId="4" applyFont="1" applyFill="1" applyBorder="1" applyAlignment="1" applyProtection="1">
      <alignment horizontal="center" vertical="center"/>
      <protection locked="0"/>
    </xf>
    <xf numFmtId="0" fontId="51" fillId="12" borderId="57" xfId="4" applyFont="1" applyFill="1" applyBorder="1" applyAlignment="1" applyProtection="1">
      <alignment horizontal="center" vertical="center"/>
      <protection locked="0"/>
    </xf>
  </cellXfs>
  <cellStyles count="7">
    <cellStyle name="Bad" xfId="3" builtinId="27"/>
    <cellStyle name="Comma" xfId="5" builtinId="3"/>
    <cellStyle name="Comma 2" xfId="6" xr:uid="{D93DAC0B-F14C-4BFB-98EB-E5F300A2DB1D}"/>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279400</xdr:rowOff>
        </xdr:from>
        <xdr:to>
          <xdr:col>6</xdr:col>
          <xdr:colOff>501650</xdr:colOff>
          <xdr:row>7</xdr:row>
          <xdr:rowOff>444500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44450</xdr:rowOff>
        </xdr:from>
        <xdr:to>
          <xdr:col>5</xdr:col>
          <xdr:colOff>1866900</xdr:colOff>
          <xdr:row>7</xdr:row>
          <xdr:rowOff>254000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11</xdr:row>
          <xdr:rowOff>10886</xdr:rowOff>
        </xdr:from>
        <xdr:to>
          <xdr:col>3</xdr:col>
          <xdr:colOff>1218746</xdr:colOff>
          <xdr:row>12</xdr:row>
          <xdr:rowOff>44450</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4959803" y="5127172"/>
              <a:ext cx="1066800" cy="3362778"/>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12</xdr:row>
          <xdr:rowOff>15875</xdr:rowOff>
        </xdr:from>
        <xdr:to>
          <xdr:col>3</xdr:col>
          <xdr:colOff>1218746</xdr:colOff>
          <xdr:row>13</xdr:row>
          <xdr:rowOff>39461</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4959803" y="8461375"/>
              <a:ext cx="1066800" cy="4323443"/>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13</xdr:row>
          <xdr:rowOff>10886</xdr:rowOff>
        </xdr:from>
        <xdr:to>
          <xdr:col>3</xdr:col>
          <xdr:colOff>1218746</xdr:colOff>
          <xdr:row>14</xdr:row>
          <xdr:rowOff>45811</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4959803" y="12756243"/>
              <a:ext cx="1066800" cy="28892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14</xdr:row>
          <xdr:rowOff>17236</xdr:rowOff>
        </xdr:from>
        <xdr:to>
          <xdr:col>3</xdr:col>
          <xdr:colOff>1218746</xdr:colOff>
          <xdr:row>14</xdr:row>
          <xdr:rowOff>236311</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4959803" y="13016593"/>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10</xdr:row>
          <xdr:rowOff>7257</xdr:rowOff>
        </xdr:from>
        <xdr:to>
          <xdr:col>4</xdr:col>
          <xdr:colOff>1319893</xdr:colOff>
          <xdr:row>11</xdr:row>
          <xdr:rowOff>39461</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7419522" y="3291114"/>
              <a:ext cx="1066800" cy="1864633"/>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11</xdr:row>
          <xdr:rowOff>15899</xdr:rowOff>
        </xdr:from>
        <xdr:to>
          <xdr:col>4</xdr:col>
          <xdr:colOff>1319893</xdr:colOff>
          <xdr:row>12</xdr:row>
          <xdr:rowOff>49463</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7419522" y="5132185"/>
              <a:ext cx="1066800" cy="3362778"/>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15</xdr:row>
          <xdr:rowOff>23586</xdr:rowOff>
        </xdr:from>
        <xdr:to>
          <xdr:col>3</xdr:col>
          <xdr:colOff>1218746</xdr:colOff>
          <xdr:row>16</xdr:row>
          <xdr:rowOff>47171</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4959803" y="13276943"/>
              <a:ext cx="1066800" cy="2227942"/>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16</xdr:row>
          <xdr:rowOff>18596</xdr:rowOff>
        </xdr:from>
        <xdr:to>
          <xdr:col>3</xdr:col>
          <xdr:colOff>1218746</xdr:colOff>
          <xdr:row>17</xdr:row>
          <xdr:rowOff>53521</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4959803" y="15476310"/>
              <a:ext cx="1066800" cy="28892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17</xdr:row>
          <xdr:rowOff>24946</xdr:rowOff>
        </xdr:from>
        <xdr:to>
          <xdr:col>3</xdr:col>
          <xdr:colOff>1218746</xdr:colOff>
          <xdr:row>18</xdr:row>
          <xdr:rowOff>48532</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4959803" y="15736660"/>
              <a:ext cx="1066800" cy="2227943"/>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18</xdr:row>
          <xdr:rowOff>19957</xdr:rowOff>
        </xdr:from>
        <xdr:to>
          <xdr:col>3</xdr:col>
          <xdr:colOff>1218746</xdr:colOff>
          <xdr:row>19</xdr:row>
          <xdr:rowOff>55336</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4959803" y="17936028"/>
              <a:ext cx="1066800" cy="5233308"/>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19</xdr:row>
          <xdr:rowOff>26761</xdr:rowOff>
        </xdr:from>
        <xdr:to>
          <xdr:col>3</xdr:col>
          <xdr:colOff>1218746</xdr:colOff>
          <xdr:row>20</xdr:row>
          <xdr:rowOff>58057</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4959803" y="23140761"/>
              <a:ext cx="1066800" cy="1500867"/>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20</xdr:row>
          <xdr:rowOff>29482</xdr:rowOff>
        </xdr:from>
        <xdr:to>
          <xdr:col>3</xdr:col>
          <xdr:colOff>1218746</xdr:colOff>
          <xdr:row>21</xdr:row>
          <xdr:rowOff>64407</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4959803" y="24613053"/>
              <a:ext cx="1066800" cy="28892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21</xdr:row>
          <xdr:rowOff>35832</xdr:rowOff>
        </xdr:from>
        <xdr:to>
          <xdr:col>3</xdr:col>
          <xdr:colOff>1218746</xdr:colOff>
          <xdr:row>22</xdr:row>
          <xdr:rowOff>7257</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4959803" y="24873403"/>
              <a:ext cx="1066800" cy="22542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22</xdr:row>
          <xdr:rowOff>42182</xdr:rowOff>
        </xdr:from>
        <xdr:to>
          <xdr:col>3</xdr:col>
          <xdr:colOff>1218746</xdr:colOff>
          <xdr:row>23</xdr:row>
          <xdr:rowOff>77107</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4959803" y="25133753"/>
              <a:ext cx="1066800" cy="288925"/>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23</xdr:row>
          <xdr:rowOff>48532</xdr:rowOff>
        </xdr:from>
        <xdr:to>
          <xdr:col>3</xdr:col>
          <xdr:colOff>1218746</xdr:colOff>
          <xdr:row>24</xdr:row>
          <xdr:rowOff>83457</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4959803" y="25394103"/>
              <a:ext cx="1066800" cy="28892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24</xdr:row>
          <xdr:rowOff>54882</xdr:rowOff>
        </xdr:from>
        <xdr:to>
          <xdr:col>3</xdr:col>
          <xdr:colOff>1218746</xdr:colOff>
          <xdr:row>25</xdr:row>
          <xdr:rowOff>89807</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4959803" y="25654453"/>
              <a:ext cx="1066800" cy="28892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24</xdr:row>
          <xdr:rowOff>54882</xdr:rowOff>
        </xdr:from>
        <xdr:to>
          <xdr:col>4</xdr:col>
          <xdr:colOff>1319893</xdr:colOff>
          <xdr:row>25</xdr:row>
          <xdr:rowOff>89807</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7419522" y="25654453"/>
              <a:ext cx="1066800" cy="28892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23</xdr:row>
          <xdr:rowOff>48532</xdr:rowOff>
        </xdr:from>
        <xdr:to>
          <xdr:col>4</xdr:col>
          <xdr:colOff>1319893</xdr:colOff>
          <xdr:row>24</xdr:row>
          <xdr:rowOff>83457</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7419522" y="25394103"/>
              <a:ext cx="1066800" cy="28892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22</xdr:row>
          <xdr:rowOff>42182</xdr:rowOff>
        </xdr:from>
        <xdr:to>
          <xdr:col>4</xdr:col>
          <xdr:colOff>1319893</xdr:colOff>
          <xdr:row>23</xdr:row>
          <xdr:rowOff>77107</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7419522" y="25133753"/>
              <a:ext cx="1066800" cy="288925"/>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21</xdr:row>
          <xdr:rowOff>35832</xdr:rowOff>
        </xdr:from>
        <xdr:to>
          <xdr:col>4</xdr:col>
          <xdr:colOff>1319893</xdr:colOff>
          <xdr:row>22</xdr:row>
          <xdr:rowOff>7257</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7419522" y="24873403"/>
              <a:ext cx="1066800" cy="22542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20</xdr:row>
          <xdr:rowOff>29482</xdr:rowOff>
        </xdr:from>
        <xdr:to>
          <xdr:col>4</xdr:col>
          <xdr:colOff>1319893</xdr:colOff>
          <xdr:row>21</xdr:row>
          <xdr:rowOff>64407</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7419522" y="24613053"/>
              <a:ext cx="1066800" cy="28892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19</xdr:row>
          <xdr:rowOff>26761</xdr:rowOff>
        </xdr:from>
        <xdr:to>
          <xdr:col>4</xdr:col>
          <xdr:colOff>1319893</xdr:colOff>
          <xdr:row>20</xdr:row>
          <xdr:rowOff>58057</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7419522" y="23140761"/>
              <a:ext cx="1066800" cy="1500867"/>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18</xdr:row>
          <xdr:rowOff>19957</xdr:rowOff>
        </xdr:from>
        <xdr:to>
          <xdr:col>4</xdr:col>
          <xdr:colOff>1319893</xdr:colOff>
          <xdr:row>19</xdr:row>
          <xdr:rowOff>55336</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7419522" y="17936028"/>
              <a:ext cx="1066800" cy="5233308"/>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17</xdr:row>
          <xdr:rowOff>24946</xdr:rowOff>
        </xdr:from>
        <xdr:to>
          <xdr:col>4</xdr:col>
          <xdr:colOff>1319893</xdr:colOff>
          <xdr:row>18</xdr:row>
          <xdr:rowOff>48532</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7419522" y="15736660"/>
              <a:ext cx="1066800" cy="2227943"/>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16</xdr:row>
          <xdr:rowOff>18596</xdr:rowOff>
        </xdr:from>
        <xdr:to>
          <xdr:col>4</xdr:col>
          <xdr:colOff>1319893</xdr:colOff>
          <xdr:row>17</xdr:row>
          <xdr:rowOff>53521</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7419522" y="15476310"/>
              <a:ext cx="1066800" cy="28892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15</xdr:row>
          <xdr:rowOff>23586</xdr:rowOff>
        </xdr:from>
        <xdr:to>
          <xdr:col>4</xdr:col>
          <xdr:colOff>1319893</xdr:colOff>
          <xdr:row>16</xdr:row>
          <xdr:rowOff>47171</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7419522" y="13276943"/>
              <a:ext cx="1066800" cy="2227942"/>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14</xdr:row>
          <xdr:rowOff>17236</xdr:rowOff>
        </xdr:from>
        <xdr:to>
          <xdr:col>4</xdr:col>
          <xdr:colOff>1319893</xdr:colOff>
          <xdr:row>14</xdr:row>
          <xdr:rowOff>236311</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7419522" y="13016593"/>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12</xdr:row>
          <xdr:rowOff>15875</xdr:rowOff>
        </xdr:from>
        <xdr:to>
          <xdr:col>4</xdr:col>
          <xdr:colOff>1319893</xdr:colOff>
          <xdr:row>13</xdr:row>
          <xdr:rowOff>39461</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7419522" y="8461375"/>
              <a:ext cx="1066800" cy="4323443"/>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13</xdr:row>
          <xdr:rowOff>10886</xdr:rowOff>
        </xdr:from>
        <xdr:to>
          <xdr:col>4</xdr:col>
          <xdr:colOff>1319893</xdr:colOff>
          <xdr:row>14</xdr:row>
          <xdr:rowOff>45811</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7419522" y="12756243"/>
              <a:ext cx="1066800" cy="28892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151946</xdr:colOff>
          <xdr:row>10</xdr:row>
          <xdr:rowOff>7257</xdr:rowOff>
        </xdr:from>
        <xdr:to>
          <xdr:col>3</xdr:col>
          <xdr:colOff>1218746</xdr:colOff>
          <xdr:row>11</xdr:row>
          <xdr:rowOff>39461</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4959803" y="3291114"/>
              <a:ext cx="1066800" cy="1864633"/>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4807857" y="35922857"/>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253093</xdr:colOff>
          <xdr:row>36</xdr:row>
          <xdr:rowOff>83004</xdr:rowOff>
        </xdr:from>
        <xdr:to>
          <xdr:col>4</xdr:col>
          <xdr:colOff>1319893</xdr:colOff>
          <xdr:row>37</xdr:row>
          <xdr:rowOff>86179</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7419522" y="28930147"/>
              <a:ext cx="1066800" cy="511175"/>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291192</xdr:colOff>
          <xdr:row>50</xdr:row>
          <xdr:rowOff>266246</xdr:rowOff>
        </xdr:from>
        <xdr:to>
          <xdr:col>4</xdr:col>
          <xdr:colOff>2548616</xdr:colOff>
          <xdr:row>50</xdr:row>
          <xdr:rowOff>599621</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7457621" y="36189103"/>
              <a:ext cx="2257424"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253093</xdr:colOff>
          <xdr:row>64</xdr:row>
          <xdr:rowOff>125639</xdr:rowOff>
        </xdr:from>
        <xdr:to>
          <xdr:col>4</xdr:col>
          <xdr:colOff>2108397</xdr:colOff>
          <xdr:row>65</xdr:row>
          <xdr:rowOff>125639</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7419522" y="42099139"/>
              <a:ext cx="1855304" cy="762000"/>
              <a:chOff x="3047999"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7999"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2"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257685</xdr:colOff>
          <xdr:row>38</xdr:row>
          <xdr:rowOff>134173</xdr:rowOff>
        </xdr:from>
        <xdr:to>
          <xdr:col>5</xdr:col>
          <xdr:colOff>846869</xdr:colOff>
          <xdr:row>39</xdr:row>
          <xdr:rowOff>134957</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6065049" y="16828900"/>
              <a:ext cx="3210002" cy="578057"/>
              <a:chOff x="3047993" y="14817587"/>
              <a:chExt cx="1855294"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7993" y="14817587"/>
                <a:ext cx="51434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77" y="14817587"/>
                <a:ext cx="79761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114299</xdr:colOff>
          <xdr:row>38</xdr:row>
          <xdr:rowOff>69850</xdr:rowOff>
        </xdr:from>
        <xdr:to>
          <xdr:col>3</xdr:col>
          <xdr:colOff>1333500</xdr:colOff>
          <xdr:row>38</xdr:row>
          <xdr:rowOff>403225</xdr:rowOff>
        </xdr:to>
        <xdr:grpSp>
          <xdr:nvGrpSpPr>
            <xdr:cNvPr id="6" name="Group 135">
              <a:extLst>
                <a:ext uri="{FF2B5EF4-FFF2-40B4-BE49-F238E27FC236}">
                  <a16:creationId xmlns:a16="http://schemas.microsoft.com/office/drawing/2014/main" id="{00000000-0008-0000-0A00-000006000000}"/>
                </a:ext>
              </a:extLst>
            </xdr:cNvPr>
            <xdr:cNvGrpSpPr>
              <a:grpSpLocks/>
            </xdr:cNvGrpSpPr>
          </xdr:nvGrpSpPr>
          <xdr:grpSpPr bwMode="auto">
            <a:xfrm>
              <a:off x="2730499" y="26885900"/>
              <a:ext cx="121920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A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A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dp.sharepoint.com/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epmarie@moi.intnet.mu" TargetMode="External"/><Relationship Id="rId2" Type="http://schemas.openxmlformats.org/officeDocument/2006/relationships/hyperlink" Target="mailto:shakil.beedassy@undp.org" TargetMode="External"/><Relationship Id="rId1" Type="http://schemas.openxmlformats.org/officeDocument/2006/relationships/hyperlink" Target="mailto:rachna.ramsurn@undp.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mjeremiemuzungaile@env.gov.sc"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0.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m.mjeremiemuzungaile@env.gov.sc" TargetMode="External"/><Relationship Id="rId2" Type="http://schemas.openxmlformats.org/officeDocument/2006/relationships/hyperlink" Target="mailto:shakil.beedassy@undp.org" TargetMode="External"/><Relationship Id="rId1" Type="http://schemas.openxmlformats.org/officeDocument/2006/relationships/hyperlink" Target="mailto:rachna.ramsurn@undp.org" TargetMode="External"/><Relationship Id="rId5" Type="http://schemas.openxmlformats.org/officeDocument/2006/relationships/printerSettings" Target="../printerSettings/printerSettings8.bin"/><Relationship Id="rId4" Type="http://schemas.openxmlformats.org/officeDocument/2006/relationships/hyperlink" Target="mailto:depmarie@moi.intnet.mu"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tabSelected="1" topLeftCell="A12" workbookViewId="0">
      <selection activeCell="D41" sqref="D41"/>
    </sheetView>
  </sheetViews>
  <sheetFormatPr defaultColWidth="102.453125" defaultRowHeight="14" x14ac:dyDescent="0.3"/>
  <cols>
    <col min="1" max="1" width="2.453125" style="1" customWidth="1"/>
    <col min="2" max="2" width="9.81640625" style="118" customWidth="1"/>
    <col min="3" max="3" width="15.1796875" style="118" customWidth="1"/>
    <col min="4" max="4" width="87.1796875" style="1" customWidth="1"/>
    <col min="5" max="5" width="4.81640625" style="1" customWidth="1"/>
    <col min="6" max="6" width="9.1796875" style="1" customWidth="1"/>
    <col min="7" max="7" width="12.453125" style="1" customWidth="1"/>
    <col min="8" max="8" width="15.453125" style="1" hidden="1" customWidth="1"/>
    <col min="9" max="13" width="0" style="1" hidden="1" customWidth="1"/>
    <col min="14" max="15" width="9.1796875" style="1" hidden="1" customWidth="1"/>
    <col min="16" max="16" width="0" style="1" hidden="1"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19"/>
      <c r="C2" s="120"/>
      <c r="D2" s="57"/>
      <c r="E2" s="58"/>
    </row>
    <row r="3" spans="2:16" ht="18" thickBot="1" x14ac:dyDescent="0.4">
      <c r="B3" s="121"/>
      <c r="C3" s="122"/>
      <c r="D3" s="75" t="s">
        <v>0</v>
      </c>
      <c r="E3" s="67"/>
    </row>
    <row r="4" spans="2:16" ht="14.5" thickBot="1" x14ac:dyDescent="0.35">
      <c r="B4" s="121"/>
      <c r="C4" s="122"/>
      <c r="D4" s="66" t="s">
        <v>1</v>
      </c>
      <c r="E4" s="67"/>
    </row>
    <row r="5" spans="2:16" ht="14.5" thickBot="1" x14ac:dyDescent="0.35">
      <c r="B5" s="121"/>
      <c r="C5" s="125" t="s">
        <v>2</v>
      </c>
      <c r="D5" s="139" t="s">
        <v>3</v>
      </c>
      <c r="E5" s="67"/>
    </row>
    <row r="6" spans="2:16" s="2" customFormat="1" ht="14.5" thickBot="1" x14ac:dyDescent="0.35">
      <c r="B6" s="123"/>
      <c r="C6" s="73"/>
      <c r="D6" s="39"/>
      <c r="E6" s="37"/>
      <c r="G6" s="1"/>
      <c r="H6" s="1"/>
      <c r="I6" s="1"/>
      <c r="J6" s="1"/>
      <c r="K6" s="1"/>
      <c r="L6" s="1"/>
      <c r="M6" s="1"/>
      <c r="N6" s="1"/>
      <c r="O6" s="1"/>
      <c r="P6" s="1"/>
    </row>
    <row r="7" spans="2:16" s="2" customFormat="1" ht="30.75" customHeight="1" thickBot="1" x14ac:dyDescent="0.35">
      <c r="B7" s="123"/>
      <c r="C7" s="68" t="s">
        <v>4</v>
      </c>
      <c r="D7" s="412" t="s">
        <v>5</v>
      </c>
      <c r="E7" s="37"/>
      <c r="G7" s="1"/>
      <c r="H7" s="1"/>
      <c r="I7" s="1"/>
      <c r="J7" s="1"/>
      <c r="K7" s="1"/>
      <c r="L7" s="1"/>
      <c r="M7" s="1"/>
      <c r="N7" s="1"/>
      <c r="O7" s="1"/>
      <c r="P7" s="1"/>
    </row>
    <row r="8" spans="2:16" s="2" customFormat="1" hidden="1" x14ac:dyDescent="0.3">
      <c r="B8" s="121"/>
      <c r="C8" s="122"/>
      <c r="D8" s="66"/>
      <c r="E8" s="37"/>
      <c r="G8" s="1"/>
      <c r="H8" s="1"/>
      <c r="I8" s="1"/>
      <c r="J8" s="1"/>
      <c r="K8" s="1"/>
      <c r="L8" s="1"/>
      <c r="M8" s="1"/>
      <c r="N8" s="1"/>
      <c r="O8" s="1"/>
      <c r="P8" s="1"/>
    </row>
    <row r="9" spans="2:16" s="2" customFormat="1" hidden="1" x14ac:dyDescent="0.3">
      <c r="B9" s="121"/>
      <c r="C9" s="122"/>
      <c r="D9" s="66"/>
      <c r="E9" s="37"/>
      <c r="G9" s="1"/>
      <c r="H9" s="1"/>
      <c r="I9" s="1"/>
      <c r="J9" s="1"/>
      <c r="K9" s="1"/>
      <c r="L9" s="1"/>
      <c r="M9" s="1"/>
      <c r="N9" s="1"/>
      <c r="O9" s="1"/>
      <c r="P9" s="1"/>
    </row>
    <row r="10" spans="2:16" s="2" customFormat="1" hidden="1" x14ac:dyDescent="0.3">
      <c r="B10" s="121"/>
      <c r="C10" s="122"/>
      <c r="D10" s="66"/>
      <c r="E10" s="37"/>
      <c r="G10" s="1"/>
      <c r="H10" s="1"/>
      <c r="I10" s="1"/>
      <c r="J10" s="1"/>
      <c r="K10" s="1"/>
      <c r="L10" s="1"/>
      <c r="M10" s="1"/>
      <c r="N10" s="1"/>
      <c r="O10" s="1"/>
      <c r="P10" s="1"/>
    </row>
    <row r="11" spans="2:16" s="2" customFormat="1" hidden="1" x14ac:dyDescent="0.3">
      <c r="B11" s="121"/>
      <c r="C11" s="122"/>
      <c r="D11" s="66"/>
      <c r="E11" s="37"/>
      <c r="G11" s="1"/>
      <c r="H11" s="1"/>
      <c r="I11" s="1"/>
      <c r="J11" s="1"/>
      <c r="K11" s="1"/>
      <c r="L11" s="1"/>
      <c r="M11" s="1"/>
      <c r="N11" s="1"/>
      <c r="O11" s="1"/>
      <c r="P11" s="1"/>
    </row>
    <row r="12" spans="2:16" s="2" customFormat="1" ht="14.5" thickBot="1" x14ac:dyDescent="0.35">
      <c r="B12" s="123"/>
      <c r="C12" s="73"/>
      <c r="D12" s="39"/>
      <c r="E12" s="37"/>
      <c r="G12" s="1"/>
      <c r="H12" s="1"/>
      <c r="I12" s="1"/>
      <c r="J12" s="1"/>
      <c r="K12" s="1"/>
      <c r="L12" s="1"/>
      <c r="M12" s="1"/>
      <c r="N12" s="1"/>
      <c r="O12" s="1"/>
      <c r="P12" s="1"/>
    </row>
    <row r="13" spans="2:16" s="2" customFormat="1" ht="264.64999999999998" customHeight="1" thickBot="1" x14ac:dyDescent="0.35">
      <c r="B13" s="123"/>
      <c r="C13" s="69" t="s">
        <v>6</v>
      </c>
      <c r="D13" s="10" t="s">
        <v>7</v>
      </c>
      <c r="E13" s="37"/>
      <c r="G13" s="1"/>
      <c r="H13" s="1"/>
      <c r="I13" s="1"/>
      <c r="J13" s="1"/>
      <c r="K13" s="1"/>
      <c r="L13" s="1"/>
      <c r="M13" s="1"/>
      <c r="N13" s="1"/>
      <c r="O13" s="1"/>
      <c r="P13" s="1"/>
    </row>
    <row r="14" spans="2:16" s="2" customFormat="1" ht="14.5" thickBot="1" x14ac:dyDescent="0.35">
      <c r="B14" s="123"/>
      <c r="C14" s="73"/>
      <c r="D14" s="39"/>
      <c r="E14" s="37"/>
      <c r="G14" s="1"/>
      <c r="H14" s="1" t="s">
        <v>8</v>
      </c>
      <c r="I14" s="1" t="s">
        <v>9</v>
      </c>
      <c r="J14" s="1"/>
      <c r="K14" s="1" t="s">
        <v>10</v>
      </c>
      <c r="L14" s="1" t="s">
        <v>11</v>
      </c>
      <c r="M14" s="1" t="s">
        <v>12</v>
      </c>
      <c r="N14" s="1" t="s">
        <v>13</v>
      </c>
      <c r="O14" s="1" t="s">
        <v>14</v>
      </c>
      <c r="P14" s="1" t="s">
        <v>15</v>
      </c>
    </row>
    <row r="15" spans="2:16" s="2" customFormat="1" x14ac:dyDescent="0.3">
      <c r="B15" s="123"/>
      <c r="C15" s="70" t="s">
        <v>16</v>
      </c>
      <c r="D15" s="11" t="s">
        <v>17</v>
      </c>
      <c r="E15" s="37"/>
      <c r="G15" s="1"/>
      <c r="H15" s="3" t="s">
        <v>18</v>
      </c>
      <c r="I15" s="1" t="s">
        <v>19</v>
      </c>
      <c r="J15" s="1" t="s">
        <v>20</v>
      </c>
      <c r="K15" s="1" t="s">
        <v>21</v>
      </c>
      <c r="L15" s="1">
        <v>1</v>
      </c>
      <c r="M15" s="1">
        <v>1</v>
      </c>
      <c r="N15" s="1" t="s">
        <v>22</v>
      </c>
      <c r="O15" s="1" t="s">
        <v>23</v>
      </c>
      <c r="P15" s="1" t="s">
        <v>24</v>
      </c>
    </row>
    <row r="16" spans="2:16" s="2" customFormat="1" ht="29.25" customHeight="1" x14ac:dyDescent="0.3">
      <c r="B16" s="528" t="s">
        <v>25</v>
      </c>
      <c r="C16" s="529"/>
      <c r="D16" s="12" t="s">
        <v>26</v>
      </c>
      <c r="E16" s="37"/>
      <c r="G16" s="1"/>
      <c r="H16" s="3" t="s">
        <v>27</v>
      </c>
      <c r="I16" s="1" t="s">
        <v>28</v>
      </c>
      <c r="J16" s="1" t="s">
        <v>29</v>
      </c>
      <c r="K16" s="1" t="s">
        <v>30</v>
      </c>
      <c r="L16" s="1">
        <v>2</v>
      </c>
      <c r="M16" s="1">
        <v>2</v>
      </c>
      <c r="N16" s="1" t="s">
        <v>31</v>
      </c>
      <c r="O16" s="1" t="s">
        <v>32</v>
      </c>
      <c r="P16" s="1" t="s">
        <v>33</v>
      </c>
    </row>
    <row r="17" spans="2:16" s="2" customFormat="1" x14ac:dyDescent="0.3">
      <c r="B17" s="123"/>
      <c r="C17" s="70" t="s">
        <v>34</v>
      </c>
      <c r="D17" s="12" t="s">
        <v>35</v>
      </c>
      <c r="E17" s="37"/>
      <c r="G17" s="1"/>
      <c r="H17" s="3" t="s">
        <v>36</v>
      </c>
      <c r="I17" s="1" t="s">
        <v>37</v>
      </c>
      <c r="J17" s="1"/>
      <c r="K17" s="1" t="s">
        <v>38</v>
      </c>
      <c r="L17" s="1">
        <v>3</v>
      </c>
      <c r="M17" s="1">
        <v>3</v>
      </c>
      <c r="N17" s="1" t="s">
        <v>39</v>
      </c>
      <c r="O17" s="1" t="s">
        <v>40</v>
      </c>
      <c r="P17" s="1" t="s">
        <v>41</v>
      </c>
    </row>
    <row r="18" spans="2:16" s="2" customFormat="1" x14ac:dyDescent="0.3">
      <c r="B18" s="124"/>
      <c r="C18" s="69" t="s">
        <v>42</v>
      </c>
      <c r="D18" s="12" t="s">
        <v>43</v>
      </c>
      <c r="E18" s="37"/>
      <c r="G18" s="1"/>
      <c r="H18" s="3" t="s">
        <v>44</v>
      </c>
      <c r="I18" s="1"/>
      <c r="J18" s="1"/>
      <c r="K18" s="1" t="s">
        <v>45</v>
      </c>
      <c r="L18" s="1">
        <v>5</v>
      </c>
      <c r="M18" s="1">
        <v>5</v>
      </c>
      <c r="N18" s="1" t="s">
        <v>46</v>
      </c>
      <c r="O18" s="1" t="s">
        <v>47</v>
      </c>
      <c r="P18" s="1" t="s">
        <v>48</v>
      </c>
    </row>
    <row r="19" spans="2:16" s="2" customFormat="1" ht="44.25" customHeight="1" thickBot="1" x14ac:dyDescent="0.35">
      <c r="B19" s="531" t="s">
        <v>49</v>
      </c>
      <c r="C19" s="532"/>
      <c r="D19" s="419" t="s">
        <v>50</v>
      </c>
      <c r="E19" s="37"/>
      <c r="G19" s="1"/>
      <c r="H19" s="3" t="s">
        <v>51</v>
      </c>
      <c r="I19" s="1"/>
      <c r="J19" s="1"/>
      <c r="K19" s="1" t="s">
        <v>52</v>
      </c>
      <c r="L19" s="1"/>
      <c r="M19" s="1"/>
      <c r="N19" s="1"/>
      <c r="O19" s="1" t="s">
        <v>53</v>
      </c>
      <c r="P19" s="1" t="s">
        <v>54</v>
      </c>
    </row>
    <row r="20" spans="2:16" s="2" customFormat="1" x14ac:dyDescent="0.3">
      <c r="B20" s="123"/>
      <c r="C20" s="69"/>
      <c r="D20" s="39"/>
      <c r="E20" s="67"/>
      <c r="F20" s="3"/>
      <c r="G20" s="1"/>
      <c r="H20" s="1"/>
      <c r="J20" s="1"/>
      <c r="K20" s="1"/>
      <c r="L20" s="1"/>
      <c r="M20" s="1" t="s">
        <v>55</v>
      </c>
      <c r="N20" s="1" t="s">
        <v>56</v>
      </c>
    </row>
    <row r="21" spans="2:16" s="2" customFormat="1" x14ac:dyDescent="0.3">
      <c r="B21" s="123"/>
      <c r="C21" s="125" t="s">
        <v>57</v>
      </c>
      <c r="D21" s="39"/>
      <c r="E21" s="67"/>
      <c r="F21" s="3"/>
      <c r="G21" s="1"/>
      <c r="H21" s="1"/>
      <c r="J21" s="1"/>
      <c r="K21" s="1"/>
      <c r="L21" s="1"/>
      <c r="M21" s="1" t="s">
        <v>58</v>
      </c>
      <c r="N21" s="1" t="s">
        <v>59</v>
      </c>
    </row>
    <row r="22" spans="2:16" s="2" customFormat="1" ht="14.5" thickBot="1" x14ac:dyDescent="0.35">
      <c r="B22" s="123"/>
      <c r="C22" s="126" t="s">
        <v>60</v>
      </c>
      <c r="D22" s="39"/>
      <c r="E22" s="37"/>
      <c r="G22" s="1"/>
      <c r="H22" s="3" t="s">
        <v>61</v>
      </c>
      <c r="I22" s="1"/>
      <c r="J22" s="1"/>
      <c r="L22" s="1"/>
      <c r="M22" s="1"/>
      <c r="N22" s="1"/>
      <c r="O22" s="1" t="s">
        <v>62</v>
      </c>
      <c r="P22" s="1" t="s">
        <v>63</v>
      </c>
    </row>
    <row r="23" spans="2:16" s="2" customFormat="1" x14ac:dyDescent="0.3">
      <c r="B23" s="528" t="s">
        <v>64</v>
      </c>
      <c r="C23" s="529"/>
      <c r="D23" s="526">
        <v>43444</v>
      </c>
      <c r="E23" s="37"/>
      <c r="G23" s="1"/>
      <c r="H23" s="3"/>
      <c r="I23" s="1"/>
      <c r="J23" s="1"/>
      <c r="L23" s="1"/>
      <c r="M23" s="1"/>
      <c r="N23" s="1"/>
      <c r="O23" s="1"/>
      <c r="P23" s="1"/>
    </row>
    <row r="24" spans="2:16" s="2" customFormat="1" ht="4.5" customHeight="1" x14ac:dyDescent="0.3">
      <c r="B24" s="528"/>
      <c r="C24" s="529"/>
      <c r="D24" s="527"/>
      <c r="E24" s="37"/>
      <c r="G24" s="1"/>
      <c r="H24" s="3"/>
      <c r="I24" s="1"/>
      <c r="J24" s="1"/>
      <c r="L24" s="1"/>
      <c r="M24" s="1"/>
      <c r="N24" s="1"/>
      <c r="O24" s="1"/>
      <c r="P24" s="1"/>
    </row>
    <row r="25" spans="2:16" s="2" customFormat="1" ht="27.75" customHeight="1" x14ac:dyDescent="0.3">
      <c r="B25" s="528" t="s">
        <v>65</v>
      </c>
      <c r="C25" s="529"/>
      <c r="D25" s="479">
        <v>44351</v>
      </c>
      <c r="E25" s="37"/>
      <c r="F25" s="1"/>
      <c r="G25" s="3"/>
      <c r="H25" s="1"/>
      <c r="I25" s="1"/>
      <c r="K25" s="1"/>
      <c r="L25" s="1"/>
      <c r="M25" s="1"/>
      <c r="N25" s="1" t="s">
        <v>66</v>
      </c>
      <c r="O25" s="1" t="s">
        <v>67</v>
      </c>
    </row>
    <row r="26" spans="2:16" s="2" customFormat="1" ht="32.25" customHeight="1" x14ac:dyDescent="0.3">
      <c r="B26" s="528" t="s">
        <v>68</v>
      </c>
      <c r="C26" s="529"/>
      <c r="D26" s="415">
        <v>44161</v>
      </c>
      <c r="E26" s="37"/>
      <c r="F26" s="1"/>
      <c r="G26" s="3"/>
      <c r="H26" s="1"/>
      <c r="I26" s="1"/>
      <c r="K26" s="1"/>
      <c r="L26" s="1"/>
      <c r="M26" s="1"/>
      <c r="N26" s="1" t="s">
        <v>69</v>
      </c>
      <c r="O26" s="1" t="s">
        <v>70</v>
      </c>
    </row>
    <row r="27" spans="2:16" s="2" customFormat="1" ht="28.5" customHeight="1" x14ac:dyDescent="0.3">
      <c r="B27" s="524" t="s">
        <v>71</v>
      </c>
      <c r="C27" s="530"/>
      <c r="D27" s="416" t="s">
        <v>72</v>
      </c>
      <c r="E27" s="71"/>
      <c r="F27" s="1"/>
      <c r="G27" s="3"/>
      <c r="H27" s="1"/>
      <c r="I27" s="1"/>
      <c r="J27" s="1"/>
      <c r="K27" s="1"/>
      <c r="L27" s="1"/>
      <c r="M27" s="1"/>
      <c r="N27" s="1"/>
      <c r="O27" s="1"/>
    </row>
    <row r="28" spans="2:16" s="2" customFormat="1" ht="14.15" customHeight="1" x14ac:dyDescent="0.3">
      <c r="B28" s="382"/>
      <c r="C28" s="383"/>
      <c r="D28" s="362"/>
      <c r="E28" s="71"/>
      <c r="F28" s="1"/>
      <c r="G28" s="3"/>
      <c r="H28" s="1"/>
      <c r="I28" s="1"/>
      <c r="J28" s="1"/>
      <c r="K28" s="1"/>
      <c r="L28" s="1"/>
      <c r="M28" s="1"/>
      <c r="N28" s="1"/>
      <c r="O28" s="1"/>
    </row>
    <row r="29" spans="2:16" s="2" customFormat="1" x14ac:dyDescent="0.3">
      <c r="B29" s="384"/>
      <c r="C29" s="375" t="s">
        <v>73</v>
      </c>
      <c r="D29" s="420">
        <v>46351</v>
      </c>
      <c r="E29" s="37"/>
      <c r="F29" s="1"/>
      <c r="G29" s="3"/>
      <c r="H29" s="1"/>
      <c r="I29" s="1"/>
      <c r="J29" s="1"/>
      <c r="K29" s="1"/>
      <c r="L29" s="1"/>
      <c r="M29" s="1"/>
      <c r="N29" s="1"/>
      <c r="O29" s="1"/>
    </row>
    <row r="30" spans="2:16" s="2" customFormat="1" ht="38.15" customHeight="1" x14ac:dyDescent="0.3">
      <c r="B30" s="524" t="s">
        <v>74</v>
      </c>
      <c r="C30" s="530"/>
      <c r="D30" s="533" t="s">
        <v>72</v>
      </c>
      <c r="E30" s="361"/>
      <c r="F30" s="1"/>
      <c r="G30" s="3"/>
      <c r="H30" s="1"/>
      <c r="I30" s="1"/>
      <c r="J30" s="1"/>
      <c r="K30" s="1"/>
      <c r="L30" s="1"/>
      <c r="M30" s="1"/>
      <c r="N30" s="1"/>
      <c r="O30" s="1"/>
    </row>
    <row r="31" spans="2:16" s="2" customFormat="1" ht="14.5" thickBot="1" x14ac:dyDescent="0.35">
      <c r="B31" s="384"/>
      <c r="C31" s="385" t="s">
        <v>75</v>
      </c>
      <c r="D31" s="534"/>
      <c r="E31" s="361"/>
      <c r="F31" s="1"/>
      <c r="G31" s="3"/>
      <c r="H31" s="1"/>
      <c r="I31" s="1"/>
      <c r="J31" s="1"/>
      <c r="K31" s="1"/>
      <c r="L31" s="1"/>
      <c r="M31" s="1"/>
      <c r="N31" s="1"/>
      <c r="O31" s="1"/>
    </row>
    <row r="32" spans="2:16" s="2" customFormat="1" x14ac:dyDescent="0.3">
      <c r="B32" s="359"/>
      <c r="C32" s="360"/>
      <c r="D32" s="72"/>
      <c r="E32" s="37"/>
      <c r="F32" s="1"/>
      <c r="G32" s="3"/>
      <c r="H32" s="1"/>
      <c r="I32" s="1"/>
      <c r="J32" s="1"/>
      <c r="K32" s="1"/>
      <c r="L32" s="1"/>
      <c r="M32" s="1"/>
      <c r="N32" s="1"/>
      <c r="O32" s="1"/>
    </row>
    <row r="33" spans="2:16" s="2" customFormat="1" ht="14.5" thickBot="1" x14ac:dyDescent="0.35">
      <c r="B33" s="359"/>
      <c r="C33" s="360"/>
      <c r="D33" s="380" t="s">
        <v>76</v>
      </c>
      <c r="E33" s="37"/>
      <c r="F33" s="1"/>
      <c r="G33" s="3"/>
      <c r="H33" s="1"/>
      <c r="I33" s="1"/>
      <c r="J33" s="1"/>
      <c r="K33" s="1"/>
      <c r="L33" s="1"/>
      <c r="M33" s="1"/>
      <c r="N33" s="1"/>
      <c r="O33" s="1"/>
    </row>
    <row r="34" spans="2:16" s="2" customFormat="1" ht="25" customHeight="1" x14ac:dyDescent="0.3">
      <c r="B34" s="359"/>
      <c r="C34" s="386" t="s">
        <v>77</v>
      </c>
      <c r="D34" s="376"/>
      <c r="E34" s="37"/>
      <c r="F34" s="1"/>
      <c r="G34" s="3"/>
      <c r="H34" s="1"/>
      <c r="I34" s="1"/>
      <c r="J34" s="1"/>
      <c r="K34" s="1"/>
      <c r="L34" s="1"/>
      <c r="M34" s="1"/>
      <c r="N34" s="1"/>
      <c r="O34" s="1"/>
    </row>
    <row r="35" spans="2:16" s="2" customFormat="1" ht="26" x14ac:dyDescent="0.3">
      <c r="B35" s="359"/>
      <c r="C35" s="387" t="s">
        <v>78</v>
      </c>
      <c r="D35" s="374"/>
      <c r="E35" s="37"/>
      <c r="F35" s="1"/>
      <c r="G35" s="3"/>
      <c r="H35" s="1"/>
      <c r="I35" s="1"/>
      <c r="J35" s="1"/>
      <c r="K35" s="1"/>
      <c r="L35" s="1"/>
      <c r="M35" s="1"/>
      <c r="N35" s="1"/>
      <c r="O35" s="1"/>
    </row>
    <row r="36" spans="2:16" s="2" customFormat="1" x14ac:dyDescent="0.3">
      <c r="B36" s="359"/>
      <c r="C36" s="388" t="s">
        <v>79</v>
      </c>
      <c r="D36" s="367"/>
      <c r="E36" s="37"/>
      <c r="F36" s="1"/>
      <c r="G36" s="3"/>
      <c r="H36" s="1"/>
      <c r="I36" s="1"/>
      <c r="J36" s="1"/>
      <c r="K36" s="1"/>
      <c r="L36" s="1"/>
      <c r="M36" s="1"/>
      <c r="N36" s="1"/>
      <c r="O36" s="1"/>
    </row>
    <row r="37" spans="2:16" s="2" customFormat="1" ht="57.65" customHeight="1" thickBot="1" x14ac:dyDescent="0.35">
      <c r="B37" s="359"/>
      <c r="C37" s="389" t="s">
        <v>80</v>
      </c>
      <c r="D37" s="368"/>
      <c r="E37" s="37"/>
      <c r="F37" s="1"/>
      <c r="G37" s="3"/>
      <c r="H37" s="1"/>
      <c r="I37" s="1"/>
      <c r="J37" s="1"/>
      <c r="K37" s="1"/>
      <c r="L37" s="1"/>
      <c r="M37" s="1"/>
      <c r="N37" s="1"/>
      <c r="O37" s="1"/>
    </row>
    <row r="38" spans="2:16" s="2" customFormat="1" x14ac:dyDescent="0.3">
      <c r="B38" s="359"/>
      <c r="C38" s="360"/>
      <c r="D38" s="72"/>
      <c r="E38" s="39"/>
      <c r="F38" s="369"/>
      <c r="G38" s="3"/>
      <c r="H38" s="1"/>
      <c r="I38" s="1"/>
      <c r="J38" s="1"/>
      <c r="K38" s="1"/>
      <c r="L38" s="1"/>
      <c r="M38" s="1"/>
      <c r="N38" s="1"/>
      <c r="O38" s="1"/>
    </row>
    <row r="39" spans="2:16" s="2" customFormat="1" ht="10.5" customHeight="1" x14ac:dyDescent="0.3">
      <c r="B39" s="359"/>
      <c r="C39" s="360"/>
      <c r="D39" s="72"/>
      <c r="E39" s="39"/>
      <c r="F39" s="369"/>
      <c r="G39" s="3"/>
      <c r="H39" s="1"/>
      <c r="I39" s="1"/>
      <c r="J39" s="1"/>
      <c r="K39" s="1"/>
      <c r="L39" s="1"/>
      <c r="M39" s="1"/>
      <c r="N39" s="1"/>
      <c r="O39" s="1"/>
    </row>
    <row r="40" spans="2:16" s="2" customFormat="1" ht="30" customHeight="1" thickBot="1" x14ac:dyDescent="0.35">
      <c r="B40" s="123"/>
      <c r="C40" s="73"/>
      <c r="D40" s="390" t="s">
        <v>81</v>
      </c>
      <c r="E40" s="39"/>
      <c r="F40" s="369"/>
      <c r="G40" s="1"/>
      <c r="H40" s="3" t="s">
        <v>82</v>
      </c>
      <c r="I40" s="1"/>
      <c r="J40" s="1"/>
      <c r="K40" s="1"/>
      <c r="L40" s="1"/>
      <c r="M40" s="1"/>
      <c r="N40" s="1"/>
      <c r="O40" s="1"/>
      <c r="P40" s="1"/>
    </row>
    <row r="41" spans="2:16" s="2" customFormat="1" ht="28.5" customHeight="1" thickBot="1" x14ac:dyDescent="0.35">
      <c r="B41" s="123"/>
      <c r="C41" s="73"/>
      <c r="D41" s="522" t="s">
        <v>1312</v>
      </c>
      <c r="E41" s="37"/>
      <c r="F41" s="4"/>
      <c r="G41" s="1"/>
      <c r="H41" s="3" t="s">
        <v>83</v>
      </c>
      <c r="I41" s="1"/>
      <c r="J41" s="1"/>
      <c r="K41" s="1"/>
      <c r="L41" s="1"/>
      <c r="M41" s="1"/>
      <c r="N41" s="1"/>
      <c r="O41" s="1"/>
      <c r="P41" s="1"/>
    </row>
    <row r="42" spans="2:16" s="2" customFormat="1" ht="16.5" customHeight="1" thickBot="1" x14ac:dyDescent="0.35">
      <c r="B42" s="535" t="s">
        <v>84</v>
      </c>
      <c r="C42" s="536"/>
      <c r="D42" s="39"/>
      <c r="E42" s="37"/>
      <c r="G42" s="1"/>
      <c r="H42" s="3" t="s">
        <v>85</v>
      </c>
      <c r="I42" s="1"/>
      <c r="J42" s="1"/>
      <c r="K42" s="1"/>
      <c r="L42" s="1"/>
      <c r="M42" s="1"/>
      <c r="N42" s="1"/>
      <c r="O42" s="1"/>
      <c r="P42" s="1"/>
    </row>
    <row r="43" spans="2:16" s="2" customFormat="1" ht="321.64999999999998" customHeight="1" thickBot="1" x14ac:dyDescent="0.35">
      <c r="B43" s="535"/>
      <c r="C43" s="536"/>
      <c r="D43" s="14" t="s">
        <v>1256</v>
      </c>
      <c r="E43" s="37"/>
      <c r="G43" s="1"/>
      <c r="H43" s="3" t="s">
        <v>86</v>
      </c>
      <c r="I43" s="1"/>
      <c r="J43" s="1"/>
      <c r="K43" s="1"/>
      <c r="L43" s="1"/>
      <c r="M43" s="1"/>
      <c r="N43" s="1"/>
      <c r="O43" s="1"/>
      <c r="P43" s="1"/>
    </row>
    <row r="44" spans="2:16" s="2" customFormat="1" x14ac:dyDescent="0.3">
      <c r="B44" s="123"/>
      <c r="C44" s="73"/>
      <c r="D44" s="39"/>
      <c r="E44" s="37"/>
      <c r="F44" s="4"/>
      <c r="G44" s="1"/>
      <c r="H44" s="3" t="s">
        <v>87</v>
      </c>
      <c r="I44" s="1"/>
      <c r="J44" s="1"/>
      <c r="K44" s="1"/>
      <c r="L44" s="1"/>
      <c r="M44" s="1"/>
      <c r="N44" s="1"/>
      <c r="O44" s="1"/>
      <c r="P44" s="1"/>
    </row>
    <row r="45" spans="2:16" s="2" customFormat="1" x14ac:dyDescent="0.3">
      <c r="B45" s="123"/>
      <c r="C45" s="375" t="s">
        <v>88</v>
      </c>
      <c r="D45" s="39"/>
      <c r="E45" s="37"/>
      <c r="G45" s="1"/>
      <c r="H45" s="3" t="s">
        <v>89</v>
      </c>
      <c r="I45" s="1"/>
      <c r="J45" s="1"/>
      <c r="K45" s="1"/>
      <c r="L45" s="1"/>
      <c r="M45" s="1"/>
      <c r="N45" s="1"/>
      <c r="O45" s="1"/>
      <c r="P45" s="1"/>
    </row>
    <row r="46" spans="2:16" s="2" customFormat="1" ht="31.5" customHeight="1" thickBot="1" x14ac:dyDescent="0.35">
      <c r="B46" s="524" t="s">
        <v>90</v>
      </c>
      <c r="C46" s="525"/>
      <c r="D46" s="39"/>
      <c r="E46" s="37"/>
      <c r="G46" s="1"/>
      <c r="H46" s="3" t="s">
        <v>91</v>
      </c>
      <c r="I46" s="1"/>
      <c r="J46" s="1"/>
      <c r="K46" s="1"/>
      <c r="L46" s="1"/>
      <c r="M46" s="1"/>
      <c r="N46" s="1"/>
      <c r="O46" s="1"/>
      <c r="P46" s="1"/>
    </row>
    <row r="47" spans="2:16" s="2" customFormat="1" x14ac:dyDescent="0.3">
      <c r="B47" s="123"/>
      <c r="C47" s="73" t="s">
        <v>92</v>
      </c>
      <c r="D47" s="15" t="s">
        <v>93</v>
      </c>
      <c r="E47" s="37"/>
      <c r="G47" s="1"/>
      <c r="H47" s="3" t="s">
        <v>94</v>
      </c>
      <c r="I47" s="1"/>
      <c r="J47" s="1"/>
      <c r="K47" s="1"/>
      <c r="L47" s="1"/>
      <c r="M47" s="1"/>
      <c r="N47" s="1"/>
      <c r="O47" s="1"/>
      <c r="P47" s="1"/>
    </row>
    <row r="48" spans="2:16" s="2" customFormat="1" ht="14.5" x14ac:dyDescent="0.35">
      <c r="B48" s="123"/>
      <c r="C48" s="73" t="s">
        <v>95</v>
      </c>
      <c r="D48" s="411" t="s">
        <v>96</v>
      </c>
      <c r="E48" s="37"/>
      <c r="G48" s="1"/>
      <c r="H48" s="3" t="s">
        <v>97</v>
      </c>
      <c r="I48" s="1"/>
      <c r="J48" s="1"/>
      <c r="K48" s="1"/>
      <c r="L48" s="1"/>
      <c r="M48" s="1"/>
      <c r="N48" s="1"/>
      <c r="O48" s="1"/>
      <c r="P48" s="1"/>
    </row>
    <row r="49" spans="1:16" s="2" customFormat="1" ht="14.5" thickBot="1" x14ac:dyDescent="0.35">
      <c r="B49" s="123"/>
      <c r="C49" s="73" t="s">
        <v>98</v>
      </c>
      <c r="D49" s="16"/>
      <c r="E49" s="37"/>
      <c r="G49" s="1"/>
      <c r="H49" s="3" t="s">
        <v>99</v>
      </c>
      <c r="I49" s="1"/>
      <c r="J49" s="1"/>
      <c r="K49" s="1"/>
      <c r="L49" s="1"/>
      <c r="M49" s="1"/>
      <c r="N49" s="1"/>
      <c r="O49" s="1"/>
      <c r="P49" s="1"/>
    </row>
    <row r="50" spans="1:16" s="2" customFormat="1" ht="3.65" customHeight="1" x14ac:dyDescent="0.3">
      <c r="B50" s="123"/>
      <c r="C50" s="73"/>
      <c r="D50" s="366"/>
      <c r="E50" s="37"/>
      <c r="G50" s="1"/>
      <c r="H50" s="3"/>
      <c r="I50" s="1"/>
      <c r="J50" s="1"/>
      <c r="K50" s="1"/>
      <c r="L50" s="1"/>
      <c r="M50" s="1"/>
      <c r="N50" s="1"/>
      <c r="O50" s="1"/>
      <c r="P50" s="1"/>
    </row>
    <row r="51" spans="1:16" s="2" customFormat="1" ht="27.65" customHeight="1" x14ac:dyDescent="0.3">
      <c r="B51" s="524" t="s">
        <v>100</v>
      </c>
      <c r="C51" s="525"/>
      <c r="D51" s="366"/>
      <c r="E51" s="37"/>
      <c r="G51" s="1"/>
      <c r="H51" s="3"/>
      <c r="I51" s="1"/>
      <c r="J51" s="1"/>
      <c r="K51" s="1"/>
      <c r="L51" s="1"/>
      <c r="M51" s="1"/>
      <c r="N51" s="1"/>
      <c r="O51" s="1"/>
      <c r="P51" s="1"/>
    </row>
    <row r="52" spans="1:16" s="2" customFormat="1" ht="15" customHeight="1" thickBot="1" x14ac:dyDescent="0.35">
      <c r="B52" s="524"/>
      <c r="C52" s="525"/>
      <c r="D52" s="39"/>
      <c r="E52" s="37"/>
      <c r="G52" s="1"/>
      <c r="H52" s="3" t="s">
        <v>101</v>
      </c>
      <c r="I52" s="1"/>
      <c r="J52" s="1"/>
      <c r="K52" s="1"/>
      <c r="L52" s="1"/>
      <c r="M52" s="1"/>
      <c r="N52" s="1"/>
      <c r="O52" s="1"/>
      <c r="P52" s="1"/>
    </row>
    <row r="53" spans="1:16" s="2" customFormat="1" x14ac:dyDescent="0.3">
      <c r="B53" s="123"/>
      <c r="C53" s="73" t="s">
        <v>92</v>
      </c>
      <c r="D53" s="15" t="s">
        <v>72</v>
      </c>
      <c r="E53" s="37"/>
      <c r="G53" s="1"/>
      <c r="H53" s="3" t="s">
        <v>102</v>
      </c>
      <c r="I53" s="1"/>
      <c r="J53" s="1"/>
      <c r="K53" s="1"/>
      <c r="L53" s="1"/>
      <c r="M53" s="1"/>
      <c r="N53" s="1"/>
      <c r="O53" s="1"/>
      <c r="P53" s="1"/>
    </row>
    <row r="54" spans="1:16" s="2" customFormat="1" x14ac:dyDescent="0.3">
      <c r="B54" s="123"/>
      <c r="C54" s="73" t="s">
        <v>95</v>
      </c>
      <c r="D54" s="13"/>
      <c r="E54" s="37"/>
      <c r="G54" s="1"/>
      <c r="H54" s="3" t="s">
        <v>103</v>
      </c>
      <c r="I54" s="1"/>
      <c r="J54" s="1"/>
      <c r="K54" s="1"/>
      <c r="L54" s="1"/>
      <c r="M54" s="1"/>
      <c r="N54" s="1"/>
      <c r="O54" s="1"/>
      <c r="P54" s="1"/>
    </row>
    <row r="55" spans="1:16" s="2" customFormat="1" ht="14.5" thickBot="1" x14ac:dyDescent="0.35">
      <c r="B55" s="123"/>
      <c r="C55" s="73" t="s">
        <v>98</v>
      </c>
      <c r="D55" s="16"/>
      <c r="E55" s="37"/>
      <c r="G55" s="1"/>
      <c r="H55" s="3" t="s">
        <v>104</v>
      </c>
      <c r="I55" s="1"/>
      <c r="J55" s="1"/>
      <c r="K55" s="1"/>
      <c r="L55" s="1"/>
      <c r="M55" s="1"/>
      <c r="N55" s="1"/>
      <c r="O55" s="1"/>
      <c r="P55" s="1"/>
    </row>
    <row r="56" spans="1:16" s="2" customFormat="1" ht="14.5" thickBot="1" x14ac:dyDescent="0.35">
      <c r="B56" s="123"/>
      <c r="C56" s="70" t="s">
        <v>105</v>
      </c>
      <c r="D56" s="39"/>
      <c r="E56" s="37"/>
      <c r="G56" s="1"/>
      <c r="H56" s="3" t="s">
        <v>106</v>
      </c>
      <c r="I56" s="1"/>
      <c r="J56" s="1"/>
      <c r="K56" s="1"/>
      <c r="L56" s="1"/>
      <c r="M56" s="1"/>
      <c r="N56" s="1"/>
      <c r="O56" s="1"/>
      <c r="P56" s="1"/>
    </row>
    <row r="57" spans="1:16" s="2" customFormat="1" x14ac:dyDescent="0.3">
      <c r="B57" s="123"/>
      <c r="C57" s="73" t="s">
        <v>92</v>
      </c>
      <c r="D57" s="15" t="s">
        <v>107</v>
      </c>
      <c r="E57" s="37"/>
      <c r="G57" s="1"/>
      <c r="H57" s="3" t="s">
        <v>108</v>
      </c>
      <c r="I57" s="1"/>
      <c r="J57" s="1"/>
      <c r="K57" s="1"/>
      <c r="L57" s="1"/>
      <c r="M57" s="1"/>
      <c r="N57" s="1"/>
      <c r="O57" s="1"/>
      <c r="P57" s="1"/>
    </row>
    <row r="58" spans="1:16" s="2" customFormat="1" ht="14.5" x14ac:dyDescent="0.35">
      <c r="B58" s="123"/>
      <c r="C58" s="73" t="s">
        <v>95</v>
      </c>
      <c r="D58" s="414" t="s">
        <v>109</v>
      </c>
      <c r="E58" s="37"/>
      <c r="G58" s="1"/>
      <c r="H58" s="3" t="s">
        <v>110</v>
      </c>
      <c r="I58" s="1"/>
      <c r="J58" s="1"/>
      <c r="K58" s="1"/>
      <c r="L58" s="1"/>
      <c r="M58" s="1"/>
      <c r="N58" s="1"/>
      <c r="O58" s="1"/>
      <c r="P58" s="1"/>
    </row>
    <row r="59" spans="1:16" ht="14.5" thickBot="1" x14ac:dyDescent="0.35">
      <c r="A59" s="2"/>
      <c r="B59" s="123"/>
      <c r="C59" s="73" t="s">
        <v>98</v>
      </c>
      <c r="D59" s="16"/>
      <c r="E59" s="37"/>
      <c r="H59" s="3" t="s">
        <v>111</v>
      </c>
    </row>
    <row r="60" spans="1:16" ht="14.5" thickBot="1" x14ac:dyDescent="0.35">
      <c r="B60" s="123"/>
      <c r="C60" s="70" t="s">
        <v>112</v>
      </c>
      <c r="D60" s="39"/>
      <c r="E60" s="37"/>
      <c r="H60" s="3" t="s">
        <v>113</v>
      </c>
    </row>
    <row r="61" spans="1:16" ht="27.65" customHeight="1" x14ac:dyDescent="0.3">
      <c r="B61" s="123"/>
      <c r="C61" s="73" t="s">
        <v>92</v>
      </c>
      <c r="D61" s="413" t="s">
        <v>114</v>
      </c>
      <c r="E61" s="37"/>
      <c r="H61" s="3" t="s">
        <v>115</v>
      </c>
    </row>
    <row r="62" spans="1:16" x14ac:dyDescent="0.3">
      <c r="B62" s="123"/>
      <c r="C62" s="73" t="s">
        <v>95</v>
      </c>
      <c r="D62" s="13"/>
      <c r="E62" s="37"/>
      <c r="H62" s="3" t="s">
        <v>116</v>
      </c>
    </row>
    <row r="63" spans="1:16" ht="14.5" thickBot="1" x14ac:dyDescent="0.35">
      <c r="B63" s="123"/>
      <c r="C63" s="73" t="s">
        <v>98</v>
      </c>
      <c r="D63" s="16"/>
      <c r="E63" s="37"/>
      <c r="H63" s="3" t="s">
        <v>117</v>
      </c>
    </row>
    <row r="64" spans="1:16" ht="14.5" thickBot="1" x14ac:dyDescent="0.35">
      <c r="B64" s="123"/>
      <c r="C64" s="70" t="s">
        <v>112</v>
      </c>
      <c r="D64" s="39"/>
      <c r="E64" s="37"/>
      <c r="H64" s="3" t="s">
        <v>118</v>
      </c>
    </row>
    <row r="65" spans="2:8" ht="27.65" customHeight="1" x14ac:dyDescent="0.3">
      <c r="B65" s="123"/>
      <c r="C65" s="73" t="s">
        <v>92</v>
      </c>
      <c r="D65" s="413" t="s">
        <v>1227</v>
      </c>
      <c r="E65" s="37"/>
      <c r="H65" s="3" t="s">
        <v>119</v>
      </c>
    </row>
    <row r="66" spans="2:8" ht="14.5" x14ac:dyDescent="0.35">
      <c r="B66" s="123"/>
      <c r="C66" s="73" t="s">
        <v>95</v>
      </c>
      <c r="D66" s="411" t="s">
        <v>120</v>
      </c>
      <c r="E66" s="37"/>
      <c r="H66" s="3" t="s">
        <v>121</v>
      </c>
    </row>
    <row r="67" spans="2:8" ht="14.5" thickBot="1" x14ac:dyDescent="0.35">
      <c r="B67" s="123"/>
      <c r="C67" s="73" t="s">
        <v>98</v>
      </c>
      <c r="D67" s="16"/>
      <c r="E67" s="37"/>
      <c r="H67" s="3" t="s">
        <v>122</v>
      </c>
    </row>
    <row r="68" spans="2:8" ht="14.5" thickBot="1" x14ac:dyDescent="0.35">
      <c r="B68" s="123"/>
      <c r="C68" s="70" t="s">
        <v>112</v>
      </c>
      <c r="D68" s="39"/>
      <c r="E68" s="37"/>
      <c r="H68" s="3" t="s">
        <v>123</v>
      </c>
    </row>
    <row r="69" spans="2:8" x14ac:dyDescent="0.3">
      <c r="B69" s="123"/>
      <c r="C69" s="73" t="s">
        <v>92</v>
      </c>
      <c r="D69" s="15" t="s">
        <v>124</v>
      </c>
      <c r="E69" s="37"/>
      <c r="H69" s="3" t="s">
        <v>125</v>
      </c>
    </row>
    <row r="70" spans="2:8" ht="14.5" x14ac:dyDescent="0.35">
      <c r="B70" s="123"/>
      <c r="C70" s="73" t="s">
        <v>95</v>
      </c>
      <c r="D70" s="411" t="s">
        <v>1225</v>
      </c>
      <c r="E70" s="37"/>
      <c r="H70" s="3" t="s">
        <v>126</v>
      </c>
    </row>
    <row r="71" spans="2:8" ht="14.5" thickBot="1" x14ac:dyDescent="0.35">
      <c r="B71" s="123"/>
      <c r="C71" s="73" t="s">
        <v>98</v>
      </c>
      <c r="D71" s="16"/>
      <c r="E71" s="37"/>
      <c r="H71" s="3" t="s">
        <v>127</v>
      </c>
    </row>
    <row r="72" spans="2:8" ht="14.5" thickBot="1" x14ac:dyDescent="0.35">
      <c r="B72" s="127"/>
      <c r="C72" s="128"/>
      <c r="D72" s="74"/>
      <c r="E72" s="48"/>
      <c r="H72" s="3" t="s">
        <v>128</v>
      </c>
    </row>
    <row r="73" spans="2:8" x14ac:dyDescent="0.3">
      <c r="H73" s="3" t="s">
        <v>129</v>
      </c>
    </row>
    <row r="74" spans="2:8" ht="14.5" customHeight="1" x14ac:dyDescent="0.3">
      <c r="H74" s="3" t="s">
        <v>130</v>
      </c>
    </row>
    <row r="75" spans="2:8" x14ac:dyDescent="0.3">
      <c r="H75" s="3" t="s">
        <v>131</v>
      </c>
    </row>
    <row r="76" spans="2:8" ht="14.15" customHeight="1" x14ac:dyDescent="0.3">
      <c r="H76" s="3" t="s">
        <v>132</v>
      </c>
    </row>
    <row r="77" spans="2:8" x14ac:dyDescent="0.3">
      <c r="H77" s="3" t="s">
        <v>133</v>
      </c>
    </row>
    <row r="78" spans="2:8" x14ac:dyDescent="0.3">
      <c r="H78" s="3" t="s">
        <v>134</v>
      </c>
    </row>
    <row r="79" spans="2:8" ht="14.15" customHeight="1" x14ac:dyDescent="0.3">
      <c r="H79" s="3" t="s">
        <v>135</v>
      </c>
    </row>
    <row r="80" spans="2:8" x14ac:dyDescent="0.3">
      <c r="H80" s="3" t="s">
        <v>136</v>
      </c>
    </row>
    <row r="81" spans="8:8" x14ac:dyDescent="0.3">
      <c r="H81" s="3" t="s">
        <v>137</v>
      </c>
    </row>
    <row r="82" spans="8:8" x14ac:dyDescent="0.3">
      <c r="H82" s="3" t="s">
        <v>138</v>
      </c>
    </row>
    <row r="83" spans="8:8" x14ac:dyDescent="0.3">
      <c r="H83" s="3" t="s">
        <v>139</v>
      </c>
    </row>
    <row r="84" spans="8:8" x14ac:dyDescent="0.3">
      <c r="H84" s="3" t="s">
        <v>140</v>
      </c>
    </row>
    <row r="85" spans="8:8" x14ac:dyDescent="0.3">
      <c r="H85" s="3" t="s">
        <v>141</v>
      </c>
    </row>
    <row r="86" spans="8:8" x14ac:dyDescent="0.3">
      <c r="H86" s="3" t="s">
        <v>142</v>
      </c>
    </row>
    <row r="87" spans="8:8" x14ac:dyDescent="0.3">
      <c r="H87" s="3" t="s">
        <v>143</v>
      </c>
    </row>
    <row r="88" spans="8:8" x14ac:dyDescent="0.3">
      <c r="H88" s="3" t="s">
        <v>144</v>
      </c>
    </row>
    <row r="89" spans="8:8" x14ac:dyDescent="0.3">
      <c r="H89" s="3" t="s">
        <v>145</v>
      </c>
    </row>
    <row r="90" spans="8:8" x14ac:dyDescent="0.3">
      <c r="H90" s="3" t="s">
        <v>146</v>
      </c>
    </row>
    <row r="91" spans="8:8" x14ac:dyDescent="0.3">
      <c r="H91" s="3" t="s">
        <v>147</v>
      </c>
    </row>
    <row r="92" spans="8:8" x14ac:dyDescent="0.3">
      <c r="H92" s="3" t="s">
        <v>148</v>
      </c>
    </row>
    <row r="93" spans="8:8" x14ac:dyDescent="0.3">
      <c r="H93" s="3" t="s">
        <v>149</v>
      </c>
    </row>
    <row r="94" spans="8:8" x14ac:dyDescent="0.3">
      <c r="H94" s="3" t="s">
        <v>150</v>
      </c>
    </row>
    <row r="95" spans="8:8" x14ac:dyDescent="0.3">
      <c r="H95" s="3" t="s">
        <v>151</v>
      </c>
    </row>
    <row r="96" spans="8:8" x14ac:dyDescent="0.3">
      <c r="H96" s="3" t="s">
        <v>152</v>
      </c>
    </row>
    <row r="97" spans="8:8" x14ac:dyDescent="0.3">
      <c r="H97" s="3" t="s">
        <v>153</v>
      </c>
    </row>
    <row r="98" spans="8:8" x14ac:dyDescent="0.3">
      <c r="H98" s="3" t="s">
        <v>154</v>
      </c>
    </row>
    <row r="99" spans="8:8" x14ac:dyDescent="0.3">
      <c r="H99" s="3" t="s">
        <v>155</v>
      </c>
    </row>
    <row r="100" spans="8:8" x14ac:dyDescent="0.3">
      <c r="H100" s="3" t="s">
        <v>156</v>
      </c>
    </row>
    <row r="101" spans="8:8" x14ac:dyDescent="0.3">
      <c r="H101" s="3" t="s">
        <v>157</v>
      </c>
    </row>
    <row r="102" spans="8:8" x14ac:dyDescent="0.3">
      <c r="H102" s="3" t="s">
        <v>158</v>
      </c>
    </row>
    <row r="103" spans="8:8" x14ac:dyDescent="0.3">
      <c r="H103" s="3" t="s">
        <v>159</v>
      </c>
    </row>
    <row r="104" spans="8:8" x14ac:dyDescent="0.3">
      <c r="H104" s="3" t="s">
        <v>160</v>
      </c>
    </row>
    <row r="105" spans="8:8" x14ac:dyDescent="0.3">
      <c r="H105" s="3" t="s">
        <v>161</v>
      </c>
    </row>
    <row r="106" spans="8:8" x14ac:dyDescent="0.3">
      <c r="H106" s="3" t="s">
        <v>162</v>
      </c>
    </row>
    <row r="107" spans="8:8" x14ac:dyDescent="0.3">
      <c r="H107" s="3" t="s">
        <v>163</v>
      </c>
    </row>
    <row r="108" spans="8:8" x14ac:dyDescent="0.3">
      <c r="H108" s="3" t="s">
        <v>164</v>
      </c>
    </row>
    <row r="109" spans="8:8" x14ac:dyDescent="0.3">
      <c r="H109" s="3" t="s">
        <v>165</v>
      </c>
    </row>
    <row r="110" spans="8:8" x14ac:dyDescent="0.3">
      <c r="H110" s="3" t="s">
        <v>166</v>
      </c>
    </row>
    <row r="111" spans="8:8" x14ac:dyDescent="0.3">
      <c r="H111" s="3" t="s">
        <v>167</v>
      </c>
    </row>
    <row r="112" spans="8:8" x14ac:dyDescent="0.3">
      <c r="H112" s="3" t="s">
        <v>168</v>
      </c>
    </row>
    <row r="113" spans="8:8" x14ac:dyDescent="0.3">
      <c r="H113" s="3" t="s">
        <v>169</v>
      </c>
    </row>
    <row r="114" spans="8:8" x14ac:dyDescent="0.3">
      <c r="H114" s="3" t="s">
        <v>170</v>
      </c>
    </row>
    <row r="115" spans="8:8" x14ac:dyDescent="0.3">
      <c r="H115" s="3" t="s">
        <v>171</v>
      </c>
    </row>
    <row r="116" spans="8:8" x14ac:dyDescent="0.3">
      <c r="H116" s="3" t="s">
        <v>172</v>
      </c>
    </row>
    <row r="117" spans="8:8" x14ac:dyDescent="0.3">
      <c r="H117" s="3" t="s">
        <v>173</v>
      </c>
    </row>
    <row r="118" spans="8:8" x14ac:dyDescent="0.3">
      <c r="H118" s="3" t="s">
        <v>174</v>
      </c>
    </row>
    <row r="119" spans="8:8" x14ac:dyDescent="0.3">
      <c r="H119" s="3" t="s">
        <v>175</v>
      </c>
    </row>
    <row r="120" spans="8:8" x14ac:dyDescent="0.3">
      <c r="H120" s="3" t="s">
        <v>176</v>
      </c>
    </row>
    <row r="121" spans="8:8" x14ac:dyDescent="0.3">
      <c r="H121" s="3" t="s">
        <v>177</v>
      </c>
    </row>
    <row r="122" spans="8:8" x14ac:dyDescent="0.3">
      <c r="H122" s="3" t="s">
        <v>178</v>
      </c>
    </row>
    <row r="123" spans="8:8" x14ac:dyDescent="0.3">
      <c r="H123" s="3" t="s">
        <v>179</v>
      </c>
    </row>
    <row r="124" spans="8:8" x14ac:dyDescent="0.3">
      <c r="H124" s="3" t="s">
        <v>180</v>
      </c>
    </row>
    <row r="125" spans="8:8" x14ac:dyDescent="0.3">
      <c r="H125" s="3" t="s">
        <v>181</v>
      </c>
    </row>
    <row r="126" spans="8:8" x14ac:dyDescent="0.3">
      <c r="H126" s="3" t="s">
        <v>182</v>
      </c>
    </row>
    <row r="127" spans="8:8" x14ac:dyDescent="0.3">
      <c r="H127" s="3" t="s">
        <v>183</v>
      </c>
    </row>
    <row r="128" spans="8:8" x14ac:dyDescent="0.3">
      <c r="H128" s="3" t="s">
        <v>184</v>
      </c>
    </row>
    <row r="129" spans="8:8" x14ac:dyDescent="0.3">
      <c r="H129" s="3" t="s">
        <v>185</v>
      </c>
    </row>
    <row r="130" spans="8:8" x14ac:dyDescent="0.3">
      <c r="H130" s="3" t="s">
        <v>186</v>
      </c>
    </row>
    <row r="131" spans="8:8" x14ac:dyDescent="0.3">
      <c r="H131" s="3" t="s">
        <v>187</v>
      </c>
    </row>
    <row r="132" spans="8:8" x14ac:dyDescent="0.3">
      <c r="H132" s="3" t="s">
        <v>188</v>
      </c>
    </row>
    <row r="133" spans="8:8" x14ac:dyDescent="0.3">
      <c r="H133" s="3" t="s">
        <v>189</v>
      </c>
    </row>
    <row r="134" spans="8:8" x14ac:dyDescent="0.3">
      <c r="H134" s="3" t="s">
        <v>190</v>
      </c>
    </row>
    <row r="135" spans="8:8" x14ac:dyDescent="0.3">
      <c r="H135" s="3" t="s">
        <v>191</v>
      </c>
    </row>
    <row r="136" spans="8:8" x14ac:dyDescent="0.3">
      <c r="H136" s="3" t="s">
        <v>192</v>
      </c>
    </row>
    <row r="137" spans="8:8" x14ac:dyDescent="0.3">
      <c r="H137" s="3" t="s">
        <v>193</v>
      </c>
    </row>
    <row r="138" spans="8:8" x14ac:dyDescent="0.3">
      <c r="H138" s="3" t="s">
        <v>194</v>
      </c>
    </row>
    <row r="139" spans="8:8" x14ac:dyDescent="0.3">
      <c r="H139" s="3" t="s">
        <v>195</v>
      </c>
    </row>
    <row r="140" spans="8:8" x14ac:dyDescent="0.3">
      <c r="H140" s="3" t="s">
        <v>196</v>
      </c>
    </row>
    <row r="141" spans="8:8" x14ac:dyDescent="0.3">
      <c r="H141" s="3" t="s">
        <v>197</v>
      </c>
    </row>
    <row r="142" spans="8:8" x14ac:dyDescent="0.3">
      <c r="H142" s="3" t="s">
        <v>198</v>
      </c>
    </row>
    <row r="143" spans="8:8" x14ac:dyDescent="0.3">
      <c r="H143" s="3" t="s">
        <v>199</v>
      </c>
    </row>
    <row r="144" spans="8:8" x14ac:dyDescent="0.3">
      <c r="H144" s="3" t="s">
        <v>200</v>
      </c>
    </row>
    <row r="145" spans="8:8" x14ac:dyDescent="0.3">
      <c r="H145" s="3" t="s">
        <v>201</v>
      </c>
    </row>
    <row r="146" spans="8:8" x14ac:dyDescent="0.3">
      <c r="H146" s="3" t="s">
        <v>202</v>
      </c>
    </row>
    <row r="147" spans="8:8" x14ac:dyDescent="0.3">
      <c r="H147" s="3" t="s">
        <v>203</v>
      </c>
    </row>
    <row r="148" spans="8:8" x14ac:dyDescent="0.3">
      <c r="H148" s="3" t="s">
        <v>204</v>
      </c>
    </row>
    <row r="149" spans="8:8" x14ac:dyDescent="0.3">
      <c r="H149" s="3" t="s">
        <v>205</v>
      </c>
    </row>
    <row r="150" spans="8:8" x14ac:dyDescent="0.3">
      <c r="H150" s="3" t="s">
        <v>206</v>
      </c>
    </row>
    <row r="151" spans="8:8" x14ac:dyDescent="0.3">
      <c r="H151" s="3" t="s">
        <v>207</v>
      </c>
    </row>
    <row r="152" spans="8:8" x14ac:dyDescent="0.3">
      <c r="H152" s="3" t="s">
        <v>208</v>
      </c>
    </row>
    <row r="153" spans="8:8" x14ac:dyDescent="0.3">
      <c r="H153" s="3" t="s">
        <v>209</v>
      </c>
    </row>
    <row r="154" spans="8:8" x14ac:dyDescent="0.3">
      <c r="H154" s="3" t="s">
        <v>210</v>
      </c>
    </row>
    <row r="155" spans="8:8" x14ac:dyDescent="0.3">
      <c r="H155" s="3" t="s">
        <v>211</v>
      </c>
    </row>
    <row r="156" spans="8:8" x14ac:dyDescent="0.3">
      <c r="H156" s="3" t="s">
        <v>212</v>
      </c>
    </row>
    <row r="157" spans="8:8" x14ac:dyDescent="0.3">
      <c r="H157" s="3" t="s">
        <v>213</v>
      </c>
    </row>
    <row r="158" spans="8:8" x14ac:dyDescent="0.3">
      <c r="H158" s="3" t="s">
        <v>214</v>
      </c>
    </row>
    <row r="159" spans="8:8" x14ac:dyDescent="0.3">
      <c r="H159" s="3" t="s">
        <v>215</v>
      </c>
    </row>
    <row r="160" spans="8:8" x14ac:dyDescent="0.3">
      <c r="H160" s="3" t="s">
        <v>216</v>
      </c>
    </row>
    <row r="161" spans="8:8" x14ac:dyDescent="0.3">
      <c r="H161" s="3" t="s">
        <v>217</v>
      </c>
    </row>
    <row r="162" spans="8:8" x14ac:dyDescent="0.3">
      <c r="H162" s="3" t="s">
        <v>218</v>
      </c>
    </row>
    <row r="163" spans="8:8" x14ac:dyDescent="0.3">
      <c r="H163" s="3" t="s">
        <v>219</v>
      </c>
    </row>
    <row r="164" spans="8:8" x14ac:dyDescent="0.3">
      <c r="H164" s="3" t="s">
        <v>220</v>
      </c>
    </row>
    <row r="165" spans="8:8" x14ac:dyDescent="0.3">
      <c r="H165" s="3" t="s">
        <v>221</v>
      </c>
    </row>
    <row r="166" spans="8:8" x14ac:dyDescent="0.3">
      <c r="H166" s="3" t="s">
        <v>222</v>
      </c>
    </row>
    <row r="167" spans="8:8" x14ac:dyDescent="0.3">
      <c r="H167" s="3" t="s">
        <v>223</v>
      </c>
    </row>
    <row r="168" spans="8:8" x14ac:dyDescent="0.3">
      <c r="H168" s="3" t="s">
        <v>224</v>
      </c>
    </row>
    <row r="169" spans="8:8" x14ac:dyDescent="0.3">
      <c r="H169" s="3" t="s">
        <v>225</v>
      </c>
    </row>
    <row r="170" spans="8:8" x14ac:dyDescent="0.3">
      <c r="H170" s="3" t="s">
        <v>226</v>
      </c>
    </row>
    <row r="171" spans="8:8" x14ac:dyDescent="0.3">
      <c r="H171" s="3" t="s">
        <v>227</v>
      </c>
    </row>
    <row r="172" spans="8:8" x14ac:dyDescent="0.3">
      <c r="H172" s="3" t="s">
        <v>228</v>
      </c>
    </row>
    <row r="173" spans="8:8" x14ac:dyDescent="0.3">
      <c r="H173" s="3" t="s">
        <v>229</v>
      </c>
    </row>
    <row r="174" spans="8:8" x14ac:dyDescent="0.3">
      <c r="H174" s="3" t="s">
        <v>230</v>
      </c>
    </row>
    <row r="175" spans="8:8" x14ac:dyDescent="0.3">
      <c r="H175" s="3" t="s">
        <v>231</v>
      </c>
    </row>
    <row r="176" spans="8:8" x14ac:dyDescent="0.3">
      <c r="H176" s="3" t="s">
        <v>232</v>
      </c>
    </row>
    <row r="177" spans="8:8" x14ac:dyDescent="0.3">
      <c r="H177" s="3" t="s">
        <v>233</v>
      </c>
    </row>
    <row r="178" spans="8:8" x14ac:dyDescent="0.3">
      <c r="H178" s="3" t="s">
        <v>234</v>
      </c>
    </row>
    <row r="179" spans="8:8" x14ac:dyDescent="0.3">
      <c r="H179" s="3" t="s">
        <v>235</v>
      </c>
    </row>
    <row r="180" spans="8:8" x14ac:dyDescent="0.3">
      <c r="H180" s="3" t="s">
        <v>236</v>
      </c>
    </row>
    <row r="181" spans="8:8" x14ac:dyDescent="0.3">
      <c r="H181" s="3" t="s">
        <v>237</v>
      </c>
    </row>
    <row r="182" spans="8:8" x14ac:dyDescent="0.3">
      <c r="H182" s="3" t="s">
        <v>238</v>
      </c>
    </row>
    <row r="183" spans="8:8" x14ac:dyDescent="0.3">
      <c r="H183" s="3" t="s">
        <v>239</v>
      </c>
    </row>
    <row r="184" spans="8:8" x14ac:dyDescent="0.3">
      <c r="H184" s="3" t="s">
        <v>240</v>
      </c>
    </row>
    <row r="185" spans="8:8" x14ac:dyDescent="0.3">
      <c r="H185" s="3" t="s">
        <v>241</v>
      </c>
    </row>
    <row r="186" spans="8:8" x14ac:dyDescent="0.3">
      <c r="H186" s="3" t="s">
        <v>242</v>
      </c>
    </row>
    <row r="187" spans="8:8" x14ac:dyDescent="0.3">
      <c r="H187" s="3" t="s">
        <v>243</v>
      </c>
    </row>
    <row r="188" spans="8:8" x14ac:dyDescent="0.3">
      <c r="H188" s="3" t="s">
        <v>244</v>
      </c>
    </row>
    <row r="189" spans="8:8" x14ac:dyDescent="0.3">
      <c r="H189" s="3" t="s">
        <v>245</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hyperlinks>
    <hyperlink ref="D48" r:id="rId1" xr:uid="{9EE9F5ED-79B9-4B5F-888E-72FE6DAEC8E7}"/>
    <hyperlink ref="D58" r:id="rId2" xr:uid="{22EF982B-4C9A-48BE-9F46-DD1255C1E889}"/>
    <hyperlink ref="D70" r:id="rId3" display="depmarie@moi.intnet.mu" xr:uid="{9FA2668B-A09F-44B5-B234-95CA9D36C321}"/>
    <hyperlink ref="D66" r:id="rId4" xr:uid="{72E2877F-CB35-437F-BDC1-23C9FC9A68E7}"/>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1"/>
  <sheetViews>
    <sheetView topLeftCell="A28" zoomScaleNormal="100" workbookViewId="0">
      <selection activeCell="C14" sqref="C14:D14"/>
    </sheetView>
  </sheetViews>
  <sheetFormatPr defaultColWidth="8.81640625" defaultRowHeight="14.5" x14ac:dyDescent="0.35"/>
  <cols>
    <col min="1" max="1" width="1.453125" customWidth="1"/>
    <col min="2" max="2" width="2" customWidth="1"/>
    <col min="3" max="3" width="34" customWidth="1"/>
    <col min="4" max="4" width="73.81640625" customWidth="1"/>
    <col min="5" max="5" width="2.453125" customWidth="1"/>
    <col min="6" max="6" width="1.453125" customWidth="1"/>
  </cols>
  <sheetData>
    <row r="1" spans="2:5" ht="15" thickBot="1" x14ac:dyDescent="0.4"/>
    <row r="2" spans="2:5" ht="15" thickBot="1" x14ac:dyDescent="0.4">
      <c r="B2" s="100"/>
      <c r="C2" s="57"/>
      <c r="D2" s="57"/>
      <c r="E2" s="58"/>
    </row>
    <row r="3" spans="2:5" ht="18" thickBot="1" x14ac:dyDescent="0.4">
      <c r="B3" s="101"/>
      <c r="C3" s="778" t="s">
        <v>748</v>
      </c>
      <c r="D3" s="779"/>
      <c r="E3" s="67"/>
    </row>
    <row r="4" spans="2:5" x14ac:dyDescent="0.35">
      <c r="B4" s="101"/>
      <c r="C4" s="102"/>
      <c r="D4" s="102"/>
      <c r="E4" s="67"/>
    </row>
    <row r="5" spans="2:5" ht="15" thickBot="1" x14ac:dyDescent="0.4">
      <c r="B5" s="101"/>
      <c r="C5" s="103" t="s">
        <v>749</v>
      </c>
      <c r="D5" s="102"/>
      <c r="E5" s="67"/>
    </row>
    <row r="6" spans="2:5" ht="28.5" thickBot="1" x14ac:dyDescent="0.4">
      <c r="B6" s="101"/>
      <c r="C6" s="113" t="s">
        <v>750</v>
      </c>
      <c r="D6" s="114" t="s">
        <v>751</v>
      </c>
      <c r="E6" s="67"/>
    </row>
    <row r="7" spans="2:5" ht="102.65" customHeight="1" thickBot="1" x14ac:dyDescent="0.4">
      <c r="B7" s="101"/>
      <c r="C7" s="104" t="s">
        <v>752</v>
      </c>
      <c r="D7" s="105" t="s">
        <v>1314</v>
      </c>
      <c r="E7" s="67"/>
    </row>
    <row r="8" spans="2:5" ht="112.5" thickBot="1" x14ac:dyDescent="0.4">
      <c r="B8" s="101"/>
      <c r="C8" s="106" t="s">
        <v>753</v>
      </c>
      <c r="D8" s="107" t="s">
        <v>754</v>
      </c>
      <c r="E8" s="67"/>
    </row>
    <row r="9" spans="2:5" ht="200.5" customHeight="1" thickBot="1" x14ac:dyDescent="0.4">
      <c r="B9" s="101"/>
      <c r="C9" s="397" t="s">
        <v>755</v>
      </c>
      <c r="D9" s="109" t="s">
        <v>756</v>
      </c>
      <c r="E9" s="67"/>
    </row>
    <row r="10" spans="2:5" ht="117.65" customHeight="1" thickBot="1" x14ac:dyDescent="0.4">
      <c r="B10" s="101"/>
      <c r="C10" s="358" t="s">
        <v>757</v>
      </c>
      <c r="D10" s="105" t="s">
        <v>758</v>
      </c>
      <c r="E10" s="67"/>
    </row>
    <row r="11" spans="2:5" ht="156" customHeight="1" thickBot="1" x14ac:dyDescent="0.4">
      <c r="B11" s="101"/>
      <c r="C11" s="104" t="s">
        <v>759</v>
      </c>
      <c r="D11" s="105" t="s">
        <v>760</v>
      </c>
      <c r="E11" s="67"/>
    </row>
    <row r="12" spans="2:5" ht="40" customHeight="1" x14ac:dyDescent="0.35">
      <c r="B12" s="101"/>
      <c r="C12" s="777" t="s">
        <v>761</v>
      </c>
      <c r="D12" s="777"/>
      <c r="E12" s="67"/>
    </row>
    <row r="13" spans="2:5" x14ac:dyDescent="0.35">
      <c r="B13" s="101"/>
      <c r="C13" s="102"/>
      <c r="D13" s="102"/>
      <c r="E13" s="67"/>
    </row>
    <row r="14" spans="2:5" ht="15" thickBot="1" x14ac:dyDescent="0.4">
      <c r="B14" s="101"/>
      <c r="C14" s="780" t="s">
        <v>762</v>
      </c>
      <c r="D14" s="780"/>
      <c r="E14" s="67"/>
    </row>
    <row r="15" spans="2:5" ht="15" thickBot="1" x14ac:dyDescent="0.4">
      <c r="B15" s="101"/>
      <c r="C15" s="115" t="s">
        <v>763</v>
      </c>
      <c r="D15" s="115" t="s">
        <v>751</v>
      </c>
      <c r="E15" s="67"/>
    </row>
    <row r="16" spans="2:5" ht="15" thickBot="1" x14ac:dyDescent="0.4">
      <c r="B16" s="101"/>
      <c r="C16" s="776" t="s">
        <v>764</v>
      </c>
      <c r="D16" s="776"/>
      <c r="E16" s="67"/>
    </row>
    <row r="17" spans="2:5" ht="98.5" thickBot="1" x14ac:dyDescent="0.4">
      <c r="B17" s="101"/>
      <c r="C17" s="108" t="s">
        <v>765</v>
      </c>
      <c r="D17" s="110"/>
      <c r="E17" s="67"/>
    </row>
    <row r="18" spans="2:5" ht="70.5" thickBot="1" x14ac:dyDescent="0.4">
      <c r="B18" s="101"/>
      <c r="C18" s="108" t="s">
        <v>766</v>
      </c>
      <c r="D18" s="110"/>
      <c r="E18" s="67"/>
    </row>
    <row r="19" spans="2:5" ht="15" thickBot="1" x14ac:dyDescent="0.4">
      <c r="B19" s="101"/>
      <c r="C19" s="781" t="s">
        <v>767</v>
      </c>
      <c r="D19" s="781"/>
      <c r="E19" s="67"/>
    </row>
    <row r="20" spans="2:5" ht="75.75" customHeight="1" thickBot="1" x14ac:dyDescent="0.4">
      <c r="B20" s="101"/>
      <c r="C20" s="241" t="s">
        <v>768</v>
      </c>
      <c r="D20" s="240"/>
      <c r="E20" s="67"/>
    </row>
    <row r="21" spans="2:5" ht="120.75" customHeight="1" thickBot="1" x14ac:dyDescent="0.4">
      <c r="B21" s="101"/>
      <c r="C21" s="241" t="s">
        <v>769</v>
      </c>
      <c r="D21" s="240"/>
      <c r="E21" s="67"/>
    </row>
    <row r="22" spans="2:5" ht="15" thickBot="1" x14ac:dyDescent="0.4">
      <c r="B22" s="101"/>
      <c r="C22" s="776" t="s">
        <v>770</v>
      </c>
      <c r="D22" s="776"/>
      <c r="E22" s="67"/>
    </row>
    <row r="23" spans="2:5" ht="98.5" thickBot="1" x14ac:dyDescent="0.4">
      <c r="B23" s="101"/>
      <c r="C23" s="108" t="s">
        <v>771</v>
      </c>
      <c r="D23" s="110"/>
      <c r="E23" s="67"/>
    </row>
    <row r="24" spans="2:5" ht="70.5" thickBot="1" x14ac:dyDescent="0.4">
      <c r="B24" s="101"/>
      <c r="C24" s="108" t="s">
        <v>772</v>
      </c>
      <c r="D24" s="110"/>
      <c r="E24" s="67"/>
    </row>
    <row r="25" spans="2:5" ht="15" thickBot="1" x14ac:dyDescent="0.4">
      <c r="B25" s="101"/>
      <c r="C25" s="776" t="s">
        <v>773</v>
      </c>
      <c r="D25" s="776"/>
      <c r="E25" s="67"/>
    </row>
    <row r="26" spans="2:5" ht="42.5" thickBot="1" x14ac:dyDescent="0.4">
      <c r="B26" s="101"/>
      <c r="C26" s="111" t="s">
        <v>774</v>
      </c>
      <c r="D26" s="111"/>
      <c r="E26" s="67"/>
    </row>
    <row r="27" spans="2:5" ht="42.5" thickBot="1" x14ac:dyDescent="0.4">
      <c r="B27" s="101"/>
      <c r="C27" s="111" t="s">
        <v>775</v>
      </c>
      <c r="D27" s="111"/>
      <c r="E27" s="67"/>
    </row>
    <row r="28" spans="2:5" ht="42.5" thickBot="1" x14ac:dyDescent="0.4">
      <c r="B28" s="101"/>
      <c r="C28" s="111" t="s">
        <v>776</v>
      </c>
      <c r="D28" s="111"/>
      <c r="E28" s="67"/>
    </row>
    <row r="29" spans="2:5" ht="15" thickBot="1" x14ac:dyDescent="0.4">
      <c r="B29" s="101"/>
      <c r="C29" s="776" t="s">
        <v>777</v>
      </c>
      <c r="D29" s="776"/>
      <c r="E29" s="67"/>
    </row>
    <row r="30" spans="2:5" ht="70.5" thickBot="1" x14ac:dyDescent="0.4">
      <c r="B30" s="101"/>
      <c r="C30" s="108" t="s">
        <v>778</v>
      </c>
      <c r="D30" s="110"/>
      <c r="E30" s="67"/>
    </row>
    <row r="31" spans="2:5" ht="70.5" thickBot="1" x14ac:dyDescent="0.4">
      <c r="B31" s="101"/>
      <c r="C31" s="241" t="s">
        <v>779</v>
      </c>
      <c r="D31" s="110"/>
      <c r="E31" s="67"/>
    </row>
    <row r="32" spans="2:5" ht="98.5" thickBot="1" x14ac:dyDescent="0.4">
      <c r="B32" s="101"/>
      <c r="C32" s="241" t="s">
        <v>780</v>
      </c>
      <c r="D32" s="110"/>
      <c r="E32" s="67"/>
    </row>
    <row r="33" spans="2:5" ht="42.5" thickBot="1" x14ac:dyDescent="0.4">
      <c r="B33" s="101"/>
      <c r="C33" s="108" t="s">
        <v>781</v>
      </c>
      <c r="D33" s="110"/>
      <c r="E33" s="67"/>
    </row>
    <row r="34" spans="2:5" ht="84.5" thickBot="1" x14ac:dyDescent="0.4">
      <c r="B34" s="101"/>
      <c r="C34" s="108" t="s">
        <v>782</v>
      </c>
      <c r="D34" s="110"/>
      <c r="E34" s="67"/>
    </row>
    <row r="35" spans="2:5" ht="56.5" thickBot="1" x14ac:dyDescent="0.4">
      <c r="B35" s="101"/>
      <c r="C35" s="108" t="s">
        <v>783</v>
      </c>
      <c r="D35" s="110"/>
      <c r="E35" s="67"/>
    </row>
    <row r="36" spans="2:5" ht="15" thickBot="1" x14ac:dyDescent="0.4">
      <c r="B36" s="101"/>
      <c r="C36" s="776" t="s">
        <v>784</v>
      </c>
      <c r="D36" s="776"/>
      <c r="E36" s="67"/>
    </row>
    <row r="37" spans="2:5" ht="42.5" thickBot="1" x14ac:dyDescent="0.4">
      <c r="B37" s="364"/>
      <c r="C37" s="395" t="s">
        <v>785</v>
      </c>
      <c r="D37" s="110"/>
      <c r="E37" s="364"/>
    </row>
    <row r="38" spans="2:5" ht="15" thickBot="1" x14ac:dyDescent="0.4">
      <c r="B38" s="101"/>
      <c r="C38" s="776" t="s">
        <v>786</v>
      </c>
      <c r="D38" s="776"/>
      <c r="E38" s="67"/>
    </row>
    <row r="39" spans="2:5" ht="45.65" customHeight="1" thickBot="1" x14ac:dyDescent="0.4">
      <c r="B39" s="101"/>
      <c r="C39" s="396" t="s">
        <v>787</v>
      </c>
      <c r="D39" s="110"/>
      <c r="E39" s="67"/>
    </row>
    <row r="40" spans="2:5" ht="42.5" thickBot="1" x14ac:dyDescent="0.4">
      <c r="B40" s="101"/>
      <c r="C40" s="396" t="s">
        <v>788</v>
      </c>
      <c r="D40" s="381"/>
      <c r="E40" s="67"/>
    </row>
    <row r="41" spans="2:5" ht="15" thickBot="1" x14ac:dyDescent="0.4">
      <c r="B41" s="142"/>
      <c r="C41" s="112"/>
      <c r="D41" s="112"/>
      <c r="E41" s="143"/>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3</xdr:col>
                    <xdr:colOff>114300</xdr:colOff>
                    <xdr:row>38</xdr:row>
                    <xdr:rowOff>69850</xdr:rowOff>
                  </from>
                  <to>
                    <xdr:col>3</xdr:col>
                    <xdr:colOff>704850</xdr:colOff>
                    <xdr:row>38</xdr:row>
                    <xdr:rowOff>406400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742950</xdr:colOff>
                    <xdr:row>38</xdr:row>
                    <xdr:rowOff>69850</xdr:rowOff>
                  </from>
                  <to>
                    <xdr:col>3</xdr:col>
                    <xdr:colOff>1333500</xdr:colOff>
                    <xdr:row>38</xdr:row>
                    <xdr:rowOff>406400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36"/>
  <sheetViews>
    <sheetView showGridLines="0" topLeftCell="D10" zoomScale="62" zoomScaleNormal="83" zoomScalePageLayoutView="85" workbookViewId="0">
      <selection activeCell="F333" sqref="F333"/>
    </sheetView>
  </sheetViews>
  <sheetFormatPr defaultColWidth="8.81640625" defaultRowHeight="14.5" outlineLevelRow="1" x14ac:dyDescent="0.35"/>
  <cols>
    <col min="1" max="1" width="3" customWidth="1"/>
    <col min="2" max="2" width="28.453125" customWidth="1"/>
    <col min="3" max="3" width="50.453125" customWidth="1"/>
    <col min="4" max="4" width="34.453125" customWidth="1"/>
    <col min="5" max="5" width="32" customWidth="1"/>
    <col min="6" max="6" width="26.54296875" customWidth="1"/>
    <col min="7" max="7" width="26.453125" bestFit="1" customWidth="1"/>
    <col min="8" max="8" width="30" customWidth="1"/>
    <col min="9" max="9" width="26.1796875" customWidth="1"/>
    <col min="10" max="10" width="25.81640625" customWidth="1"/>
    <col min="11" max="11" width="31" bestFit="1" customWidth="1"/>
    <col min="12" max="12" width="30.453125" customWidth="1"/>
    <col min="13" max="13" width="27.1796875" bestFit="1" customWidth="1"/>
    <col min="14" max="14" width="25" customWidth="1"/>
    <col min="15" max="15" width="25.81640625" bestFit="1" customWidth="1"/>
    <col min="16" max="16" width="30.453125" customWidth="1"/>
    <col min="17" max="17" width="27.1796875" bestFit="1" customWidth="1"/>
    <col min="18" max="18" width="24.453125" customWidth="1"/>
    <col min="19" max="19" width="23.1796875" bestFit="1" customWidth="1"/>
    <col min="20" max="20" width="27.54296875" customWidth="1"/>
  </cols>
  <sheetData>
    <row r="1" spans="2:19" ht="15" thickBot="1" x14ac:dyDescent="0.4"/>
    <row r="2" spans="2:19" ht="26" x14ac:dyDescent="0.35">
      <c r="B2" s="83"/>
      <c r="C2" s="799"/>
      <c r="D2" s="799"/>
      <c r="E2" s="799"/>
      <c r="F2" s="799"/>
      <c r="G2" s="799"/>
      <c r="H2" s="77"/>
      <c r="I2" s="77"/>
      <c r="J2" s="77"/>
      <c r="K2" s="77"/>
      <c r="L2" s="77"/>
      <c r="M2" s="77"/>
      <c r="N2" s="77"/>
      <c r="O2" s="77"/>
      <c r="P2" s="77"/>
      <c r="Q2" s="77"/>
      <c r="R2" s="77"/>
      <c r="S2" s="78"/>
    </row>
    <row r="3" spans="2:19" ht="26" x14ac:dyDescent="0.35">
      <c r="B3" s="84"/>
      <c r="C3" s="806" t="s">
        <v>789</v>
      </c>
      <c r="D3" s="807"/>
      <c r="E3" s="807"/>
      <c r="F3" s="807"/>
      <c r="G3" s="808"/>
      <c r="H3" s="80"/>
      <c r="I3" s="80"/>
      <c r="J3" s="80"/>
      <c r="K3" s="80"/>
      <c r="L3" s="80"/>
      <c r="M3" s="80"/>
      <c r="N3" s="80"/>
      <c r="O3" s="80"/>
      <c r="P3" s="80"/>
      <c r="Q3" s="80"/>
      <c r="R3" s="80"/>
      <c r="S3" s="82"/>
    </row>
    <row r="4" spans="2:19" ht="26" x14ac:dyDescent="0.35">
      <c r="B4" s="84"/>
      <c r="C4" s="85"/>
      <c r="D4" s="85"/>
      <c r="E4" s="85"/>
      <c r="F4" s="85"/>
      <c r="G4" s="85"/>
      <c r="H4" s="80"/>
      <c r="I4" s="80"/>
      <c r="J4" s="80"/>
      <c r="K4" s="80"/>
      <c r="L4" s="80"/>
      <c r="M4" s="80"/>
      <c r="N4" s="80"/>
      <c r="O4" s="80"/>
      <c r="P4" s="80"/>
      <c r="Q4" s="80"/>
      <c r="R4" s="80"/>
      <c r="S4" s="82"/>
    </row>
    <row r="5" spans="2:19" ht="15" thickBot="1" x14ac:dyDescent="0.4">
      <c r="B5" s="79"/>
      <c r="C5" s="80"/>
      <c r="D5" s="80"/>
      <c r="E5" s="80"/>
      <c r="F5" s="80"/>
      <c r="G5" s="80"/>
      <c r="H5" s="80"/>
      <c r="I5" s="80"/>
      <c r="J5" s="80"/>
      <c r="K5" s="80"/>
      <c r="L5" s="80"/>
      <c r="M5" s="80"/>
      <c r="N5" s="80"/>
      <c r="O5" s="80"/>
      <c r="P5" s="80"/>
      <c r="Q5" s="80"/>
      <c r="R5" s="80"/>
      <c r="S5" s="82"/>
    </row>
    <row r="6" spans="2:19" ht="34.5" customHeight="1" thickBot="1" x14ac:dyDescent="0.4">
      <c r="B6" s="800" t="s">
        <v>790</v>
      </c>
      <c r="C6" s="801"/>
      <c r="D6" s="801"/>
      <c r="E6" s="801"/>
      <c r="F6" s="801"/>
      <c r="G6" s="801"/>
      <c r="H6" s="232"/>
      <c r="I6" s="232"/>
      <c r="J6" s="232"/>
      <c r="K6" s="232"/>
      <c r="L6" s="232"/>
      <c r="M6" s="232"/>
      <c r="N6" s="232"/>
      <c r="O6" s="232"/>
      <c r="P6" s="232"/>
      <c r="Q6" s="232"/>
      <c r="R6" s="232"/>
      <c r="S6" s="233"/>
    </row>
    <row r="7" spans="2:19" ht="15.75" customHeight="1" x14ac:dyDescent="0.35">
      <c r="B7" s="802" t="s">
        <v>791</v>
      </c>
      <c r="C7" s="803"/>
      <c r="D7" s="803"/>
      <c r="E7" s="803"/>
      <c r="F7" s="803"/>
      <c r="G7" s="803"/>
      <c r="H7" s="232"/>
      <c r="I7" s="232"/>
      <c r="J7" s="232"/>
      <c r="K7" s="232"/>
      <c r="L7" s="232"/>
      <c r="M7" s="232"/>
      <c r="N7" s="232"/>
      <c r="O7" s="232"/>
      <c r="P7" s="232"/>
      <c r="Q7" s="232"/>
      <c r="R7" s="232"/>
      <c r="S7" s="233"/>
    </row>
    <row r="8" spans="2:19" ht="15.75" customHeight="1" thickBot="1" x14ac:dyDescent="0.4">
      <c r="B8" s="804" t="s">
        <v>792</v>
      </c>
      <c r="C8" s="805"/>
      <c r="D8" s="805"/>
      <c r="E8" s="805"/>
      <c r="F8" s="805"/>
      <c r="G8" s="805"/>
      <c r="H8" s="234"/>
      <c r="I8" s="234"/>
      <c r="J8" s="234"/>
      <c r="K8" s="234"/>
      <c r="L8" s="234"/>
      <c r="M8" s="234"/>
      <c r="N8" s="234"/>
      <c r="O8" s="234"/>
      <c r="P8" s="234"/>
      <c r="Q8" s="234"/>
      <c r="R8" s="234"/>
      <c r="S8" s="235"/>
    </row>
    <row r="10" spans="2:19" ht="21" x14ac:dyDescent="0.5">
      <c r="B10" s="890" t="s">
        <v>793</v>
      </c>
      <c r="C10" s="890"/>
    </row>
    <row r="11" spans="2:19" ht="15" thickBot="1" x14ac:dyDescent="0.4"/>
    <row r="12" spans="2:19" ht="15" customHeight="1" thickBot="1" x14ac:dyDescent="0.4">
      <c r="B12" s="237" t="s">
        <v>794</v>
      </c>
      <c r="C12" s="410" t="s">
        <v>795</v>
      </c>
    </row>
    <row r="13" spans="2:19" ht="15.75" customHeight="1" thickBot="1" x14ac:dyDescent="0.4">
      <c r="B13" s="237" t="s">
        <v>105</v>
      </c>
      <c r="C13" s="144" t="s">
        <v>26</v>
      </c>
    </row>
    <row r="14" spans="2:19" ht="15.75" customHeight="1" thickBot="1" x14ac:dyDescent="0.4">
      <c r="B14" s="237" t="s">
        <v>796</v>
      </c>
      <c r="C14" s="144" t="s">
        <v>797</v>
      </c>
    </row>
    <row r="15" spans="2:19" ht="15.75" customHeight="1" thickBot="1" x14ac:dyDescent="0.4">
      <c r="B15" s="237" t="s">
        <v>798</v>
      </c>
      <c r="C15" s="144" t="s">
        <v>162</v>
      </c>
    </row>
    <row r="16" spans="2:19" ht="15.75" customHeight="1" thickBot="1" x14ac:dyDescent="0.4">
      <c r="B16" s="237"/>
      <c r="C16" s="144" t="s">
        <v>205</v>
      </c>
    </row>
    <row r="17" spans="2:19" ht="15" thickBot="1" x14ac:dyDescent="0.4">
      <c r="B17" s="237" t="s">
        <v>799</v>
      </c>
      <c r="C17" s="144" t="s">
        <v>800</v>
      </c>
    </row>
    <row r="18" spans="2:19" ht="15" thickBot="1" x14ac:dyDescent="0.4">
      <c r="B18" s="237" t="s">
        <v>801</v>
      </c>
      <c r="C18" s="144" t="s">
        <v>802</v>
      </c>
    </row>
    <row r="19" spans="2:19" ht="15" thickBot="1" x14ac:dyDescent="0.4"/>
    <row r="20" spans="2:19" ht="15" thickBot="1" x14ac:dyDescent="0.4">
      <c r="D20" s="828" t="s">
        <v>803</v>
      </c>
      <c r="E20" s="829"/>
      <c r="F20" s="829"/>
      <c r="G20" s="830"/>
      <c r="H20" s="828" t="s">
        <v>804</v>
      </c>
      <c r="I20" s="829"/>
      <c r="J20" s="829"/>
      <c r="K20" s="830"/>
      <c r="L20" s="828" t="s">
        <v>805</v>
      </c>
      <c r="M20" s="829"/>
      <c r="N20" s="829"/>
      <c r="O20" s="830"/>
      <c r="P20" s="828" t="s">
        <v>806</v>
      </c>
      <c r="Q20" s="829"/>
      <c r="R20" s="829"/>
      <c r="S20" s="830"/>
    </row>
    <row r="21" spans="2:19" ht="45" customHeight="1" thickBot="1" x14ac:dyDescent="0.4">
      <c r="B21" s="821" t="s">
        <v>807</v>
      </c>
      <c r="C21" s="891" t="s">
        <v>808</v>
      </c>
      <c r="D21" s="145"/>
      <c r="E21" s="146" t="s">
        <v>809</v>
      </c>
      <c r="F21" s="147" t="s">
        <v>810</v>
      </c>
      <c r="G21" s="148" t="s">
        <v>811</v>
      </c>
      <c r="H21" s="145"/>
      <c r="I21" s="146" t="s">
        <v>809</v>
      </c>
      <c r="J21" s="147" t="s">
        <v>810</v>
      </c>
      <c r="K21" s="148" t="s">
        <v>811</v>
      </c>
      <c r="L21" s="145"/>
      <c r="M21" s="146" t="s">
        <v>809</v>
      </c>
      <c r="N21" s="147" t="s">
        <v>810</v>
      </c>
      <c r="O21" s="148" t="s">
        <v>811</v>
      </c>
      <c r="P21" s="145"/>
      <c r="Q21" s="146" t="s">
        <v>809</v>
      </c>
      <c r="R21" s="147" t="s">
        <v>810</v>
      </c>
      <c r="S21" s="148" t="s">
        <v>811</v>
      </c>
    </row>
    <row r="22" spans="2:19" ht="40.5" customHeight="1" x14ac:dyDescent="0.35">
      <c r="B22" s="857"/>
      <c r="C22" s="892"/>
      <c r="D22" s="149" t="s">
        <v>812</v>
      </c>
      <c r="E22" s="150">
        <v>0</v>
      </c>
      <c r="F22" s="150">
        <v>0</v>
      </c>
      <c r="G22" s="150">
        <v>0</v>
      </c>
      <c r="H22" s="476" t="s">
        <v>1192</v>
      </c>
      <c r="I22" s="150">
        <f>J22+K22</f>
        <v>34708</v>
      </c>
      <c r="J22" s="151">
        <f>660+223</f>
        <v>883</v>
      </c>
      <c r="K22" s="152">
        <f>29500+59725- 55400</f>
        <v>33825</v>
      </c>
      <c r="L22" s="149" t="s">
        <v>812</v>
      </c>
      <c r="M22" s="153"/>
      <c r="N22" s="154"/>
      <c r="O22" s="155"/>
      <c r="P22" s="149" t="s">
        <v>812</v>
      </c>
      <c r="Q22" s="153"/>
      <c r="R22" s="154"/>
      <c r="S22" s="155"/>
    </row>
    <row r="23" spans="2:19" ht="39.75" customHeight="1" x14ac:dyDescent="0.35">
      <c r="B23" s="857"/>
      <c r="C23" s="892"/>
      <c r="D23" s="156" t="s">
        <v>813</v>
      </c>
      <c r="E23" s="150">
        <v>0</v>
      </c>
      <c r="F23" s="150">
        <v>0</v>
      </c>
      <c r="G23" s="150">
        <v>0</v>
      </c>
      <c r="H23" s="158" t="s">
        <v>813</v>
      </c>
      <c r="I23" s="157">
        <f>(300+100+14900+25000-27700)/I22</f>
        <v>0.36302869655410858</v>
      </c>
      <c r="J23" s="157">
        <f>(300+100)/J22</f>
        <v>0.45300113250283125</v>
      </c>
      <c r="K23" s="157">
        <f>(14900+25000-27700)/K22</f>
        <v>0.36067997043606798</v>
      </c>
      <c r="L23" s="156" t="s">
        <v>813</v>
      </c>
      <c r="M23" s="159"/>
      <c r="N23" s="159"/>
      <c r="O23" s="160"/>
      <c r="P23" s="156" t="s">
        <v>813</v>
      </c>
      <c r="Q23" s="159"/>
      <c r="R23" s="159"/>
      <c r="S23" s="160"/>
    </row>
    <row r="24" spans="2:19" ht="37.5" customHeight="1" x14ac:dyDescent="0.35">
      <c r="B24" s="822"/>
      <c r="C24" s="893"/>
      <c r="D24" s="156" t="s">
        <v>814</v>
      </c>
      <c r="E24" s="150">
        <v>0</v>
      </c>
      <c r="F24" s="150">
        <v>0</v>
      </c>
      <c r="G24" s="150">
        <v>0</v>
      </c>
      <c r="H24" s="158" t="s">
        <v>814</v>
      </c>
      <c r="I24" s="157">
        <f>(150+70+4486+9820)/I22*0.4</f>
        <v>0.16740809035380894</v>
      </c>
      <c r="J24" s="157">
        <f>(150+70)/J22*0.4</f>
        <v>9.9660249150622882E-2</v>
      </c>
      <c r="K24" s="157">
        <f>(4486+9820)/K22*0.4</f>
        <v>0.16917664449371766</v>
      </c>
      <c r="L24" s="156" t="s">
        <v>814</v>
      </c>
      <c r="M24" s="159"/>
      <c r="N24" s="159"/>
      <c r="O24" s="160"/>
      <c r="P24" s="156" t="s">
        <v>814</v>
      </c>
      <c r="Q24" s="159"/>
      <c r="R24" s="159"/>
      <c r="S24" s="160"/>
    </row>
    <row r="25" spans="2:19" ht="14.5" customHeight="1" thickBot="1" x14ac:dyDescent="0.4">
      <c r="B25" s="161"/>
      <c r="C25" s="161"/>
      <c r="Q25" s="162"/>
      <c r="R25" s="162"/>
      <c r="S25" s="162"/>
    </row>
    <row r="26" spans="2:19" ht="30" customHeight="1" thickBot="1" x14ac:dyDescent="0.4">
      <c r="B26" s="161"/>
      <c r="C26" s="161"/>
      <c r="D26" s="828" t="s">
        <v>803</v>
      </c>
      <c r="E26" s="829"/>
      <c r="F26" s="829"/>
      <c r="G26" s="830"/>
      <c r="H26" s="828" t="s">
        <v>804</v>
      </c>
      <c r="I26" s="829"/>
      <c r="J26" s="829"/>
      <c r="K26" s="830"/>
      <c r="L26" s="828" t="s">
        <v>805</v>
      </c>
      <c r="M26" s="829"/>
      <c r="N26" s="829"/>
      <c r="O26" s="830"/>
      <c r="P26" s="828" t="s">
        <v>806</v>
      </c>
      <c r="Q26" s="829"/>
      <c r="R26" s="829"/>
      <c r="S26" s="830"/>
    </row>
    <row r="27" spans="2:19" ht="47.25" customHeight="1" x14ac:dyDescent="0.35">
      <c r="B27" s="821" t="s">
        <v>815</v>
      </c>
      <c r="C27" s="821" t="s">
        <v>816</v>
      </c>
      <c r="D27" s="869" t="s">
        <v>817</v>
      </c>
      <c r="E27" s="870"/>
      <c r="F27" s="163" t="s">
        <v>818</v>
      </c>
      <c r="G27" s="164" t="s">
        <v>819</v>
      </c>
      <c r="H27" s="869" t="s">
        <v>817</v>
      </c>
      <c r="I27" s="870"/>
      <c r="J27" s="163" t="s">
        <v>818</v>
      </c>
      <c r="K27" s="164" t="s">
        <v>819</v>
      </c>
      <c r="L27" s="869" t="s">
        <v>817</v>
      </c>
      <c r="M27" s="870"/>
      <c r="N27" s="163" t="s">
        <v>818</v>
      </c>
      <c r="O27" s="164" t="s">
        <v>819</v>
      </c>
      <c r="P27" s="869" t="s">
        <v>817</v>
      </c>
      <c r="Q27" s="870"/>
      <c r="R27" s="163" t="s">
        <v>818</v>
      </c>
      <c r="S27" s="164" t="s">
        <v>819</v>
      </c>
    </row>
    <row r="28" spans="2:19" ht="51" customHeight="1" x14ac:dyDescent="0.35">
      <c r="B28" s="857"/>
      <c r="C28" s="857"/>
      <c r="D28" s="165" t="s">
        <v>812</v>
      </c>
      <c r="E28" s="166"/>
      <c r="F28" s="877"/>
      <c r="G28" s="879"/>
      <c r="H28" s="165" t="s">
        <v>812</v>
      </c>
      <c r="I28" s="167"/>
      <c r="J28" s="873"/>
      <c r="K28" s="875"/>
      <c r="L28" s="165" t="s">
        <v>812</v>
      </c>
      <c r="M28" s="167"/>
      <c r="N28" s="873"/>
      <c r="O28" s="875"/>
      <c r="P28" s="165" t="s">
        <v>812</v>
      </c>
      <c r="Q28" s="167"/>
      <c r="R28" s="873"/>
      <c r="S28" s="875"/>
    </row>
    <row r="29" spans="2:19" ht="51" customHeight="1" x14ac:dyDescent="0.35">
      <c r="B29" s="822"/>
      <c r="C29" s="822"/>
      <c r="D29" s="168" t="s">
        <v>820</v>
      </c>
      <c r="E29" s="169"/>
      <c r="F29" s="878"/>
      <c r="G29" s="880"/>
      <c r="H29" s="168" t="s">
        <v>820</v>
      </c>
      <c r="I29" s="170"/>
      <c r="J29" s="874"/>
      <c r="K29" s="876"/>
      <c r="L29" s="168" t="s">
        <v>820</v>
      </c>
      <c r="M29" s="170"/>
      <c r="N29" s="874"/>
      <c r="O29" s="876"/>
      <c r="P29" s="168" t="s">
        <v>820</v>
      </c>
      <c r="Q29" s="170"/>
      <c r="R29" s="874"/>
      <c r="S29" s="876"/>
    </row>
    <row r="30" spans="2:19" ht="45.65" customHeight="1" x14ac:dyDescent="0.35">
      <c r="B30" s="809" t="s">
        <v>821</v>
      </c>
      <c r="C30" s="823" t="s">
        <v>822</v>
      </c>
      <c r="D30" s="171" t="s">
        <v>823</v>
      </c>
      <c r="E30" s="172" t="s">
        <v>801</v>
      </c>
      <c r="F30" s="172" t="s">
        <v>824</v>
      </c>
      <c r="G30" s="173" t="s">
        <v>825</v>
      </c>
      <c r="H30" s="171" t="s">
        <v>823</v>
      </c>
      <c r="I30" s="172" t="s">
        <v>801</v>
      </c>
      <c r="J30" s="172" t="s">
        <v>824</v>
      </c>
      <c r="K30" s="173" t="s">
        <v>825</v>
      </c>
      <c r="L30" s="171" t="s">
        <v>823</v>
      </c>
      <c r="M30" s="172" t="s">
        <v>801</v>
      </c>
      <c r="N30" s="172" t="s">
        <v>824</v>
      </c>
      <c r="O30" s="173" t="s">
        <v>825</v>
      </c>
      <c r="P30" s="171" t="s">
        <v>823</v>
      </c>
      <c r="Q30" s="172" t="s">
        <v>801</v>
      </c>
      <c r="R30" s="172" t="s">
        <v>824</v>
      </c>
      <c r="S30" s="173" t="s">
        <v>825</v>
      </c>
    </row>
    <row r="31" spans="2:19" ht="30" customHeight="1" x14ac:dyDescent="0.35">
      <c r="B31" s="820"/>
      <c r="C31" s="824"/>
      <c r="D31" s="174"/>
      <c r="E31" s="175"/>
      <c r="F31" s="175"/>
      <c r="G31" s="176" t="s">
        <v>826</v>
      </c>
      <c r="H31" s="177"/>
      <c r="I31" s="178"/>
      <c r="J31" s="177"/>
      <c r="K31" s="179"/>
      <c r="L31" s="177"/>
      <c r="M31" s="178"/>
      <c r="N31" s="177"/>
      <c r="O31" s="179"/>
      <c r="P31" s="177"/>
      <c r="Q31" s="178"/>
      <c r="R31" s="177"/>
      <c r="S31" s="179"/>
    </row>
    <row r="32" spans="2:19" ht="36.75" hidden="1" customHeight="1" outlineLevel="1" x14ac:dyDescent="0.35">
      <c r="B32" s="820"/>
      <c r="C32" s="824"/>
      <c r="D32" s="171" t="s">
        <v>823</v>
      </c>
      <c r="E32" s="172" t="s">
        <v>801</v>
      </c>
      <c r="F32" s="172" t="s">
        <v>824</v>
      </c>
      <c r="G32" s="173" t="s">
        <v>825</v>
      </c>
      <c r="H32" s="171" t="s">
        <v>823</v>
      </c>
      <c r="I32" s="172" t="s">
        <v>801</v>
      </c>
      <c r="J32" s="172" t="s">
        <v>824</v>
      </c>
      <c r="K32" s="173" t="s">
        <v>825</v>
      </c>
      <c r="L32" s="171" t="s">
        <v>823</v>
      </c>
      <c r="M32" s="172" t="s">
        <v>801</v>
      </c>
      <c r="N32" s="172" t="s">
        <v>824</v>
      </c>
      <c r="O32" s="173" t="s">
        <v>825</v>
      </c>
      <c r="P32" s="171" t="s">
        <v>823</v>
      </c>
      <c r="Q32" s="172" t="s">
        <v>801</v>
      </c>
      <c r="R32" s="172" t="s">
        <v>824</v>
      </c>
      <c r="S32" s="173" t="s">
        <v>825</v>
      </c>
    </row>
    <row r="33" spans="2:19" ht="30" hidden="1" customHeight="1" outlineLevel="1" x14ac:dyDescent="0.35">
      <c r="B33" s="820"/>
      <c r="C33" s="824"/>
      <c r="D33" s="174"/>
      <c r="E33" s="175"/>
      <c r="F33" s="175"/>
      <c r="G33" s="176"/>
      <c r="H33" s="177"/>
      <c r="I33" s="178"/>
      <c r="J33" s="177"/>
      <c r="K33" s="179"/>
      <c r="L33" s="177"/>
      <c r="M33" s="178"/>
      <c r="N33" s="177"/>
      <c r="O33" s="179"/>
      <c r="P33" s="177"/>
      <c r="Q33" s="178"/>
      <c r="R33" s="177"/>
      <c r="S33" s="179"/>
    </row>
    <row r="34" spans="2:19" ht="36" hidden="1" customHeight="1" outlineLevel="1" x14ac:dyDescent="0.35">
      <c r="B34" s="820"/>
      <c r="C34" s="824"/>
      <c r="D34" s="171" t="s">
        <v>823</v>
      </c>
      <c r="E34" s="172" t="s">
        <v>801</v>
      </c>
      <c r="F34" s="172" t="s">
        <v>824</v>
      </c>
      <c r="G34" s="173" t="s">
        <v>825</v>
      </c>
      <c r="H34" s="171" t="s">
        <v>823</v>
      </c>
      <c r="I34" s="172" t="s">
        <v>801</v>
      </c>
      <c r="J34" s="172" t="s">
        <v>824</v>
      </c>
      <c r="K34" s="173" t="s">
        <v>825</v>
      </c>
      <c r="L34" s="171" t="s">
        <v>823</v>
      </c>
      <c r="M34" s="172" t="s">
        <v>801</v>
      </c>
      <c r="N34" s="172" t="s">
        <v>824</v>
      </c>
      <c r="O34" s="173" t="s">
        <v>825</v>
      </c>
      <c r="P34" s="171" t="s">
        <v>823</v>
      </c>
      <c r="Q34" s="172" t="s">
        <v>801</v>
      </c>
      <c r="R34" s="172" t="s">
        <v>824</v>
      </c>
      <c r="S34" s="173" t="s">
        <v>825</v>
      </c>
    </row>
    <row r="35" spans="2:19" ht="30" hidden="1" customHeight="1" outlineLevel="1" x14ac:dyDescent="0.35">
      <c r="B35" s="820"/>
      <c r="C35" s="824"/>
      <c r="D35" s="174"/>
      <c r="E35" s="175"/>
      <c r="F35" s="175"/>
      <c r="G35" s="176"/>
      <c r="H35" s="177"/>
      <c r="I35" s="178"/>
      <c r="J35" s="177"/>
      <c r="K35" s="179"/>
      <c r="L35" s="177"/>
      <c r="M35" s="178"/>
      <c r="N35" s="177"/>
      <c r="O35" s="179"/>
      <c r="P35" s="177"/>
      <c r="Q35" s="178"/>
      <c r="R35" s="177"/>
      <c r="S35" s="179"/>
    </row>
    <row r="36" spans="2:19" ht="39" hidden="1" customHeight="1" outlineLevel="1" x14ac:dyDescent="0.35">
      <c r="B36" s="820"/>
      <c r="C36" s="824"/>
      <c r="D36" s="171" t="s">
        <v>823</v>
      </c>
      <c r="E36" s="172" t="s">
        <v>801</v>
      </c>
      <c r="F36" s="172" t="s">
        <v>824</v>
      </c>
      <c r="G36" s="173" t="s">
        <v>825</v>
      </c>
      <c r="H36" s="171" t="s">
        <v>823</v>
      </c>
      <c r="I36" s="172" t="s">
        <v>801</v>
      </c>
      <c r="J36" s="172" t="s">
        <v>824</v>
      </c>
      <c r="K36" s="173" t="s">
        <v>825</v>
      </c>
      <c r="L36" s="171" t="s">
        <v>823</v>
      </c>
      <c r="M36" s="172" t="s">
        <v>801</v>
      </c>
      <c r="N36" s="172" t="s">
        <v>824</v>
      </c>
      <c r="O36" s="173" t="s">
        <v>825</v>
      </c>
      <c r="P36" s="171" t="s">
        <v>823</v>
      </c>
      <c r="Q36" s="172" t="s">
        <v>801</v>
      </c>
      <c r="R36" s="172" t="s">
        <v>824</v>
      </c>
      <c r="S36" s="173" t="s">
        <v>825</v>
      </c>
    </row>
    <row r="37" spans="2:19" ht="30" hidden="1" customHeight="1" outlineLevel="1" x14ac:dyDescent="0.35">
      <c r="B37" s="820"/>
      <c r="C37" s="824"/>
      <c r="D37" s="174"/>
      <c r="E37" s="175"/>
      <c r="F37" s="175"/>
      <c r="G37" s="176"/>
      <c r="H37" s="177"/>
      <c r="I37" s="178"/>
      <c r="J37" s="177"/>
      <c r="K37" s="179"/>
      <c r="L37" s="177"/>
      <c r="M37" s="178"/>
      <c r="N37" s="177"/>
      <c r="O37" s="179"/>
      <c r="P37" s="177"/>
      <c r="Q37" s="178"/>
      <c r="R37" s="177"/>
      <c r="S37" s="179"/>
    </row>
    <row r="38" spans="2:19" ht="36.75" hidden="1" customHeight="1" outlineLevel="1" x14ac:dyDescent="0.35">
      <c r="B38" s="820"/>
      <c r="C38" s="824"/>
      <c r="D38" s="171" t="s">
        <v>823</v>
      </c>
      <c r="E38" s="172" t="s">
        <v>801</v>
      </c>
      <c r="F38" s="172" t="s">
        <v>824</v>
      </c>
      <c r="G38" s="173" t="s">
        <v>825</v>
      </c>
      <c r="H38" s="171" t="s">
        <v>823</v>
      </c>
      <c r="I38" s="172" t="s">
        <v>801</v>
      </c>
      <c r="J38" s="172" t="s">
        <v>824</v>
      </c>
      <c r="K38" s="173" t="s">
        <v>825</v>
      </c>
      <c r="L38" s="171" t="s">
        <v>823</v>
      </c>
      <c r="M38" s="172" t="s">
        <v>801</v>
      </c>
      <c r="N38" s="172" t="s">
        <v>824</v>
      </c>
      <c r="O38" s="173" t="s">
        <v>825</v>
      </c>
      <c r="P38" s="171" t="s">
        <v>823</v>
      </c>
      <c r="Q38" s="172" t="s">
        <v>801</v>
      </c>
      <c r="R38" s="172" t="s">
        <v>824</v>
      </c>
      <c r="S38" s="173" t="s">
        <v>825</v>
      </c>
    </row>
    <row r="39" spans="2:19" ht="30" hidden="1" customHeight="1" outlineLevel="1" x14ac:dyDescent="0.35">
      <c r="B39" s="810"/>
      <c r="C39" s="825"/>
      <c r="D39" s="174"/>
      <c r="E39" s="175"/>
      <c r="F39" s="175"/>
      <c r="G39" s="176"/>
      <c r="H39" s="177"/>
      <c r="I39" s="178"/>
      <c r="J39" s="177"/>
      <c r="K39" s="179"/>
      <c r="L39" s="177"/>
      <c r="M39" s="178"/>
      <c r="N39" s="177"/>
      <c r="O39" s="179"/>
      <c r="P39" s="177"/>
      <c r="Q39" s="178"/>
      <c r="R39" s="177"/>
      <c r="S39" s="179"/>
    </row>
    <row r="40" spans="2:19" ht="30" customHeight="1" collapsed="1" x14ac:dyDescent="0.35">
      <c r="B40" s="809" t="s">
        <v>827</v>
      </c>
      <c r="C40" s="809" t="s">
        <v>828</v>
      </c>
      <c r="D40" s="172" t="s">
        <v>829</v>
      </c>
      <c r="E40" s="172" t="s">
        <v>830</v>
      </c>
      <c r="F40" s="147" t="s">
        <v>831</v>
      </c>
      <c r="G40" s="180"/>
      <c r="H40" s="172" t="s">
        <v>829</v>
      </c>
      <c r="I40" s="172" t="s">
        <v>830</v>
      </c>
      <c r="J40" s="147" t="s">
        <v>831</v>
      </c>
      <c r="K40" s="181"/>
      <c r="L40" s="172" t="s">
        <v>829</v>
      </c>
      <c r="M40" s="172" t="s">
        <v>830</v>
      </c>
      <c r="N40" s="147" t="s">
        <v>831</v>
      </c>
      <c r="O40" s="181"/>
      <c r="P40" s="172" t="s">
        <v>829</v>
      </c>
      <c r="Q40" s="172" t="s">
        <v>830</v>
      </c>
      <c r="R40" s="147" t="s">
        <v>831</v>
      </c>
      <c r="S40" s="181"/>
    </row>
    <row r="41" spans="2:19" ht="30" customHeight="1" x14ac:dyDescent="0.35">
      <c r="B41" s="820"/>
      <c r="C41" s="820"/>
      <c r="D41" s="887"/>
      <c r="E41" s="887"/>
      <c r="F41" s="147" t="s">
        <v>832</v>
      </c>
      <c r="G41" s="182"/>
      <c r="H41" s="885"/>
      <c r="I41" s="885"/>
      <c r="J41" s="147" t="s">
        <v>832</v>
      </c>
      <c r="K41" s="183"/>
      <c r="L41" s="885"/>
      <c r="M41" s="885"/>
      <c r="N41" s="147" t="s">
        <v>832</v>
      </c>
      <c r="O41" s="183"/>
      <c r="P41" s="885"/>
      <c r="Q41" s="885"/>
      <c r="R41" s="147" t="s">
        <v>832</v>
      </c>
      <c r="S41" s="183"/>
    </row>
    <row r="42" spans="2:19" ht="30" customHeight="1" x14ac:dyDescent="0.35">
      <c r="B42" s="820"/>
      <c r="C42" s="820"/>
      <c r="D42" s="888"/>
      <c r="E42" s="888"/>
      <c r="F42" s="147" t="s">
        <v>833</v>
      </c>
      <c r="G42" s="176"/>
      <c r="H42" s="886"/>
      <c r="I42" s="886"/>
      <c r="J42" s="147" t="s">
        <v>833</v>
      </c>
      <c r="K42" s="179"/>
      <c r="L42" s="886"/>
      <c r="M42" s="886"/>
      <c r="N42" s="147" t="s">
        <v>833</v>
      </c>
      <c r="O42" s="179"/>
      <c r="P42" s="886"/>
      <c r="Q42" s="886"/>
      <c r="R42" s="147" t="s">
        <v>833</v>
      </c>
      <c r="S42" s="179"/>
    </row>
    <row r="43" spans="2:19" ht="30" customHeight="1" outlineLevel="1" x14ac:dyDescent="0.35">
      <c r="B43" s="820"/>
      <c r="C43" s="820"/>
      <c r="D43" s="172" t="s">
        <v>829</v>
      </c>
      <c r="E43" s="172" t="s">
        <v>830</v>
      </c>
      <c r="F43" s="147" t="s">
        <v>831</v>
      </c>
      <c r="G43" s="180"/>
      <c r="H43" s="172" t="s">
        <v>829</v>
      </c>
      <c r="I43" s="172" t="s">
        <v>830</v>
      </c>
      <c r="J43" s="147" t="s">
        <v>831</v>
      </c>
      <c r="K43" s="181"/>
      <c r="L43" s="172" t="s">
        <v>829</v>
      </c>
      <c r="M43" s="172" t="s">
        <v>830</v>
      </c>
      <c r="N43" s="147" t="s">
        <v>831</v>
      </c>
      <c r="O43" s="181"/>
      <c r="P43" s="172" t="s">
        <v>829</v>
      </c>
      <c r="Q43" s="172" t="s">
        <v>830</v>
      </c>
      <c r="R43" s="147" t="s">
        <v>831</v>
      </c>
      <c r="S43" s="181"/>
    </row>
    <row r="44" spans="2:19" ht="30" customHeight="1" outlineLevel="1" x14ac:dyDescent="0.35">
      <c r="B44" s="820"/>
      <c r="C44" s="820"/>
      <c r="D44" s="887"/>
      <c r="E44" s="887"/>
      <c r="F44" s="147" t="s">
        <v>832</v>
      </c>
      <c r="G44" s="182"/>
      <c r="H44" s="885"/>
      <c r="I44" s="885"/>
      <c r="J44" s="147" t="s">
        <v>832</v>
      </c>
      <c r="K44" s="183"/>
      <c r="L44" s="885"/>
      <c r="M44" s="885"/>
      <c r="N44" s="147" t="s">
        <v>832</v>
      </c>
      <c r="O44" s="183"/>
      <c r="P44" s="885"/>
      <c r="Q44" s="885"/>
      <c r="R44" s="147" t="s">
        <v>832</v>
      </c>
      <c r="S44" s="183"/>
    </row>
    <row r="45" spans="2:19" ht="30" customHeight="1" outlineLevel="1" x14ac:dyDescent="0.35">
      <c r="B45" s="820"/>
      <c r="C45" s="820"/>
      <c r="D45" s="888"/>
      <c r="E45" s="888"/>
      <c r="F45" s="147" t="s">
        <v>833</v>
      </c>
      <c r="G45" s="176"/>
      <c r="H45" s="886"/>
      <c r="I45" s="886"/>
      <c r="J45" s="147" t="s">
        <v>833</v>
      </c>
      <c r="K45" s="179"/>
      <c r="L45" s="886"/>
      <c r="M45" s="886"/>
      <c r="N45" s="147" t="s">
        <v>833</v>
      </c>
      <c r="O45" s="179"/>
      <c r="P45" s="886"/>
      <c r="Q45" s="886"/>
      <c r="R45" s="147" t="s">
        <v>833</v>
      </c>
      <c r="S45" s="179"/>
    </row>
    <row r="46" spans="2:19" ht="30" customHeight="1" outlineLevel="1" x14ac:dyDescent="0.35">
      <c r="B46" s="820"/>
      <c r="C46" s="820"/>
      <c r="D46" s="172" t="s">
        <v>829</v>
      </c>
      <c r="E46" s="172" t="s">
        <v>830</v>
      </c>
      <c r="F46" s="147" t="s">
        <v>831</v>
      </c>
      <c r="G46" s="180"/>
      <c r="H46" s="172" t="s">
        <v>829</v>
      </c>
      <c r="I46" s="172" t="s">
        <v>830</v>
      </c>
      <c r="J46" s="147" t="s">
        <v>831</v>
      </c>
      <c r="K46" s="181"/>
      <c r="L46" s="172" t="s">
        <v>829</v>
      </c>
      <c r="M46" s="172" t="s">
        <v>830</v>
      </c>
      <c r="N46" s="147" t="s">
        <v>831</v>
      </c>
      <c r="O46" s="181"/>
      <c r="P46" s="172" t="s">
        <v>829</v>
      </c>
      <c r="Q46" s="172" t="s">
        <v>830</v>
      </c>
      <c r="R46" s="147" t="s">
        <v>831</v>
      </c>
      <c r="S46" s="181"/>
    </row>
    <row r="47" spans="2:19" ht="30" customHeight="1" outlineLevel="1" x14ac:dyDescent="0.35">
      <c r="B47" s="820"/>
      <c r="C47" s="820"/>
      <c r="D47" s="887"/>
      <c r="E47" s="887"/>
      <c r="F47" s="147" t="s">
        <v>832</v>
      </c>
      <c r="G47" s="182"/>
      <c r="H47" s="885"/>
      <c r="I47" s="885"/>
      <c r="J47" s="147" t="s">
        <v>832</v>
      </c>
      <c r="K47" s="183"/>
      <c r="L47" s="885"/>
      <c r="M47" s="885"/>
      <c r="N47" s="147" t="s">
        <v>832</v>
      </c>
      <c r="O47" s="183"/>
      <c r="P47" s="885"/>
      <c r="Q47" s="885"/>
      <c r="R47" s="147" t="s">
        <v>832</v>
      </c>
      <c r="S47" s="183"/>
    </row>
    <row r="48" spans="2:19" ht="30" customHeight="1" outlineLevel="1" x14ac:dyDescent="0.35">
      <c r="B48" s="820"/>
      <c r="C48" s="820"/>
      <c r="D48" s="888"/>
      <c r="E48" s="888"/>
      <c r="F48" s="147" t="s">
        <v>833</v>
      </c>
      <c r="G48" s="176"/>
      <c r="H48" s="886"/>
      <c r="I48" s="886"/>
      <c r="J48" s="147" t="s">
        <v>833</v>
      </c>
      <c r="K48" s="179"/>
      <c r="L48" s="886"/>
      <c r="M48" s="886"/>
      <c r="N48" s="147" t="s">
        <v>833</v>
      </c>
      <c r="O48" s="179"/>
      <c r="P48" s="886"/>
      <c r="Q48" s="886"/>
      <c r="R48" s="147" t="s">
        <v>833</v>
      </c>
      <c r="S48" s="179"/>
    </row>
    <row r="49" spans="2:19" ht="30" customHeight="1" outlineLevel="1" x14ac:dyDescent="0.35">
      <c r="B49" s="820"/>
      <c r="C49" s="820"/>
      <c r="D49" s="172" t="s">
        <v>829</v>
      </c>
      <c r="E49" s="172" t="s">
        <v>830</v>
      </c>
      <c r="F49" s="147" t="s">
        <v>831</v>
      </c>
      <c r="G49" s="180"/>
      <c r="H49" s="172" t="s">
        <v>829</v>
      </c>
      <c r="I49" s="172" t="s">
        <v>830</v>
      </c>
      <c r="J49" s="147" t="s">
        <v>831</v>
      </c>
      <c r="K49" s="181"/>
      <c r="L49" s="172" t="s">
        <v>829</v>
      </c>
      <c r="M49" s="172" t="s">
        <v>830</v>
      </c>
      <c r="N49" s="147" t="s">
        <v>831</v>
      </c>
      <c r="O49" s="181"/>
      <c r="P49" s="172" t="s">
        <v>829</v>
      </c>
      <c r="Q49" s="172" t="s">
        <v>830</v>
      </c>
      <c r="R49" s="147" t="s">
        <v>831</v>
      </c>
      <c r="S49" s="181"/>
    </row>
    <row r="50" spans="2:19" ht="30" customHeight="1" outlineLevel="1" x14ac:dyDescent="0.35">
      <c r="B50" s="820"/>
      <c r="C50" s="820"/>
      <c r="D50" s="887"/>
      <c r="E50" s="887"/>
      <c r="F50" s="147" t="s">
        <v>832</v>
      </c>
      <c r="G50" s="182"/>
      <c r="H50" s="885"/>
      <c r="I50" s="885"/>
      <c r="J50" s="147" t="s">
        <v>832</v>
      </c>
      <c r="K50" s="183"/>
      <c r="L50" s="885"/>
      <c r="M50" s="885"/>
      <c r="N50" s="147" t="s">
        <v>832</v>
      </c>
      <c r="O50" s="183"/>
      <c r="P50" s="885"/>
      <c r="Q50" s="885"/>
      <c r="R50" s="147" t="s">
        <v>832</v>
      </c>
      <c r="S50" s="183"/>
    </row>
    <row r="51" spans="2:19" ht="30" customHeight="1" outlineLevel="1" x14ac:dyDescent="0.35">
      <c r="B51" s="810"/>
      <c r="C51" s="810"/>
      <c r="D51" s="888"/>
      <c r="E51" s="888"/>
      <c r="F51" s="147" t="s">
        <v>833</v>
      </c>
      <c r="G51" s="176"/>
      <c r="H51" s="886"/>
      <c r="I51" s="886"/>
      <c r="J51" s="147" t="s">
        <v>833</v>
      </c>
      <c r="K51" s="179"/>
      <c r="L51" s="886"/>
      <c r="M51" s="886"/>
      <c r="N51" s="147" t="s">
        <v>833</v>
      </c>
      <c r="O51" s="179"/>
      <c r="P51" s="886"/>
      <c r="Q51" s="886"/>
      <c r="R51" s="147" t="s">
        <v>833</v>
      </c>
      <c r="S51" s="179"/>
    </row>
    <row r="52" spans="2:19" ht="30" customHeight="1" thickBot="1" x14ac:dyDescent="0.4">
      <c r="C52" s="184"/>
    </row>
    <row r="53" spans="2:19" ht="30" customHeight="1" thickBot="1" x14ac:dyDescent="0.4">
      <c r="D53" s="828" t="s">
        <v>803</v>
      </c>
      <c r="E53" s="829"/>
      <c r="F53" s="829"/>
      <c r="G53" s="830"/>
      <c r="H53" s="828" t="s">
        <v>804</v>
      </c>
      <c r="I53" s="829"/>
      <c r="J53" s="829"/>
      <c r="K53" s="830"/>
      <c r="L53" s="828" t="s">
        <v>805</v>
      </c>
      <c r="M53" s="829"/>
      <c r="N53" s="829"/>
      <c r="O53" s="830"/>
      <c r="P53" s="828" t="s">
        <v>806</v>
      </c>
      <c r="Q53" s="829"/>
      <c r="R53" s="829"/>
      <c r="S53" s="830"/>
    </row>
    <row r="54" spans="2:19" ht="30" customHeight="1" x14ac:dyDescent="0.35">
      <c r="B54" s="821" t="s">
        <v>834</v>
      </c>
      <c r="C54" s="821" t="s">
        <v>835</v>
      </c>
      <c r="D54" s="782" t="s">
        <v>836</v>
      </c>
      <c r="E54" s="847"/>
      <c r="F54" s="185" t="s">
        <v>801</v>
      </c>
      <c r="G54" s="186" t="s">
        <v>837</v>
      </c>
      <c r="H54" s="782" t="s">
        <v>836</v>
      </c>
      <c r="I54" s="847"/>
      <c r="J54" s="185" t="s">
        <v>801</v>
      </c>
      <c r="K54" s="186" t="s">
        <v>837</v>
      </c>
      <c r="L54" s="782" t="s">
        <v>836</v>
      </c>
      <c r="M54" s="847"/>
      <c r="N54" s="185" t="s">
        <v>801</v>
      </c>
      <c r="O54" s="186" t="s">
        <v>837</v>
      </c>
      <c r="P54" s="782" t="s">
        <v>836</v>
      </c>
      <c r="Q54" s="847"/>
      <c r="R54" s="185" t="s">
        <v>801</v>
      </c>
      <c r="S54" s="186" t="s">
        <v>837</v>
      </c>
    </row>
    <row r="55" spans="2:19" ht="45" customHeight="1" x14ac:dyDescent="0.35">
      <c r="B55" s="857"/>
      <c r="C55" s="857"/>
      <c r="D55" s="165" t="s">
        <v>812</v>
      </c>
      <c r="E55" s="166"/>
      <c r="F55" s="877"/>
      <c r="G55" s="879"/>
      <c r="H55" s="165" t="s">
        <v>812</v>
      </c>
      <c r="I55" s="167"/>
      <c r="J55" s="873"/>
      <c r="K55" s="875"/>
      <c r="L55" s="165" t="s">
        <v>812</v>
      </c>
      <c r="M55" s="167"/>
      <c r="N55" s="873"/>
      <c r="O55" s="875"/>
      <c r="P55" s="165" t="s">
        <v>812</v>
      </c>
      <c r="Q55" s="167"/>
      <c r="R55" s="873"/>
      <c r="S55" s="875"/>
    </row>
    <row r="56" spans="2:19" ht="45" customHeight="1" x14ac:dyDescent="0.35">
      <c r="B56" s="822"/>
      <c r="C56" s="822"/>
      <c r="D56" s="168" t="s">
        <v>820</v>
      </c>
      <c r="E56" s="169"/>
      <c r="F56" s="878"/>
      <c r="G56" s="880"/>
      <c r="H56" s="168" t="s">
        <v>820</v>
      </c>
      <c r="I56" s="170"/>
      <c r="J56" s="874"/>
      <c r="K56" s="876"/>
      <c r="L56" s="168" t="s">
        <v>820</v>
      </c>
      <c r="M56" s="170"/>
      <c r="N56" s="874"/>
      <c r="O56" s="876"/>
      <c r="P56" s="168" t="s">
        <v>820</v>
      </c>
      <c r="Q56" s="170"/>
      <c r="R56" s="874"/>
      <c r="S56" s="876"/>
    </row>
    <row r="57" spans="2:19" ht="30" customHeight="1" x14ac:dyDescent="0.35">
      <c r="B57" s="809" t="s">
        <v>838</v>
      </c>
      <c r="C57" s="809" t="s">
        <v>839</v>
      </c>
      <c r="D57" s="172" t="s">
        <v>840</v>
      </c>
      <c r="E57" s="187" t="s">
        <v>841</v>
      </c>
      <c r="F57" s="786" t="s">
        <v>842</v>
      </c>
      <c r="G57" s="856"/>
      <c r="H57" s="172" t="s">
        <v>840</v>
      </c>
      <c r="I57" s="187" t="s">
        <v>841</v>
      </c>
      <c r="J57" s="786" t="s">
        <v>842</v>
      </c>
      <c r="K57" s="856"/>
      <c r="L57" s="172" t="s">
        <v>840</v>
      </c>
      <c r="M57" s="187" t="s">
        <v>841</v>
      </c>
      <c r="N57" s="786" t="s">
        <v>842</v>
      </c>
      <c r="O57" s="856"/>
      <c r="P57" s="172" t="s">
        <v>840</v>
      </c>
      <c r="Q57" s="187" t="s">
        <v>841</v>
      </c>
      <c r="R57" s="786" t="s">
        <v>842</v>
      </c>
      <c r="S57" s="856"/>
    </row>
    <row r="58" spans="2:19" ht="30" customHeight="1" x14ac:dyDescent="0.35">
      <c r="B58" s="820"/>
      <c r="C58" s="810"/>
      <c r="D58" s="150"/>
      <c r="E58" s="188"/>
      <c r="F58" s="881"/>
      <c r="G58" s="882"/>
      <c r="H58" s="153"/>
      <c r="I58" s="189"/>
      <c r="J58" s="883"/>
      <c r="K58" s="884"/>
      <c r="L58" s="153"/>
      <c r="M58" s="189"/>
      <c r="N58" s="883"/>
      <c r="O58" s="884"/>
      <c r="P58" s="153"/>
      <c r="Q58" s="189"/>
      <c r="R58" s="883"/>
      <c r="S58" s="884"/>
    </row>
    <row r="59" spans="2:19" ht="30" customHeight="1" x14ac:dyDescent="0.35">
      <c r="B59" s="820"/>
      <c r="C59" s="809" t="s">
        <v>843</v>
      </c>
      <c r="D59" s="190" t="s">
        <v>842</v>
      </c>
      <c r="E59" s="191" t="s">
        <v>824</v>
      </c>
      <c r="F59" s="172" t="s">
        <v>801</v>
      </c>
      <c r="G59" s="192" t="s">
        <v>837</v>
      </c>
      <c r="H59" s="190" t="s">
        <v>842</v>
      </c>
      <c r="I59" s="191" t="s">
        <v>824</v>
      </c>
      <c r="J59" s="172" t="s">
        <v>801</v>
      </c>
      <c r="K59" s="192" t="s">
        <v>837</v>
      </c>
      <c r="L59" s="190" t="s">
        <v>842</v>
      </c>
      <c r="M59" s="191" t="s">
        <v>824</v>
      </c>
      <c r="N59" s="172" t="s">
        <v>801</v>
      </c>
      <c r="O59" s="192" t="s">
        <v>837</v>
      </c>
      <c r="P59" s="190" t="s">
        <v>842</v>
      </c>
      <c r="Q59" s="191" t="s">
        <v>824</v>
      </c>
      <c r="R59" s="172" t="s">
        <v>801</v>
      </c>
      <c r="S59" s="192" t="s">
        <v>837</v>
      </c>
    </row>
    <row r="60" spans="2:19" ht="30" customHeight="1" x14ac:dyDescent="0.35">
      <c r="B60" s="810"/>
      <c r="C60" s="872"/>
      <c r="D60" s="193"/>
      <c r="E60" s="194"/>
      <c r="F60" s="175"/>
      <c r="G60" s="195"/>
      <c r="H60" s="196"/>
      <c r="I60" s="197"/>
      <c r="J60" s="177"/>
      <c r="K60" s="198"/>
      <c r="L60" s="196"/>
      <c r="M60" s="197"/>
      <c r="N60" s="177"/>
      <c r="O60" s="198"/>
      <c r="P60" s="196"/>
      <c r="Q60" s="197"/>
      <c r="R60" s="177"/>
      <c r="S60" s="198"/>
    </row>
    <row r="61" spans="2:19" ht="30" customHeight="1" x14ac:dyDescent="0.35">
      <c r="B61" s="889" t="s">
        <v>844</v>
      </c>
      <c r="C61" s="889" t="s">
        <v>845</v>
      </c>
      <c r="D61" s="398" t="s">
        <v>846</v>
      </c>
      <c r="E61" s="399" t="s">
        <v>824</v>
      </c>
      <c r="F61" s="400" t="s">
        <v>801</v>
      </c>
      <c r="G61" s="401" t="s">
        <v>837</v>
      </c>
      <c r="H61" s="398" t="s">
        <v>846</v>
      </c>
      <c r="I61" s="399" t="s">
        <v>824</v>
      </c>
      <c r="J61" s="400" t="s">
        <v>801</v>
      </c>
      <c r="K61" s="401" t="s">
        <v>837</v>
      </c>
      <c r="L61" s="398" t="s">
        <v>846</v>
      </c>
      <c r="M61" s="399" t="s">
        <v>824</v>
      </c>
      <c r="N61" s="400" t="s">
        <v>801</v>
      </c>
      <c r="O61" s="401" t="s">
        <v>837</v>
      </c>
      <c r="P61" s="398" t="s">
        <v>846</v>
      </c>
      <c r="Q61" s="399" t="s">
        <v>824</v>
      </c>
      <c r="R61" s="400" t="s">
        <v>801</v>
      </c>
      <c r="S61" s="401" t="s">
        <v>837</v>
      </c>
    </row>
    <row r="62" spans="2:19" ht="52" customHeight="1" x14ac:dyDescent="0.35">
      <c r="B62" s="889"/>
      <c r="C62" s="889"/>
      <c r="D62" s="330"/>
      <c r="E62" s="331"/>
      <c r="F62" s="332"/>
      <c r="G62" s="333"/>
      <c r="H62" s="334"/>
      <c r="I62" s="335"/>
      <c r="J62" s="336"/>
      <c r="K62" s="337"/>
      <c r="L62" s="334"/>
      <c r="M62" s="335"/>
      <c r="N62" s="336"/>
      <c r="O62" s="337"/>
      <c r="P62" s="334"/>
      <c r="Q62" s="335"/>
      <c r="R62" s="336"/>
      <c r="S62" s="337"/>
    </row>
    <row r="63" spans="2:19" ht="30" customHeight="1" thickBot="1" x14ac:dyDescent="0.4">
      <c r="B63" s="161"/>
      <c r="C63" s="199"/>
    </row>
    <row r="64" spans="2:19" ht="30" customHeight="1" thickBot="1" x14ac:dyDescent="0.4">
      <c r="B64" s="161"/>
      <c r="C64" s="161"/>
      <c r="D64" s="828" t="s">
        <v>803</v>
      </c>
      <c r="E64" s="829"/>
      <c r="F64" s="829"/>
      <c r="G64" s="829"/>
      <c r="H64" s="828" t="s">
        <v>804</v>
      </c>
      <c r="I64" s="829"/>
      <c r="J64" s="829"/>
      <c r="K64" s="830"/>
      <c r="L64" s="829" t="s">
        <v>805</v>
      </c>
      <c r="M64" s="829"/>
      <c r="N64" s="829"/>
      <c r="O64" s="829"/>
      <c r="P64" s="828" t="s">
        <v>806</v>
      </c>
      <c r="Q64" s="829"/>
      <c r="R64" s="829"/>
      <c r="S64" s="830"/>
    </row>
    <row r="65" spans="2:19" ht="30" customHeight="1" x14ac:dyDescent="0.35">
      <c r="B65" s="821" t="s">
        <v>847</v>
      </c>
      <c r="C65" s="821" t="s">
        <v>848</v>
      </c>
      <c r="D65" s="869" t="s">
        <v>849</v>
      </c>
      <c r="E65" s="870"/>
      <c r="F65" s="782" t="s">
        <v>801</v>
      </c>
      <c r="G65" s="813"/>
      <c r="H65" s="871" t="s">
        <v>849</v>
      </c>
      <c r="I65" s="870"/>
      <c r="J65" s="782" t="s">
        <v>801</v>
      </c>
      <c r="K65" s="783"/>
      <c r="L65" s="871" t="s">
        <v>849</v>
      </c>
      <c r="M65" s="870"/>
      <c r="N65" s="782" t="s">
        <v>801</v>
      </c>
      <c r="O65" s="783"/>
      <c r="P65" s="871" t="s">
        <v>849</v>
      </c>
      <c r="Q65" s="870"/>
      <c r="R65" s="782" t="s">
        <v>801</v>
      </c>
      <c r="S65" s="783"/>
    </row>
    <row r="66" spans="2:19" ht="36.75" customHeight="1" x14ac:dyDescent="0.35">
      <c r="B66" s="822"/>
      <c r="C66" s="822"/>
      <c r="D66" s="866"/>
      <c r="E66" s="867"/>
      <c r="F66" s="834"/>
      <c r="G66" s="868"/>
      <c r="H66" s="862"/>
      <c r="I66" s="863"/>
      <c r="J66" s="854"/>
      <c r="K66" s="855"/>
      <c r="L66" s="862"/>
      <c r="M66" s="863"/>
      <c r="N66" s="854"/>
      <c r="O66" s="855"/>
      <c r="P66" s="862"/>
      <c r="Q66" s="863"/>
      <c r="R66" s="854"/>
      <c r="S66" s="855"/>
    </row>
    <row r="67" spans="2:19" ht="45" customHeight="1" x14ac:dyDescent="0.35">
      <c r="B67" s="809" t="s">
        <v>850</v>
      </c>
      <c r="C67" s="809" t="s">
        <v>851</v>
      </c>
      <c r="D67" s="172" t="s">
        <v>852</v>
      </c>
      <c r="E67" s="172" t="s">
        <v>853</v>
      </c>
      <c r="F67" s="786" t="s">
        <v>854</v>
      </c>
      <c r="G67" s="856"/>
      <c r="H67" s="200" t="s">
        <v>852</v>
      </c>
      <c r="I67" s="172" t="s">
        <v>853</v>
      </c>
      <c r="J67" s="864" t="s">
        <v>854</v>
      </c>
      <c r="K67" s="856"/>
      <c r="L67" s="200" t="s">
        <v>852</v>
      </c>
      <c r="M67" s="172" t="s">
        <v>853</v>
      </c>
      <c r="N67" s="864" t="s">
        <v>854</v>
      </c>
      <c r="O67" s="856"/>
      <c r="P67" s="200" t="s">
        <v>852</v>
      </c>
      <c r="Q67" s="172" t="s">
        <v>853</v>
      </c>
      <c r="R67" s="864" t="s">
        <v>854</v>
      </c>
      <c r="S67" s="856"/>
    </row>
    <row r="68" spans="2:19" ht="27" customHeight="1" x14ac:dyDescent="0.35">
      <c r="B68" s="810"/>
      <c r="C68" s="810"/>
      <c r="D68" s="150"/>
      <c r="E68" s="188"/>
      <c r="F68" s="865"/>
      <c r="G68" s="865"/>
      <c r="H68" s="153"/>
      <c r="I68" s="189"/>
      <c r="J68" s="860"/>
      <c r="K68" s="861"/>
      <c r="L68" s="153"/>
      <c r="M68" s="189"/>
      <c r="N68" s="860"/>
      <c r="O68" s="861"/>
      <c r="P68" s="153"/>
      <c r="Q68" s="189"/>
      <c r="R68" s="860"/>
      <c r="S68" s="861"/>
    </row>
    <row r="69" spans="2:19" ht="33.75" customHeight="1" x14ac:dyDescent="0.35">
      <c r="B69" s="889" t="s">
        <v>855</v>
      </c>
      <c r="C69" s="894" t="s">
        <v>856</v>
      </c>
      <c r="D69" s="400" t="s">
        <v>857</v>
      </c>
      <c r="E69" s="400" t="s">
        <v>858</v>
      </c>
      <c r="F69" s="896" t="s">
        <v>854</v>
      </c>
      <c r="G69" s="897"/>
      <c r="H69" s="402" t="s">
        <v>859</v>
      </c>
      <c r="I69" s="400" t="s">
        <v>858</v>
      </c>
      <c r="J69" s="898" t="s">
        <v>854</v>
      </c>
      <c r="K69" s="897"/>
      <c r="L69" s="402" t="s">
        <v>859</v>
      </c>
      <c r="M69" s="400" t="s">
        <v>858</v>
      </c>
      <c r="N69" s="898" t="s">
        <v>854</v>
      </c>
      <c r="O69" s="897"/>
      <c r="P69" s="402" t="s">
        <v>859</v>
      </c>
      <c r="Q69" s="400" t="s">
        <v>858</v>
      </c>
      <c r="R69" s="898" t="s">
        <v>854</v>
      </c>
      <c r="S69" s="897"/>
    </row>
    <row r="70" spans="2:19" ht="33.75" customHeight="1" x14ac:dyDescent="0.35">
      <c r="B70" s="889"/>
      <c r="C70" s="895"/>
      <c r="D70" s="338">
        <v>0</v>
      </c>
      <c r="E70" s="339" t="s">
        <v>1199</v>
      </c>
      <c r="F70" s="899" t="s">
        <v>1032</v>
      </c>
      <c r="G70" s="899"/>
      <c r="H70" s="340">
        <v>3</v>
      </c>
      <c r="I70" s="341" t="s">
        <v>1199</v>
      </c>
      <c r="J70" s="900" t="s">
        <v>1006</v>
      </c>
      <c r="K70" s="901"/>
      <c r="L70" s="340"/>
      <c r="M70" s="341"/>
      <c r="N70" s="900"/>
      <c r="O70" s="901"/>
      <c r="P70" s="340"/>
      <c r="Q70" s="341"/>
      <c r="R70" s="900"/>
      <c r="S70" s="901"/>
    </row>
    <row r="71" spans="2:19" ht="33.75" customHeight="1" x14ac:dyDescent="0.35">
      <c r="B71" s="889"/>
      <c r="C71" s="894" t="s">
        <v>860</v>
      </c>
      <c r="D71" s="400" t="s">
        <v>861</v>
      </c>
      <c r="E71" s="400" t="s">
        <v>842</v>
      </c>
      <c r="F71" s="896" t="s">
        <v>862</v>
      </c>
      <c r="G71" s="897"/>
      <c r="H71" s="402" t="s">
        <v>861</v>
      </c>
      <c r="I71" s="400" t="s">
        <v>863</v>
      </c>
      <c r="J71" s="898" t="s">
        <v>824</v>
      </c>
      <c r="K71" s="897"/>
      <c r="L71" s="402" t="s">
        <v>861</v>
      </c>
      <c r="M71" s="400" t="s">
        <v>863</v>
      </c>
      <c r="N71" s="898" t="s">
        <v>824</v>
      </c>
      <c r="O71" s="897"/>
      <c r="P71" s="402" t="s">
        <v>861</v>
      </c>
      <c r="Q71" s="400" t="s">
        <v>863</v>
      </c>
      <c r="R71" s="898" t="s">
        <v>824</v>
      </c>
      <c r="S71" s="897"/>
    </row>
    <row r="72" spans="2:19" ht="33.75" customHeight="1" thickBot="1" x14ac:dyDescent="0.4">
      <c r="B72" s="889"/>
      <c r="C72" s="895"/>
      <c r="D72" s="338">
        <v>0</v>
      </c>
      <c r="E72" s="339" t="s">
        <v>1200</v>
      </c>
      <c r="F72" s="899" t="s">
        <v>1201</v>
      </c>
      <c r="G72" s="899"/>
      <c r="H72" s="340">
        <v>2</v>
      </c>
      <c r="I72" s="341" t="s">
        <v>1202</v>
      </c>
      <c r="J72" s="900" t="s">
        <v>992</v>
      </c>
      <c r="K72" s="901"/>
      <c r="L72" s="340"/>
      <c r="M72" s="341"/>
      <c r="N72" s="900"/>
      <c r="O72" s="901"/>
      <c r="P72" s="340"/>
      <c r="Q72" s="341"/>
      <c r="R72" s="900"/>
      <c r="S72" s="901"/>
    </row>
    <row r="73" spans="2:19" ht="37.5" customHeight="1" thickBot="1" x14ac:dyDescent="0.4">
      <c r="B73" s="161"/>
      <c r="C73" s="161"/>
      <c r="D73" s="828" t="s">
        <v>803</v>
      </c>
      <c r="E73" s="829"/>
      <c r="F73" s="829"/>
      <c r="G73" s="830"/>
      <c r="H73" s="828" t="s">
        <v>804</v>
      </c>
      <c r="I73" s="829"/>
      <c r="J73" s="829"/>
      <c r="K73" s="830"/>
      <c r="L73" s="828" t="s">
        <v>805</v>
      </c>
      <c r="M73" s="829"/>
      <c r="N73" s="829"/>
      <c r="O73" s="829"/>
      <c r="P73" s="829" t="s">
        <v>804</v>
      </c>
      <c r="Q73" s="829"/>
      <c r="R73" s="829"/>
      <c r="S73" s="830"/>
    </row>
    <row r="74" spans="2:19" ht="37.5" customHeight="1" x14ac:dyDescent="0.35">
      <c r="B74" s="821" t="s">
        <v>864</v>
      </c>
      <c r="C74" s="821" t="s">
        <v>865</v>
      </c>
      <c r="D74" s="201" t="s">
        <v>866</v>
      </c>
      <c r="E74" s="185" t="s">
        <v>867</v>
      </c>
      <c r="F74" s="782" t="s">
        <v>868</v>
      </c>
      <c r="G74" s="783"/>
      <c r="H74" s="201" t="s">
        <v>866</v>
      </c>
      <c r="I74" s="185" t="s">
        <v>867</v>
      </c>
      <c r="J74" s="782" t="s">
        <v>868</v>
      </c>
      <c r="K74" s="783"/>
      <c r="L74" s="201" t="s">
        <v>866</v>
      </c>
      <c r="M74" s="185" t="s">
        <v>867</v>
      </c>
      <c r="N74" s="782" t="s">
        <v>868</v>
      </c>
      <c r="O74" s="783"/>
      <c r="P74" s="201" t="s">
        <v>866</v>
      </c>
      <c r="Q74" s="185" t="s">
        <v>867</v>
      </c>
      <c r="R74" s="782" t="s">
        <v>868</v>
      </c>
      <c r="S74" s="783"/>
    </row>
    <row r="75" spans="2:19" ht="44.25" customHeight="1" x14ac:dyDescent="0.35">
      <c r="B75" s="857"/>
      <c r="C75" s="822"/>
      <c r="D75" s="202"/>
      <c r="E75" s="203"/>
      <c r="F75" s="858"/>
      <c r="G75" s="859"/>
      <c r="H75" s="204"/>
      <c r="I75" s="205"/>
      <c r="J75" s="784"/>
      <c r="K75" s="785"/>
      <c r="L75" s="204"/>
      <c r="M75" s="205"/>
      <c r="N75" s="784"/>
      <c r="O75" s="785"/>
      <c r="P75" s="204"/>
      <c r="Q75" s="205"/>
      <c r="R75" s="784"/>
      <c r="S75" s="785"/>
    </row>
    <row r="76" spans="2:19" ht="36.75" customHeight="1" x14ac:dyDescent="0.35">
      <c r="B76" s="857"/>
      <c r="C76" s="821" t="s">
        <v>869</v>
      </c>
      <c r="D76" s="172" t="s">
        <v>801</v>
      </c>
      <c r="E76" s="171" t="s">
        <v>870</v>
      </c>
      <c r="F76" s="786" t="s">
        <v>871</v>
      </c>
      <c r="G76" s="856"/>
      <c r="H76" s="172" t="s">
        <v>801</v>
      </c>
      <c r="I76" s="171" t="s">
        <v>870</v>
      </c>
      <c r="J76" s="786" t="s">
        <v>871</v>
      </c>
      <c r="K76" s="856"/>
      <c r="L76" s="172" t="s">
        <v>801</v>
      </c>
      <c r="M76" s="171" t="s">
        <v>870</v>
      </c>
      <c r="N76" s="786" t="s">
        <v>871</v>
      </c>
      <c r="O76" s="856"/>
      <c r="P76" s="172" t="s">
        <v>801</v>
      </c>
      <c r="Q76" s="171" t="s">
        <v>870</v>
      </c>
      <c r="R76" s="786" t="s">
        <v>871</v>
      </c>
      <c r="S76" s="856"/>
    </row>
    <row r="77" spans="2:19" ht="30" customHeight="1" x14ac:dyDescent="0.35">
      <c r="B77" s="857"/>
      <c r="C77" s="857"/>
      <c r="D77" s="175"/>
      <c r="E77" s="203"/>
      <c r="F77" s="834"/>
      <c r="G77" s="835"/>
      <c r="H77" s="177"/>
      <c r="I77" s="205"/>
      <c r="J77" s="854"/>
      <c r="K77" s="855"/>
      <c r="L77" s="177"/>
      <c r="M77" s="205"/>
      <c r="N77" s="854"/>
      <c r="O77" s="855"/>
      <c r="P77" s="177"/>
      <c r="Q77" s="205"/>
      <c r="R77" s="854"/>
      <c r="S77" s="855"/>
    </row>
    <row r="78" spans="2:19" ht="30" customHeight="1" outlineLevel="1" x14ac:dyDescent="0.35">
      <c r="B78" s="857"/>
      <c r="C78" s="857"/>
      <c r="D78" s="175"/>
      <c r="E78" s="203"/>
      <c r="F78" s="834"/>
      <c r="G78" s="835"/>
      <c r="H78" s="177"/>
      <c r="I78" s="205"/>
      <c r="J78" s="854"/>
      <c r="K78" s="855"/>
      <c r="L78" s="177"/>
      <c r="M78" s="205"/>
      <c r="N78" s="854"/>
      <c r="O78" s="855"/>
      <c r="P78" s="177"/>
      <c r="Q78" s="205"/>
      <c r="R78" s="854"/>
      <c r="S78" s="855"/>
    </row>
    <row r="79" spans="2:19" ht="30" customHeight="1" outlineLevel="1" x14ac:dyDescent="0.35">
      <c r="B79" s="857"/>
      <c r="C79" s="857"/>
      <c r="D79" s="175"/>
      <c r="E79" s="203"/>
      <c r="F79" s="834"/>
      <c r="G79" s="835"/>
      <c r="H79" s="177"/>
      <c r="I79" s="205"/>
      <c r="J79" s="854"/>
      <c r="K79" s="855"/>
      <c r="L79" s="177"/>
      <c r="M79" s="205"/>
      <c r="N79" s="854"/>
      <c r="O79" s="855"/>
      <c r="P79" s="177"/>
      <c r="Q79" s="205"/>
      <c r="R79" s="854"/>
      <c r="S79" s="855"/>
    </row>
    <row r="80" spans="2:19" ht="30" customHeight="1" outlineLevel="1" x14ac:dyDescent="0.35">
      <c r="B80" s="857"/>
      <c r="C80" s="857"/>
      <c r="D80" s="175"/>
      <c r="E80" s="203"/>
      <c r="F80" s="834"/>
      <c r="G80" s="835"/>
      <c r="H80" s="177"/>
      <c r="I80" s="205"/>
      <c r="J80" s="854"/>
      <c r="K80" s="855"/>
      <c r="L80" s="177"/>
      <c r="M80" s="205"/>
      <c r="N80" s="854"/>
      <c r="O80" s="855"/>
      <c r="P80" s="177"/>
      <c r="Q80" s="205"/>
      <c r="R80" s="854"/>
      <c r="S80" s="855"/>
    </row>
    <row r="81" spans="2:19" ht="30" customHeight="1" outlineLevel="1" x14ac:dyDescent="0.35">
      <c r="B81" s="857"/>
      <c r="C81" s="857"/>
      <c r="D81" s="175"/>
      <c r="E81" s="203"/>
      <c r="F81" s="834"/>
      <c r="G81" s="835"/>
      <c r="H81" s="177"/>
      <c r="I81" s="205"/>
      <c r="J81" s="854"/>
      <c r="K81" s="855"/>
      <c r="L81" s="177"/>
      <c r="M81" s="205"/>
      <c r="N81" s="854"/>
      <c r="O81" s="855"/>
      <c r="P81" s="177"/>
      <c r="Q81" s="205"/>
      <c r="R81" s="854"/>
      <c r="S81" s="855"/>
    </row>
    <row r="82" spans="2:19" ht="30" customHeight="1" outlineLevel="1" x14ac:dyDescent="0.35">
      <c r="B82" s="822"/>
      <c r="C82" s="822"/>
      <c r="D82" s="175"/>
      <c r="E82" s="203"/>
      <c r="F82" s="834"/>
      <c r="G82" s="835"/>
      <c r="H82" s="177"/>
      <c r="I82" s="205"/>
      <c r="J82" s="854"/>
      <c r="K82" s="855"/>
      <c r="L82" s="177"/>
      <c r="M82" s="205"/>
      <c r="N82" s="854"/>
      <c r="O82" s="855"/>
      <c r="P82" s="177"/>
      <c r="Q82" s="205"/>
      <c r="R82" s="854"/>
      <c r="S82" s="855"/>
    </row>
    <row r="83" spans="2:19" ht="35.25" customHeight="1" x14ac:dyDescent="0.35">
      <c r="B83" s="809" t="s">
        <v>872</v>
      </c>
      <c r="C83" s="631" t="s">
        <v>873</v>
      </c>
      <c r="D83" s="187" t="s">
        <v>874</v>
      </c>
      <c r="E83" s="786" t="s">
        <v>842</v>
      </c>
      <c r="F83" s="787"/>
      <c r="G83" s="173" t="s">
        <v>801</v>
      </c>
      <c r="H83" s="187" t="s">
        <v>874</v>
      </c>
      <c r="I83" s="786" t="s">
        <v>842</v>
      </c>
      <c r="J83" s="787"/>
      <c r="K83" s="173" t="s">
        <v>801</v>
      </c>
      <c r="L83" s="187" t="s">
        <v>874</v>
      </c>
      <c r="M83" s="786" t="s">
        <v>842</v>
      </c>
      <c r="N83" s="787"/>
      <c r="O83" s="173" t="s">
        <v>801</v>
      </c>
      <c r="P83" s="187" t="s">
        <v>874</v>
      </c>
      <c r="Q83" s="786" t="s">
        <v>842</v>
      </c>
      <c r="R83" s="787"/>
      <c r="S83" s="173" t="s">
        <v>801</v>
      </c>
    </row>
    <row r="84" spans="2:19" ht="35.25" customHeight="1" x14ac:dyDescent="0.35">
      <c r="B84" s="820"/>
      <c r="C84" s="631"/>
      <c r="D84" s="206"/>
      <c r="E84" s="849"/>
      <c r="F84" s="850"/>
      <c r="G84" s="207"/>
      <c r="H84" s="208"/>
      <c r="I84" s="851"/>
      <c r="J84" s="852"/>
      <c r="K84" s="209"/>
      <c r="L84" s="208"/>
      <c r="M84" s="851"/>
      <c r="N84" s="852"/>
      <c r="O84" s="209"/>
      <c r="P84" s="208"/>
      <c r="Q84" s="851"/>
      <c r="R84" s="852"/>
      <c r="S84" s="209"/>
    </row>
    <row r="85" spans="2:19" ht="35.25" customHeight="1" outlineLevel="1" x14ac:dyDescent="0.35">
      <c r="B85" s="820"/>
      <c r="C85" s="631"/>
      <c r="D85" s="206"/>
      <c r="E85" s="849"/>
      <c r="F85" s="850"/>
      <c r="G85" s="207"/>
      <c r="H85" s="208"/>
      <c r="I85" s="851"/>
      <c r="J85" s="852"/>
      <c r="K85" s="209"/>
      <c r="L85" s="208"/>
      <c r="M85" s="851"/>
      <c r="N85" s="852"/>
      <c r="O85" s="209"/>
      <c r="P85" s="208"/>
      <c r="Q85" s="851"/>
      <c r="R85" s="852"/>
      <c r="S85" s="209"/>
    </row>
    <row r="86" spans="2:19" ht="35.25" customHeight="1" outlineLevel="1" x14ac:dyDescent="0.35">
      <c r="B86" s="820"/>
      <c r="C86" s="631"/>
      <c r="D86" s="206"/>
      <c r="E86" s="849"/>
      <c r="F86" s="850"/>
      <c r="G86" s="207"/>
      <c r="H86" s="208"/>
      <c r="I86" s="851"/>
      <c r="J86" s="852"/>
      <c r="K86" s="209"/>
      <c r="L86" s="208"/>
      <c r="M86" s="851"/>
      <c r="N86" s="852"/>
      <c r="O86" s="209"/>
      <c r="P86" s="208"/>
      <c r="Q86" s="851"/>
      <c r="R86" s="852"/>
      <c r="S86" s="209"/>
    </row>
    <row r="87" spans="2:19" ht="35.25" customHeight="1" outlineLevel="1" x14ac:dyDescent="0.35">
      <c r="B87" s="820"/>
      <c r="C87" s="631"/>
      <c r="D87" s="206"/>
      <c r="E87" s="849"/>
      <c r="F87" s="850"/>
      <c r="G87" s="207"/>
      <c r="H87" s="208"/>
      <c r="I87" s="851"/>
      <c r="J87" s="852"/>
      <c r="K87" s="209"/>
      <c r="L87" s="208"/>
      <c r="M87" s="851"/>
      <c r="N87" s="852"/>
      <c r="O87" s="209"/>
      <c r="P87" s="208"/>
      <c r="Q87" s="851"/>
      <c r="R87" s="852"/>
      <c r="S87" s="209"/>
    </row>
    <row r="88" spans="2:19" ht="35.25" customHeight="1" outlineLevel="1" x14ac:dyDescent="0.35">
      <c r="B88" s="820"/>
      <c r="C88" s="631"/>
      <c r="D88" s="206"/>
      <c r="E88" s="849"/>
      <c r="F88" s="850"/>
      <c r="G88" s="207"/>
      <c r="H88" s="208"/>
      <c r="I88" s="851"/>
      <c r="J88" s="852"/>
      <c r="K88" s="209"/>
      <c r="L88" s="208"/>
      <c r="M88" s="851"/>
      <c r="N88" s="852"/>
      <c r="O88" s="209"/>
      <c r="P88" s="208"/>
      <c r="Q88" s="851"/>
      <c r="R88" s="852"/>
      <c r="S88" s="209"/>
    </row>
    <row r="89" spans="2:19" ht="33" customHeight="1" outlineLevel="1" x14ac:dyDescent="0.35">
      <c r="B89" s="810"/>
      <c r="C89" s="631"/>
      <c r="D89" s="206"/>
      <c r="E89" s="849"/>
      <c r="F89" s="850"/>
      <c r="G89" s="207"/>
      <c r="H89" s="208"/>
      <c r="I89" s="851"/>
      <c r="J89" s="852"/>
      <c r="K89" s="209"/>
      <c r="L89" s="208"/>
      <c r="M89" s="851"/>
      <c r="N89" s="852"/>
      <c r="O89" s="209"/>
      <c r="P89" s="208"/>
      <c r="Q89" s="851"/>
      <c r="R89" s="852"/>
      <c r="S89" s="209"/>
    </row>
    <row r="90" spans="2:19" ht="31.5" customHeight="1" thickBot="1" x14ac:dyDescent="0.4">
      <c r="B90" s="161"/>
      <c r="C90" s="210"/>
    </row>
    <row r="91" spans="2:19" ht="30.75" customHeight="1" thickBot="1" x14ac:dyDescent="0.4">
      <c r="B91" s="161"/>
      <c r="C91" s="161"/>
      <c r="D91" s="828" t="s">
        <v>803</v>
      </c>
      <c r="E91" s="829"/>
      <c r="F91" s="829"/>
      <c r="G91" s="830"/>
      <c r="H91" s="790" t="s">
        <v>804</v>
      </c>
      <c r="I91" s="791"/>
      <c r="J91" s="791"/>
      <c r="K91" s="792"/>
      <c r="L91" s="829" t="s">
        <v>805</v>
      </c>
      <c r="M91" s="829"/>
      <c r="N91" s="829"/>
      <c r="O91" s="829"/>
      <c r="P91" s="829" t="s">
        <v>804</v>
      </c>
      <c r="Q91" s="829"/>
      <c r="R91" s="829"/>
      <c r="S91" s="830"/>
    </row>
    <row r="92" spans="2:19" ht="30.75" customHeight="1" x14ac:dyDescent="0.35">
      <c r="B92" s="821" t="s">
        <v>875</v>
      </c>
      <c r="C92" s="821" t="s">
        <v>876</v>
      </c>
      <c r="D92" s="782" t="s">
        <v>877</v>
      </c>
      <c r="E92" s="847"/>
      <c r="F92" s="185" t="s">
        <v>801</v>
      </c>
      <c r="G92" s="211" t="s">
        <v>842</v>
      </c>
      <c r="H92" s="848" t="s">
        <v>877</v>
      </c>
      <c r="I92" s="847"/>
      <c r="J92" s="185" t="s">
        <v>801</v>
      </c>
      <c r="K92" s="211" t="s">
        <v>842</v>
      </c>
      <c r="L92" s="848" t="s">
        <v>877</v>
      </c>
      <c r="M92" s="847"/>
      <c r="N92" s="185" t="s">
        <v>801</v>
      </c>
      <c r="O92" s="211" t="s">
        <v>842</v>
      </c>
      <c r="P92" s="848" t="s">
        <v>877</v>
      </c>
      <c r="Q92" s="847"/>
      <c r="R92" s="185" t="s">
        <v>801</v>
      </c>
      <c r="S92" s="211" t="s">
        <v>842</v>
      </c>
    </row>
    <row r="93" spans="2:19" ht="29.25" customHeight="1" x14ac:dyDescent="0.35">
      <c r="B93" s="822"/>
      <c r="C93" s="822"/>
      <c r="D93" s="834"/>
      <c r="E93" s="853"/>
      <c r="F93" s="202" t="s">
        <v>802</v>
      </c>
      <c r="G93" s="212" t="s">
        <v>878</v>
      </c>
      <c r="H93" s="213"/>
      <c r="I93" s="214"/>
      <c r="J93" s="204" t="s">
        <v>802</v>
      </c>
      <c r="K93" s="215" t="s">
        <v>878</v>
      </c>
      <c r="L93" s="213"/>
      <c r="M93" s="214"/>
      <c r="N93" s="204"/>
      <c r="O93" s="215"/>
      <c r="P93" s="213"/>
      <c r="Q93" s="214"/>
      <c r="R93" s="204"/>
      <c r="S93" s="215"/>
    </row>
    <row r="94" spans="2:19" ht="45" customHeight="1" x14ac:dyDescent="0.35">
      <c r="B94" s="846" t="s">
        <v>879</v>
      </c>
      <c r="C94" s="809" t="s">
        <v>880</v>
      </c>
      <c r="D94" s="172" t="s">
        <v>881</v>
      </c>
      <c r="E94" s="172" t="s">
        <v>882</v>
      </c>
      <c r="F94" s="187" t="s">
        <v>883</v>
      </c>
      <c r="G94" s="173" t="s">
        <v>884</v>
      </c>
      <c r="H94" s="172" t="s">
        <v>881</v>
      </c>
      <c r="I94" s="172" t="s">
        <v>882</v>
      </c>
      <c r="J94" s="187" t="s">
        <v>883</v>
      </c>
      <c r="K94" s="173" t="s">
        <v>884</v>
      </c>
      <c r="L94" s="172" t="s">
        <v>881</v>
      </c>
      <c r="M94" s="172" t="s">
        <v>882</v>
      </c>
      <c r="N94" s="187" t="s">
        <v>883</v>
      </c>
      <c r="O94" s="173" t="s">
        <v>884</v>
      </c>
      <c r="P94" s="172" t="s">
        <v>881</v>
      </c>
      <c r="Q94" s="172" t="s">
        <v>882</v>
      </c>
      <c r="R94" s="187" t="s">
        <v>883</v>
      </c>
      <c r="S94" s="173" t="s">
        <v>884</v>
      </c>
    </row>
    <row r="95" spans="2:19" ht="29.25" customHeight="1" x14ac:dyDescent="0.35">
      <c r="B95" s="846"/>
      <c r="C95" s="820"/>
      <c r="D95" s="838" t="s">
        <v>885</v>
      </c>
      <c r="E95" s="840">
        <v>5</v>
      </c>
      <c r="F95" s="838" t="s">
        <v>886</v>
      </c>
      <c r="G95" s="842" t="s">
        <v>1036</v>
      </c>
      <c r="H95" s="793" t="s">
        <v>885</v>
      </c>
      <c r="I95" s="793">
        <v>5</v>
      </c>
      <c r="J95" s="793" t="s">
        <v>886</v>
      </c>
      <c r="K95" s="844" t="s">
        <v>1010</v>
      </c>
      <c r="L95" s="793"/>
      <c r="M95" s="793"/>
      <c r="N95" s="793"/>
      <c r="O95" s="795"/>
      <c r="P95" s="793"/>
      <c r="Q95" s="793"/>
      <c r="R95" s="793"/>
      <c r="S95" s="795"/>
    </row>
    <row r="96" spans="2:19" ht="29.25" customHeight="1" x14ac:dyDescent="0.35">
      <c r="B96" s="846"/>
      <c r="C96" s="820"/>
      <c r="D96" s="839"/>
      <c r="E96" s="841"/>
      <c r="F96" s="839"/>
      <c r="G96" s="843"/>
      <c r="H96" s="794"/>
      <c r="I96" s="794"/>
      <c r="J96" s="794"/>
      <c r="K96" s="845"/>
      <c r="L96" s="794"/>
      <c r="M96" s="794"/>
      <c r="N96" s="794"/>
      <c r="O96" s="796"/>
      <c r="P96" s="794"/>
      <c r="Q96" s="794"/>
      <c r="R96" s="794"/>
      <c r="S96" s="796"/>
    </row>
    <row r="97" spans="2:19" ht="24" outlineLevel="1" x14ac:dyDescent="0.35">
      <c r="B97" s="846"/>
      <c r="C97" s="820"/>
      <c r="D97" s="172" t="s">
        <v>881</v>
      </c>
      <c r="E97" s="172" t="s">
        <v>882</v>
      </c>
      <c r="F97" s="187" t="s">
        <v>883</v>
      </c>
      <c r="G97" s="173" t="s">
        <v>884</v>
      </c>
      <c r="H97" s="172" t="s">
        <v>881</v>
      </c>
      <c r="I97" s="172" t="s">
        <v>882</v>
      </c>
      <c r="J97" s="187" t="s">
        <v>883</v>
      </c>
      <c r="K97" s="173" t="s">
        <v>884</v>
      </c>
      <c r="L97" s="172" t="s">
        <v>881</v>
      </c>
      <c r="M97" s="172" t="s">
        <v>882</v>
      </c>
      <c r="N97" s="187" t="s">
        <v>883</v>
      </c>
      <c r="O97" s="173" t="s">
        <v>884</v>
      </c>
      <c r="P97" s="172" t="s">
        <v>881</v>
      </c>
      <c r="Q97" s="172" t="s">
        <v>882</v>
      </c>
      <c r="R97" s="187" t="s">
        <v>883</v>
      </c>
      <c r="S97" s="173" t="s">
        <v>884</v>
      </c>
    </row>
    <row r="98" spans="2:19" ht="29.25" customHeight="1" outlineLevel="1" x14ac:dyDescent="0.35">
      <c r="B98" s="846"/>
      <c r="C98" s="820"/>
      <c r="D98" s="838"/>
      <c r="E98" s="840"/>
      <c r="F98" s="838"/>
      <c r="G98" s="842"/>
      <c r="H98" s="793"/>
      <c r="I98" s="793"/>
      <c r="J98" s="793"/>
      <c r="K98" s="795"/>
      <c r="L98" s="793"/>
      <c r="M98" s="793"/>
      <c r="N98" s="793"/>
      <c r="O98" s="795"/>
      <c r="P98" s="793"/>
      <c r="Q98" s="793"/>
      <c r="R98" s="793"/>
      <c r="S98" s="795"/>
    </row>
    <row r="99" spans="2:19" ht="29.25" customHeight="1" outlineLevel="1" x14ac:dyDescent="0.35">
      <c r="B99" s="846"/>
      <c r="C99" s="820"/>
      <c r="D99" s="839"/>
      <c r="E99" s="841"/>
      <c r="F99" s="839"/>
      <c r="G99" s="843"/>
      <c r="H99" s="794"/>
      <c r="I99" s="794"/>
      <c r="J99" s="794"/>
      <c r="K99" s="796"/>
      <c r="L99" s="794"/>
      <c r="M99" s="794"/>
      <c r="N99" s="794"/>
      <c r="O99" s="796"/>
      <c r="P99" s="794"/>
      <c r="Q99" s="794"/>
      <c r="R99" s="794"/>
      <c r="S99" s="796"/>
    </row>
    <row r="100" spans="2:19" ht="24" outlineLevel="1" x14ac:dyDescent="0.35">
      <c r="B100" s="846"/>
      <c r="C100" s="820"/>
      <c r="D100" s="172" t="s">
        <v>881</v>
      </c>
      <c r="E100" s="172" t="s">
        <v>882</v>
      </c>
      <c r="F100" s="187" t="s">
        <v>883</v>
      </c>
      <c r="G100" s="173" t="s">
        <v>884</v>
      </c>
      <c r="H100" s="172" t="s">
        <v>881</v>
      </c>
      <c r="I100" s="172" t="s">
        <v>882</v>
      </c>
      <c r="J100" s="187" t="s">
        <v>883</v>
      </c>
      <c r="K100" s="173" t="s">
        <v>884</v>
      </c>
      <c r="L100" s="172" t="s">
        <v>881</v>
      </c>
      <c r="M100" s="172" t="s">
        <v>882</v>
      </c>
      <c r="N100" s="187" t="s">
        <v>883</v>
      </c>
      <c r="O100" s="173" t="s">
        <v>884</v>
      </c>
      <c r="P100" s="172" t="s">
        <v>881</v>
      </c>
      <c r="Q100" s="172" t="s">
        <v>882</v>
      </c>
      <c r="R100" s="187" t="s">
        <v>883</v>
      </c>
      <c r="S100" s="173" t="s">
        <v>884</v>
      </c>
    </row>
    <row r="101" spans="2:19" ht="29.25" customHeight="1" outlineLevel="1" x14ac:dyDescent="0.35">
      <c r="B101" s="846"/>
      <c r="C101" s="820"/>
      <c r="D101" s="838"/>
      <c r="E101" s="840"/>
      <c r="F101" s="838"/>
      <c r="G101" s="842"/>
      <c r="H101" s="793"/>
      <c r="I101" s="793"/>
      <c r="J101" s="793"/>
      <c r="K101" s="795"/>
      <c r="L101" s="793"/>
      <c r="M101" s="793"/>
      <c r="N101" s="793"/>
      <c r="O101" s="795"/>
      <c r="P101" s="793"/>
      <c r="Q101" s="793"/>
      <c r="R101" s="793"/>
      <c r="S101" s="795"/>
    </row>
    <row r="102" spans="2:19" ht="29.25" customHeight="1" outlineLevel="1" x14ac:dyDescent="0.35">
      <c r="B102" s="846"/>
      <c r="C102" s="820"/>
      <c r="D102" s="839"/>
      <c r="E102" s="841"/>
      <c r="F102" s="839"/>
      <c r="G102" s="843"/>
      <c r="H102" s="794"/>
      <c r="I102" s="794"/>
      <c r="J102" s="794"/>
      <c r="K102" s="796"/>
      <c r="L102" s="794"/>
      <c r="M102" s="794"/>
      <c r="N102" s="794"/>
      <c r="O102" s="796"/>
      <c r="P102" s="794"/>
      <c r="Q102" s="794"/>
      <c r="R102" s="794"/>
      <c r="S102" s="796"/>
    </row>
    <row r="103" spans="2:19" ht="24" outlineLevel="1" x14ac:dyDescent="0.35">
      <c r="B103" s="846"/>
      <c r="C103" s="820"/>
      <c r="D103" s="172" t="s">
        <v>881</v>
      </c>
      <c r="E103" s="172" t="s">
        <v>882</v>
      </c>
      <c r="F103" s="187" t="s">
        <v>883</v>
      </c>
      <c r="G103" s="173" t="s">
        <v>884</v>
      </c>
      <c r="H103" s="172" t="s">
        <v>881</v>
      </c>
      <c r="I103" s="172" t="s">
        <v>882</v>
      </c>
      <c r="J103" s="187" t="s">
        <v>883</v>
      </c>
      <c r="K103" s="173" t="s">
        <v>884</v>
      </c>
      <c r="L103" s="172" t="s">
        <v>881</v>
      </c>
      <c r="M103" s="172" t="s">
        <v>882</v>
      </c>
      <c r="N103" s="187" t="s">
        <v>883</v>
      </c>
      <c r="O103" s="173" t="s">
        <v>884</v>
      </c>
      <c r="P103" s="172" t="s">
        <v>881</v>
      </c>
      <c r="Q103" s="172" t="s">
        <v>882</v>
      </c>
      <c r="R103" s="187" t="s">
        <v>883</v>
      </c>
      <c r="S103" s="173" t="s">
        <v>884</v>
      </c>
    </row>
    <row r="104" spans="2:19" ht="29.25" customHeight="1" outlineLevel="1" x14ac:dyDescent="0.35">
      <c r="B104" s="846"/>
      <c r="C104" s="820"/>
      <c r="D104" s="838"/>
      <c r="E104" s="840"/>
      <c r="F104" s="838"/>
      <c r="G104" s="842"/>
      <c r="H104" s="793"/>
      <c r="I104" s="793"/>
      <c r="J104" s="793"/>
      <c r="K104" s="795"/>
      <c r="L104" s="793"/>
      <c r="M104" s="793"/>
      <c r="N104" s="793"/>
      <c r="O104" s="795"/>
      <c r="P104" s="793"/>
      <c r="Q104" s="793"/>
      <c r="R104" s="793"/>
      <c r="S104" s="795"/>
    </row>
    <row r="105" spans="2:19" ht="29.25" customHeight="1" outlineLevel="1" x14ac:dyDescent="0.35">
      <c r="B105" s="846"/>
      <c r="C105" s="810"/>
      <c r="D105" s="839"/>
      <c r="E105" s="841"/>
      <c r="F105" s="839"/>
      <c r="G105" s="843"/>
      <c r="H105" s="794"/>
      <c r="I105" s="794"/>
      <c r="J105" s="794"/>
      <c r="K105" s="796"/>
      <c r="L105" s="794"/>
      <c r="M105" s="794"/>
      <c r="N105" s="794"/>
      <c r="O105" s="796"/>
      <c r="P105" s="794"/>
      <c r="Q105" s="794"/>
      <c r="R105" s="794"/>
      <c r="S105" s="796"/>
    </row>
    <row r="106" spans="2:19" ht="15" thickBot="1" x14ac:dyDescent="0.4">
      <c r="B106" s="161"/>
      <c r="C106" s="161"/>
    </row>
    <row r="107" spans="2:19" ht="15" thickBot="1" x14ac:dyDescent="0.4">
      <c r="B107" s="161"/>
      <c r="C107" s="161"/>
      <c r="D107" s="828" t="s">
        <v>803</v>
      </c>
      <c r="E107" s="829"/>
      <c r="F107" s="829"/>
      <c r="G107" s="830"/>
      <c r="H107" s="790" t="s">
        <v>887</v>
      </c>
      <c r="I107" s="791"/>
      <c r="J107" s="791"/>
      <c r="K107" s="792"/>
      <c r="L107" s="790" t="s">
        <v>805</v>
      </c>
      <c r="M107" s="791"/>
      <c r="N107" s="791"/>
      <c r="O107" s="792"/>
      <c r="P107" s="790" t="s">
        <v>806</v>
      </c>
      <c r="Q107" s="791"/>
      <c r="R107" s="791"/>
      <c r="S107" s="792"/>
    </row>
    <row r="108" spans="2:19" ht="33.75" customHeight="1" x14ac:dyDescent="0.35">
      <c r="B108" s="831" t="s">
        <v>888</v>
      </c>
      <c r="C108" s="821" t="s">
        <v>889</v>
      </c>
      <c r="D108" s="216" t="s">
        <v>890</v>
      </c>
      <c r="E108" s="217" t="s">
        <v>891</v>
      </c>
      <c r="F108" s="782" t="s">
        <v>892</v>
      </c>
      <c r="G108" s="783"/>
      <c r="H108" s="216" t="s">
        <v>890</v>
      </c>
      <c r="I108" s="217" t="s">
        <v>891</v>
      </c>
      <c r="J108" s="782" t="s">
        <v>892</v>
      </c>
      <c r="K108" s="783"/>
      <c r="L108" s="216" t="s">
        <v>890</v>
      </c>
      <c r="M108" s="217" t="s">
        <v>891</v>
      </c>
      <c r="N108" s="782" t="s">
        <v>892</v>
      </c>
      <c r="O108" s="783"/>
      <c r="P108" s="216" t="s">
        <v>890</v>
      </c>
      <c r="Q108" s="217" t="s">
        <v>891</v>
      </c>
      <c r="R108" s="782" t="s">
        <v>892</v>
      </c>
      <c r="S108" s="783"/>
    </row>
    <row r="109" spans="2:19" ht="30" customHeight="1" x14ac:dyDescent="0.35">
      <c r="B109" s="832"/>
      <c r="C109" s="822"/>
      <c r="D109" s="218">
        <v>0</v>
      </c>
      <c r="E109" s="219">
        <v>0</v>
      </c>
      <c r="F109" s="834"/>
      <c r="G109" s="835"/>
      <c r="H109" s="220">
        <v>860</v>
      </c>
      <c r="I109" s="221">
        <v>0.3</v>
      </c>
      <c r="J109" s="836" t="s">
        <v>993</v>
      </c>
      <c r="K109" s="837"/>
      <c r="L109" s="220"/>
      <c r="M109" s="221"/>
      <c r="N109" s="797"/>
      <c r="O109" s="798"/>
      <c r="P109" s="220"/>
      <c r="Q109" s="221"/>
      <c r="R109" s="797"/>
      <c r="S109" s="798"/>
    </row>
    <row r="110" spans="2:19" ht="32.25" customHeight="1" x14ac:dyDescent="0.35">
      <c r="B110" s="832"/>
      <c r="C110" s="831" t="s">
        <v>893</v>
      </c>
      <c r="D110" s="222" t="s">
        <v>890</v>
      </c>
      <c r="E110" s="172" t="s">
        <v>891</v>
      </c>
      <c r="F110" s="172" t="s">
        <v>894</v>
      </c>
      <c r="G110" s="192" t="s">
        <v>895</v>
      </c>
      <c r="H110" s="222" t="s">
        <v>890</v>
      </c>
      <c r="I110" s="172" t="s">
        <v>891</v>
      </c>
      <c r="J110" s="172" t="s">
        <v>894</v>
      </c>
      <c r="K110" s="192" t="s">
        <v>895</v>
      </c>
      <c r="L110" s="222" t="s">
        <v>890</v>
      </c>
      <c r="M110" s="172" t="s">
        <v>891</v>
      </c>
      <c r="N110" s="172" t="s">
        <v>894</v>
      </c>
      <c r="O110" s="192" t="s">
        <v>895</v>
      </c>
      <c r="P110" s="222" t="s">
        <v>890</v>
      </c>
      <c r="Q110" s="172" t="s">
        <v>891</v>
      </c>
      <c r="R110" s="172" t="s">
        <v>894</v>
      </c>
      <c r="S110" s="192" t="s">
        <v>895</v>
      </c>
    </row>
    <row r="111" spans="2:19" ht="27.75" customHeight="1" x14ac:dyDescent="0.35">
      <c r="B111" s="832"/>
      <c r="C111" s="832"/>
      <c r="D111" s="218"/>
      <c r="E111" s="188"/>
      <c r="F111" s="203"/>
      <c r="G111" s="212"/>
      <c r="H111" s="220"/>
      <c r="I111" s="189"/>
      <c r="J111" s="205"/>
      <c r="K111" s="215"/>
      <c r="L111" s="220"/>
      <c r="M111" s="189"/>
      <c r="N111" s="205"/>
      <c r="O111" s="215"/>
      <c r="P111" s="220"/>
      <c r="Q111" s="189"/>
      <c r="R111" s="205"/>
      <c r="S111" s="215"/>
    </row>
    <row r="112" spans="2:19" ht="27.75" customHeight="1" outlineLevel="1" x14ac:dyDescent="0.35">
      <c r="B112" s="832"/>
      <c r="C112" s="832"/>
      <c r="D112" s="222" t="s">
        <v>890</v>
      </c>
      <c r="E112" s="172" t="s">
        <v>891</v>
      </c>
      <c r="F112" s="172" t="s">
        <v>894</v>
      </c>
      <c r="G112" s="192" t="s">
        <v>895</v>
      </c>
      <c r="H112" s="222" t="s">
        <v>890</v>
      </c>
      <c r="I112" s="172" t="s">
        <v>891</v>
      </c>
      <c r="J112" s="172" t="s">
        <v>894</v>
      </c>
      <c r="K112" s="192" t="s">
        <v>895</v>
      </c>
      <c r="L112" s="222" t="s">
        <v>890</v>
      </c>
      <c r="M112" s="172" t="s">
        <v>891</v>
      </c>
      <c r="N112" s="172" t="s">
        <v>894</v>
      </c>
      <c r="O112" s="192" t="s">
        <v>895</v>
      </c>
      <c r="P112" s="222" t="s">
        <v>890</v>
      </c>
      <c r="Q112" s="172" t="s">
        <v>891</v>
      </c>
      <c r="R112" s="172" t="s">
        <v>894</v>
      </c>
      <c r="S112" s="192" t="s">
        <v>895</v>
      </c>
    </row>
    <row r="113" spans="2:19" ht="27.75" customHeight="1" outlineLevel="1" x14ac:dyDescent="0.35">
      <c r="B113" s="832"/>
      <c r="C113" s="832"/>
      <c r="D113" s="218"/>
      <c r="E113" s="188"/>
      <c r="F113" s="203"/>
      <c r="G113" s="212"/>
      <c r="H113" s="220"/>
      <c r="I113" s="189"/>
      <c r="J113" s="205"/>
      <c r="K113" s="215"/>
      <c r="L113" s="220"/>
      <c r="M113" s="189"/>
      <c r="N113" s="205"/>
      <c r="O113" s="215"/>
      <c r="P113" s="220"/>
      <c r="Q113" s="189"/>
      <c r="R113" s="205"/>
      <c r="S113" s="215"/>
    </row>
    <row r="114" spans="2:19" ht="27.75" customHeight="1" outlineLevel="1" x14ac:dyDescent="0.35">
      <c r="B114" s="832"/>
      <c r="C114" s="832"/>
      <c r="D114" s="222" t="s">
        <v>890</v>
      </c>
      <c r="E114" s="172" t="s">
        <v>891</v>
      </c>
      <c r="F114" s="172" t="s">
        <v>894</v>
      </c>
      <c r="G114" s="192" t="s">
        <v>895</v>
      </c>
      <c r="H114" s="222" t="s">
        <v>890</v>
      </c>
      <c r="I114" s="172" t="s">
        <v>891</v>
      </c>
      <c r="J114" s="172" t="s">
        <v>894</v>
      </c>
      <c r="K114" s="192" t="s">
        <v>895</v>
      </c>
      <c r="L114" s="222" t="s">
        <v>890</v>
      </c>
      <c r="M114" s="172" t="s">
        <v>891</v>
      </c>
      <c r="N114" s="172" t="s">
        <v>894</v>
      </c>
      <c r="O114" s="192" t="s">
        <v>895</v>
      </c>
      <c r="P114" s="222" t="s">
        <v>890</v>
      </c>
      <c r="Q114" s="172" t="s">
        <v>891</v>
      </c>
      <c r="R114" s="172" t="s">
        <v>894</v>
      </c>
      <c r="S114" s="192" t="s">
        <v>895</v>
      </c>
    </row>
    <row r="115" spans="2:19" ht="27.75" customHeight="1" outlineLevel="1" x14ac:dyDescent="0.35">
      <c r="B115" s="832"/>
      <c r="C115" s="832"/>
      <c r="D115" s="218"/>
      <c r="E115" s="188"/>
      <c r="F115" s="203"/>
      <c r="G115" s="212"/>
      <c r="H115" s="220"/>
      <c r="I115" s="189"/>
      <c r="J115" s="205"/>
      <c r="K115" s="215"/>
      <c r="L115" s="220"/>
      <c r="M115" s="189"/>
      <c r="N115" s="205"/>
      <c r="O115" s="215"/>
      <c r="P115" s="220"/>
      <c r="Q115" s="189"/>
      <c r="R115" s="205"/>
      <c r="S115" s="215"/>
    </row>
    <row r="116" spans="2:19" ht="27.75" customHeight="1" outlineLevel="1" x14ac:dyDescent="0.35">
      <c r="B116" s="832"/>
      <c r="C116" s="832"/>
      <c r="D116" s="222" t="s">
        <v>890</v>
      </c>
      <c r="E116" s="172" t="s">
        <v>891</v>
      </c>
      <c r="F116" s="172" t="s">
        <v>894</v>
      </c>
      <c r="G116" s="192" t="s">
        <v>895</v>
      </c>
      <c r="H116" s="222" t="s">
        <v>890</v>
      </c>
      <c r="I116" s="172" t="s">
        <v>891</v>
      </c>
      <c r="J116" s="172" t="s">
        <v>894</v>
      </c>
      <c r="K116" s="192" t="s">
        <v>895</v>
      </c>
      <c r="L116" s="222" t="s">
        <v>890</v>
      </c>
      <c r="M116" s="172" t="s">
        <v>891</v>
      </c>
      <c r="N116" s="172" t="s">
        <v>894</v>
      </c>
      <c r="O116" s="192" t="s">
        <v>895</v>
      </c>
      <c r="P116" s="222" t="s">
        <v>890</v>
      </c>
      <c r="Q116" s="172" t="s">
        <v>891</v>
      </c>
      <c r="R116" s="172" t="s">
        <v>894</v>
      </c>
      <c r="S116" s="192" t="s">
        <v>895</v>
      </c>
    </row>
    <row r="117" spans="2:19" ht="27.75" customHeight="1" outlineLevel="1" x14ac:dyDescent="0.35">
      <c r="B117" s="833"/>
      <c r="C117" s="833"/>
      <c r="D117" s="218"/>
      <c r="E117" s="188"/>
      <c r="F117" s="203"/>
      <c r="G117" s="212"/>
      <c r="H117" s="220"/>
      <c r="I117" s="189"/>
      <c r="J117" s="205"/>
      <c r="K117" s="215"/>
      <c r="L117" s="220"/>
      <c r="M117" s="189"/>
      <c r="N117" s="205"/>
      <c r="O117" s="215"/>
      <c r="P117" s="220"/>
      <c r="Q117" s="189"/>
      <c r="R117" s="205"/>
      <c r="S117" s="215"/>
    </row>
    <row r="118" spans="2:19" ht="26.25" customHeight="1" x14ac:dyDescent="0.35">
      <c r="B118" s="823" t="s">
        <v>896</v>
      </c>
      <c r="C118" s="826" t="s">
        <v>897</v>
      </c>
      <c r="D118" s="223" t="s">
        <v>898</v>
      </c>
      <c r="E118" s="223" t="s">
        <v>899</v>
      </c>
      <c r="F118" s="223" t="s">
        <v>801</v>
      </c>
      <c r="G118" s="224" t="s">
        <v>900</v>
      </c>
      <c r="H118" s="225" t="s">
        <v>898</v>
      </c>
      <c r="I118" s="223" t="s">
        <v>899</v>
      </c>
      <c r="J118" s="223" t="s">
        <v>801</v>
      </c>
      <c r="K118" s="224" t="s">
        <v>900</v>
      </c>
      <c r="L118" s="223" t="s">
        <v>898</v>
      </c>
      <c r="M118" s="223" t="s">
        <v>899</v>
      </c>
      <c r="N118" s="223" t="s">
        <v>801</v>
      </c>
      <c r="O118" s="224" t="s">
        <v>900</v>
      </c>
      <c r="P118" s="223" t="s">
        <v>898</v>
      </c>
      <c r="Q118" s="223" t="s">
        <v>899</v>
      </c>
      <c r="R118" s="223" t="s">
        <v>801</v>
      </c>
      <c r="S118" s="224" t="s">
        <v>900</v>
      </c>
    </row>
    <row r="119" spans="2:19" ht="32.25" customHeight="1" x14ac:dyDescent="0.35">
      <c r="B119" s="824"/>
      <c r="C119" s="827"/>
      <c r="D119" s="150"/>
      <c r="E119" s="150"/>
      <c r="F119" s="150"/>
      <c r="G119" s="150"/>
      <c r="H119" s="208"/>
      <c r="I119" s="153"/>
      <c r="J119" s="153"/>
      <c r="K119" s="209"/>
      <c r="L119" s="153"/>
      <c r="M119" s="153"/>
      <c r="N119" s="153"/>
      <c r="O119" s="209"/>
      <c r="P119" s="153"/>
      <c r="Q119" s="153"/>
      <c r="R119" s="153"/>
      <c r="S119" s="209"/>
    </row>
    <row r="120" spans="2:19" ht="32.25" customHeight="1" x14ac:dyDescent="0.35">
      <c r="B120" s="824"/>
      <c r="C120" s="823" t="s">
        <v>901</v>
      </c>
      <c r="D120" s="172" t="s">
        <v>902</v>
      </c>
      <c r="E120" s="786" t="s">
        <v>903</v>
      </c>
      <c r="F120" s="787"/>
      <c r="G120" s="173" t="s">
        <v>904</v>
      </c>
      <c r="H120" s="172" t="s">
        <v>902</v>
      </c>
      <c r="I120" s="786" t="s">
        <v>903</v>
      </c>
      <c r="J120" s="787"/>
      <c r="K120" s="173" t="s">
        <v>904</v>
      </c>
      <c r="L120" s="172" t="s">
        <v>902</v>
      </c>
      <c r="M120" s="786" t="s">
        <v>903</v>
      </c>
      <c r="N120" s="787"/>
      <c r="O120" s="173" t="s">
        <v>904</v>
      </c>
      <c r="P120" s="172" t="s">
        <v>902</v>
      </c>
      <c r="Q120" s="172" t="s">
        <v>903</v>
      </c>
      <c r="R120" s="786" t="s">
        <v>903</v>
      </c>
      <c r="S120" s="787"/>
    </row>
    <row r="121" spans="2:19" ht="23.25" customHeight="1" x14ac:dyDescent="0.35">
      <c r="B121" s="824"/>
      <c r="C121" s="824"/>
      <c r="D121" s="226"/>
      <c r="E121" s="811"/>
      <c r="F121" s="812"/>
      <c r="G121" s="176"/>
      <c r="H121" s="227"/>
      <c r="I121" s="788"/>
      <c r="J121" s="789"/>
      <c r="K121" s="198"/>
      <c r="L121" s="227"/>
      <c r="M121" s="788"/>
      <c r="N121" s="789"/>
      <c r="O121" s="179"/>
      <c r="P121" s="227"/>
      <c r="Q121" s="177"/>
      <c r="R121" s="788"/>
      <c r="S121" s="789"/>
    </row>
    <row r="122" spans="2:19" ht="23.25" customHeight="1" outlineLevel="1" x14ac:dyDescent="0.35">
      <c r="B122" s="824"/>
      <c r="C122" s="824"/>
      <c r="D122" s="172" t="s">
        <v>902</v>
      </c>
      <c r="E122" s="786" t="s">
        <v>903</v>
      </c>
      <c r="F122" s="787"/>
      <c r="G122" s="173" t="s">
        <v>904</v>
      </c>
      <c r="H122" s="172" t="s">
        <v>902</v>
      </c>
      <c r="I122" s="786" t="s">
        <v>903</v>
      </c>
      <c r="J122" s="787"/>
      <c r="K122" s="173" t="s">
        <v>904</v>
      </c>
      <c r="L122" s="172" t="s">
        <v>902</v>
      </c>
      <c r="M122" s="786" t="s">
        <v>903</v>
      </c>
      <c r="N122" s="787"/>
      <c r="O122" s="173" t="s">
        <v>904</v>
      </c>
      <c r="P122" s="172" t="s">
        <v>902</v>
      </c>
      <c r="Q122" s="172" t="s">
        <v>903</v>
      </c>
      <c r="R122" s="786" t="s">
        <v>903</v>
      </c>
      <c r="S122" s="787"/>
    </row>
    <row r="123" spans="2:19" ht="23.25" customHeight="1" outlineLevel="1" x14ac:dyDescent="0.35">
      <c r="B123" s="824"/>
      <c r="C123" s="824"/>
      <c r="D123" s="226"/>
      <c r="E123" s="811"/>
      <c r="F123" s="812"/>
      <c r="G123" s="176"/>
      <c r="H123" s="227"/>
      <c r="I123" s="788"/>
      <c r="J123" s="789"/>
      <c r="K123" s="179"/>
      <c r="L123" s="227"/>
      <c r="M123" s="788"/>
      <c r="N123" s="789"/>
      <c r="O123" s="179"/>
      <c r="P123" s="227"/>
      <c r="Q123" s="177"/>
      <c r="R123" s="788"/>
      <c r="S123" s="789"/>
    </row>
    <row r="124" spans="2:19" ht="23.25" customHeight="1" outlineLevel="1" x14ac:dyDescent="0.35">
      <c r="B124" s="824"/>
      <c r="C124" s="824"/>
      <c r="D124" s="172" t="s">
        <v>902</v>
      </c>
      <c r="E124" s="786" t="s">
        <v>903</v>
      </c>
      <c r="F124" s="787"/>
      <c r="G124" s="173" t="s">
        <v>904</v>
      </c>
      <c r="H124" s="172" t="s">
        <v>902</v>
      </c>
      <c r="I124" s="786" t="s">
        <v>903</v>
      </c>
      <c r="J124" s="787"/>
      <c r="K124" s="173" t="s">
        <v>904</v>
      </c>
      <c r="L124" s="172" t="s">
        <v>902</v>
      </c>
      <c r="M124" s="786" t="s">
        <v>903</v>
      </c>
      <c r="N124" s="787"/>
      <c r="O124" s="173" t="s">
        <v>904</v>
      </c>
      <c r="P124" s="172" t="s">
        <v>902</v>
      </c>
      <c r="Q124" s="172" t="s">
        <v>903</v>
      </c>
      <c r="R124" s="786" t="s">
        <v>903</v>
      </c>
      <c r="S124" s="787"/>
    </row>
    <row r="125" spans="2:19" ht="23.25" customHeight="1" outlineLevel="1" x14ac:dyDescent="0.35">
      <c r="B125" s="824"/>
      <c r="C125" s="824"/>
      <c r="D125" s="226"/>
      <c r="E125" s="811"/>
      <c r="F125" s="812"/>
      <c r="G125" s="176"/>
      <c r="H125" s="227"/>
      <c r="I125" s="788"/>
      <c r="J125" s="789"/>
      <c r="K125" s="179"/>
      <c r="L125" s="227"/>
      <c r="M125" s="788"/>
      <c r="N125" s="789"/>
      <c r="O125" s="179"/>
      <c r="P125" s="227"/>
      <c r="Q125" s="177"/>
      <c r="R125" s="788"/>
      <c r="S125" s="789"/>
    </row>
    <row r="126" spans="2:19" ht="23.25" customHeight="1" outlineLevel="1" x14ac:dyDescent="0.35">
      <c r="B126" s="824"/>
      <c r="C126" s="824"/>
      <c r="D126" s="172" t="s">
        <v>902</v>
      </c>
      <c r="E126" s="786" t="s">
        <v>903</v>
      </c>
      <c r="F126" s="787"/>
      <c r="G126" s="173" t="s">
        <v>904</v>
      </c>
      <c r="H126" s="172" t="s">
        <v>902</v>
      </c>
      <c r="I126" s="786" t="s">
        <v>903</v>
      </c>
      <c r="J126" s="787"/>
      <c r="K126" s="173" t="s">
        <v>904</v>
      </c>
      <c r="L126" s="172" t="s">
        <v>902</v>
      </c>
      <c r="M126" s="786" t="s">
        <v>903</v>
      </c>
      <c r="N126" s="787"/>
      <c r="O126" s="173" t="s">
        <v>904</v>
      </c>
      <c r="P126" s="172" t="s">
        <v>902</v>
      </c>
      <c r="Q126" s="172" t="s">
        <v>903</v>
      </c>
      <c r="R126" s="786" t="s">
        <v>903</v>
      </c>
      <c r="S126" s="787"/>
    </row>
    <row r="127" spans="2:19" ht="23.25" customHeight="1" outlineLevel="1" x14ac:dyDescent="0.35">
      <c r="B127" s="825"/>
      <c r="C127" s="825"/>
      <c r="D127" s="226"/>
      <c r="E127" s="811"/>
      <c r="F127" s="812"/>
      <c r="G127" s="176"/>
      <c r="H127" s="227"/>
      <c r="I127" s="788"/>
      <c r="J127" s="789"/>
      <c r="K127" s="179"/>
      <c r="L127" s="227"/>
      <c r="M127" s="788"/>
      <c r="N127" s="789"/>
      <c r="O127" s="179"/>
      <c r="P127" s="227"/>
      <c r="Q127" s="177"/>
      <c r="R127" s="788"/>
      <c r="S127" s="789"/>
    </row>
    <row r="128" spans="2:19" ht="15" thickBot="1" x14ac:dyDescent="0.4">
      <c r="B128" s="161"/>
      <c r="C128" s="161"/>
    </row>
    <row r="129" spans="2:19" ht="15" thickBot="1" x14ac:dyDescent="0.4">
      <c r="B129" s="161"/>
      <c r="C129" s="161"/>
      <c r="D129" s="828" t="s">
        <v>803</v>
      </c>
      <c r="E129" s="829"/>
      <c r="F129" s="829"/>
      <c r="G129" s="830"/>
      <c r="H129" s="828" t="s">
        <v>804</v>
      </c>
      <c r="I129" s="829"/>
      <c r="J129" s="829"/>
      <c r="K129" s="830"/>
      <c r="L129" s="829" t="s">
        <v>805</v>
      </c>
      <c r="M129" s="829"/>
      <c r="N129" s="829"/>
      <c r="O129" s="829"/>
      <c r="P129" s="828" t="s">
        <v>806</v>
      </c>
      <c r="Q129" s="829"/>
      <c r="R129" s="829"/>
      <c r="S129" s="830"/>
    </row>
    <row r="130" spans="2:19" x14ac:dyDescent="0.35">
      <c r="B130" s="821" t="s">
        <v>905</v>
      </c>
      <c r="C130" s="821" t="s">
        <v>906</v>
      </c>
      <c r="D130" s="782" t="s">
        <v>907</v>
      </c>
      <c r="E130" s="813"/>
      <c r="F130" s="813"/>
      <c r="G130" s="783"/>
      <c r="H130" s="782" t="s">
        <v>907</v>
      </c>
      <c r="I130" s="813"/>
      <c r="J130" s="813"/>
      <c r="K130" s="783"/>
      <c r="L130" s="782" t="s">
        <v>907</v>
      </c>
      <c r="M130" s="813"/>
      <c r="N130" s="813"/>
      <c r="O130" s="783"/>
      <c r="P130" s="782" t="s">
        <v>907</v>
      </c>
      <c r="Q130" s="813"/>
      <c r="R130" s="813"/>
      <c r="S130" s="783"/>
    </row>
    <row r="131" spans="2:19" ht="45" customHeight="1" x14ac:dyDescent="0.35">
      <c r="B131" s="822"/>
      <c r="C131" s="822"/>
      <c r="D131" s="814"/>
      <c r="E131" s="815"/>
      <c r="F131" s="815"/>
      <c r="G131" s="816"/>
      <c r="H131" s="817"/>
      <c r="I131" s="818"/>
      <c r="J131" s="818"/>
      <c r="K131" s="819"/>
      <c r="L131" s="817"/>
      <c r="M131" s="818"/>
      <c r="N131" s="818"/>
      <c r="O131" s="819"/>
      <c r="P131" s="817"/>
      <c r="Q131" s="818"/>
      <c r="R131" s="818"/>
      <c r="S131" s="819"/>
    </row>
    <row r="132" spans="2:19" ht="32.25" customHeight="1" x14ac:dyDescent="0.35">
      <c r="B132" s="809" t="s">
        <v>908</v>
      </c>
      <c r="C132" s="809" t="s">
        <v>909</v>
      </c>
      <c r="D132" s="223" t="s">
        <v>910</v>
      </c>
      <c r="E132" s="191" t="s">
        <v>801</v>
      </c>
      <c r="F132" s="172" t="s">
        <v>824</v>
      </c>
      <c r="G132" s="173" t="s">
        <v>842</v>
      </c>
      <c r="H132" s="223" t="s">
        <v>910</v>
      </c>
      <c r="I132" s="191" t="s">
        <v>801</v>
      </c>
      <c r="J132" s="172" t="s">
        <v>824</v>
      </c>
      <c r="K132" s="173" t="s">
        <v>842</v>
      </c>
      <c r="L132" s="223" t="s">
        <v>910</v>
      </c>
      <c r="M132" s="191" t="s">
        <v>801</v>
      </c>
      <c r="N132" s="172" t="s">
        <v>824</v>
      </c>
      <c r="O132" s="173" t="s">
        <v>842</v>
      </c>
      <c r="P132" s="223" t="s">
        <v>910</v>
      </c>
      <c r="Q132" s="191" t="s">
        <v>801</v>
      </c>
      <c r="R132" s="172" t="s">
        <v>824</v>
      </c>
      <c r="S132" s="173" t="s">
        <v>842</v>
      </c>
    </row>
    <row r="133" spans="2:19" ht="23.25" customHeight="1" x14ac:dyDescent="0.35">
      <c r="B133" s="820"/>
      <c r="C133" s="810"/>
      <c r="D133" s="150"/>
      <c r="E133" s="228"/>
      <c r="F133" s="175"/>
      <c r="G133" s="207"/>
      <c r="H133" s="153"/>
      <c r="I133" s="238"/>
      <c r="J133" s="153"/>
      <c r="K133" s="236"/>
      <c r="L133" s="153"/>
      <c r="M133" s="238"/>
      <c r="N133" s="153"/>
      <c r="O133" s="236"/>
      <c r="P133" s="153"/>
      <c r="Q133" s="238"/>
      <c r="R133" s="153"/>
      <c r="S133" s="236"/>
    </row>
    <row r="134" spans="2:19" ht="29.25" customHeight="1" x14ac:dyDescent="0.35">
      <c r="B134" s="820"/>
      <c r="C134" s="809" t="s">
        <v>911</v>
      </c>
      <c r="D134" s="172" t="s">
        <v>912</v>
      </c>
      <c r="E134" s="786" t="s">
        <v>913</v>
      </c>
      <c r="F134" s="787"/>
      <c r="G134" s="173" t="s">
        <v>914</v>
      </c>
      <c r="H134" s="172" t="s">
        <v>912</v>
      </c>
      <c r="I134" s="786" t="s">
        <v>913</v>
      </c>
      <c r="J134" s="787"/>
      <c r="K134" s="173" t="s">
        <v>914</v>
      </c>
      <c r="L134" s="172" t="s">
        <v>912</v>
      </c>
      <c r="M134" s="786" t="s">
        <v>913</v>
      </c>
      <c r="N134" s="787"/>
      <c r="O134" s="173" t="s">
        <v>914</v>
      </c>
      <c r="P134" s="172" t="s">
        <v>912</v>
      </c>
      <c r="Q134" s="786" t="s">
        <v>913</v>
      </c>
      <c r="R134" s="787"/>
      <c r="S134" s="173" t="s">
        <v>914</v>
      </c>
    </row>
    <row r="135" spans="2:19" ht="36.65" customHeight="1" x14ac:dyDescent="0.35">
      <c r="B135" s="810"/>
      <c r="C135" s="810"/>
      <c r="D135" s="226"/>
      <c r="E135" s="811"/>
      <c r="F135" s="812"/>
      <c r="G135" s="176"/>
      <c r="H135" s="227"/>
      <c r="I135" s="788"/>
      <c r="J135" s="789"/>
      <c r="K135" s="179"/>
      <c r="L135" s="227"/>
      <c r="M135" s="788"/>
      <c r="N135" s="789"/>
      <c r="O135" s="179"/>
      <c r="P135" s="227"/>
      <c r="Q135" s="788"/>
      <c r="R135" s="789"/>
      <c r="S135" s="179"/>
    </row>
    <row r="136" spans="2:19" ht="15" thickBot="1" x14ac:dyDescent="0.4"/>
    <row r="137" spans="2:19" hidden="1" x14ac:dyDescent="0.35"/>
    <row r="138" spans="2:19" hidden="1" x14ac:dyDescent="0.35"/>
    <row r="139" spans="2:19" hidden="1" x14ac:dyDescent="0.35"/>
    <row r="140" spans="2:19" hidden="1" x14ac:dyDescent="0.35"/>
    <row r="141" spans="2:19" hidden="1" x14ac:dyDescent="0.35">
      <c r="D141" t="s">
        <v>915</v>
      </c>
    </row>
    <row r="142" spans="2:19" hidden="1" x14ac:dyDescent="0.35">
      <c r="D142" t="s">
        <v>916</v>
      </c>
      <c r="E142" t="s">
        <v>917</v>
      </c>
      <c r="F142" t="s">
        <v>918</v>
      </c>
      <c r="H142" t="s">
        <v>919</v>
      </c>
      <c r="I142" t="s">
        <v>920</v>
      </c>
    </row>
    <row r="143" spans="2:19" hidden="1" x14ac:dyDescent="0.35">
      <c r="D143" t="s">
        <v>921</v>
      </c>
      <c r="E143" t="s">
        <v>922</v>
      </c>
      <c r="F143" t="s">
        <v>923</v>
      </c>
      <c r="H143" t="s">
        <v>924</v>
      </c>
      <c r="I143" t="s">
        <v>925</v>
      </c>
    </row>
    <row r="144" spans="2:19" hidden="1" x14ac:dyDescent="0.35">
      <c r="D144" t="s">
        <v>926</v>
      </c>
      <c r="E144" t="s">
        <v>927</v>
      </c>
      <c r="F144" t="s">
        <v>878</v>
      </c>
      <c r="H144" t="s">
        <v>928</v>
      </c>
      <c r="I144" t="s">
        <v>929</v>
      </c>
    </row>
    <row r="145" spans="2:12" hidden="1" x14ac:dyDescent="0.35">
      <c r="D145" t="s">
        <v>930</v>
      </c>
      <c r="F145" t="s">
        <v>931</v>
      </c>
      <c r="G145" t="s">
        <v>932</v>
      </c>
      <c r="H145" t="s">
        <v>933</v>
      </c>
      <c r="I145" t="s">
        <v>934</v>
      </c>
      <c r="K145" t="s">
        <v>935</v>
      </c>
    </row>
    <row r="146" spans="2:12" hidden="1" x14ac:dyDescent="0.35">
      <c r="D146" t="s">
        <v>936</v>
      </c>
      <c r="F146" t="s">
        <v>937</v>
      </c>
      <c r="G146" t="s">
        <v>938</v>
      </c>
      <c r="H146" t="s">
        <v>939</v>
      </c>
      <c r="I146" t="s">
        <v>940</v>
      </c>
      <c r="K146" t="s">
        <v>941</v>
      </c>
      <c r="L146" t="s">
        <v>942</v>
      </c>
    </row>
    <row r="147" spans="2:12" hidden="1" x14ac:dyDescent="0.35">
      <c r="D147" t="s">
        <v>943</v>
      </c>
      <c r="E147" s="229" t="s">
        <v>944</v>
      </c>
      <c r="G147" t="s">
        <v>945</v>
      </c>
      <c r="H147" t="s">
        <v>946</v>
      </c>
      <c r="K147" t="s">
        <v>947</v>
      </c>
      <c r="L147" t="s">
        <v>948</v>
      </c>
    </row>
    <row r="148" spans="2:12" hidden="1" x14ac:dyDescent="0.35">
      <c r="D148" t="s">
        <v>949</v>
      </c>
      <c r="E148" s="230" t="s">
        <v>950</v>
      </c>
      <c r="K148" t="s">
        <v>951</v>
      </c>
      <c r="L148" t="s">
        <v>952</v>
      </c>
    </row>
    <row r="149" spans="2:12" hidden="1" x14ac:dyDescent="0.35">
      <c r="E149" s="231" t="s">
        <v>953</v>
      </c>
      <c r="H149" t="s">
        <v>954</v>
      </c>
      <c r="K149" t="s">
        <v>955</v>
      </c>
      <c r="L149" t="s">
        <v>956</v>
      </c>
    </row>
    <row r="150" spans="2:12" hidden="1" x14ac:dyDescent="0.35">
      <c r="H150" t="s">
        <v>957</v>
      </c>
      <c r="K150" t="s">
        <v>958</v>
      </c>
      <c r="L150" t="s">
        <v>959</v>
      </c>
    </row>
    <row r="151" spans="2:12" hidden="1" x14ac:dyDescent="0.35">
      <c r="H151" t="s">
        <v>960</v>
      </c>
      <c r="K151" t="s">
        <v>961</v>
      </c>
      <c r="L151" t="s">
        <v>962</v>
      </c>
    </row>
    <row r="152" spans="2:12" hidden="1" x14ac:dyDescent="0.35">
      <c r="B152" t="s">
        <v>963</v>
      </c>
      <c r="C152" t="s">
        <v>964</v>
      </c>
      <c r="D152" t="s">
        <v>963</v>
      </c>
      <c r="G152" t="s">
        <v>965</v>
      </c>
      <c r="H152" t="s">
        <v>966</v>
      </c>
      <c r="J152" t="s">
        <v>967</v>
      </c>
      <c r="K152" t="s">
        <v>968</v>
      </c>
      <c r="L152" t="s">
        <v>969</v>
      </c>
    </row>
    <row r="153" spans="2:12" hidden="1" x14ac:dyDescent="0.35">
      <c r="B153">
        <v>1</v>
      </c>
      <c r="C153" t="s">
        <v>970</v>
      </c>
      <c r="D153" t="s">
        <v>971</v>
      </c>
      <c r="E153" t="s">
        <v>842</v>
      </c>
      <c r="F153" t="s">
        <v>20</v>
      </c>
      <c r="G153" t="s">
        <v>972</v>
      </c>
      <c r="H153" t="s">
        <v>973</v>
      </c>
      <c r="J153" t="s">
        <v>947</v>
      </c>
      <c r="K153" t="s">
        <v>974</v>
      </c>
    </row>
    <row r="154" spans="2:12" hidden="1" x14ac:dyDescent="0.35">
      <c r="B154">
        <v>2</v>
      </c>
      <c r="C154" t="s">
        <v>975</v>
      </c>
      <c r="D154" t="s">
        <v>976</v>
      </c>
      <c r="E154" t="s">
        <v>824</v>
      </c>
      <c r="F154" t="s">
        <v>29</v>
      </c>
      <c r="G154" t="s">
        <v>977</v>
      </c>
      <c r="J154" t="s">
        <v>978</v>
      </c>
      <c r="K154" t="s">
        <v>979</v>
      </c>
    </row>
    <row r="155" spans="2:12" hidden="1" x14ac:dyDescent="0.35">
      <c r="B155">
        <v>3</v>
      </c>
      <c r="C155" t="s">
        <v>980</v>
      </c>
      <c r="D155" t="s">
        <v>981</v>
      </c>
      <c r="E155" t="s">
        <v>801</v>
      </c>
      <c r="G155" t="s">
        <v>982</v>
      </c>
      <c r="J155" t="s">
        <v>983</v>
      </c>
      <c r="K155" t="s">
        <v>984</v>
      </c>
    </row>
    <row r="156" spans="2:12" hidden="1" x14ac:dyDescent="0.35">
      <c r="B156">
        <v>4</v>
      </c>
      <c r="C156" t="s">
        <v>973</v>
      </c>
      <c r="H156" t="s">
        <v>985</v>
      </c>
      <c r="I156" t="s">
        <v>986</v>
      </c>
      <c r="J156" t="s">
        <v>802</v>
      </c>
      <c r="K156" t="s">
        <v>987</v>
      </c>
    </row>
    <row r="157" spans="2:12" hidden="1" x14ac:dyDescent="0.35">
      <c r="D157" t="s">
        <v>982</v>
      </c>
      <c r="H157" t="s">
        <v>988</v>
      </c>
      <c r="I157" t="s">
        <v>989</v>
      </c>
      <c r="J157" t="s">
        <v>990</v>
      </c>
      <c r="K157" t="s">
        <v>991</v>
      </c>
    </row>
    <row r="158" spans="2:12" hidden="1" x14ac:dyDescent="0.35">
      <c r="D158" t="s">
        <v>992</v>
      </c>
      <c r="H158" t="s">
        <v>993</v>
      </c>
      <c r="I158" t="s">
        <v>994</v>
      </c>
      <c r="J158" t="s">
        <v>995</v>
      </c>
      <c r="K158" t="s">
        <v>996</v>
      </c>
    </row>
    <row r="159" spans="2:12" hidden="1" x14ac:dyDescent="0.35">
      <c r="D159" t="s">
        <v>997</v>
      </c>
      <c r="H159" t="s">
        <v>998</v>
      </c>
      <c r="J159" t="s">
        <v>999</v>
      </c>
      <c r="K159" t="s">
        <v>1000</v>
      </c>
    </row>
    <row r="160" spans="2:12" hidden="1" x14ac:dyDescent="0.35">
      <c r="H160" t="s">
        <v>1001</v>
      </c>
      <c r="J160" t="s">
        <v>1002</v>
      </c>
    </row>
    <row r="161" spans="2:11" ht="58" hidden="1" x14ac:dyDescent="0.35">
      <c r="D161" s="184" t="s">
        <v>1003</v>
      </c>
      <c r="E161" t="s">
        <v>1004</v>
      </c>
      <c r="F161" t="s">
        <v>1005</v>
      </c>
      <c r="G161" t="s">
        <v>1006</v>
      </c>
      <c r="H161" t="s">
        <v>1007</v>
      </c>
      <c r="I161" t="s">
        <v>1008</v>
      </c>
      <c r="J161" t="s">
        <v>1009</v>
      </c>
      <c r="K161" t="s">
        <v>1010</v>
      </c>
    </row>
    <row r="162" spans="2:11" ht="72.5" hidden="1" x14ac:dyDescent="0.35">
      <c r="B162" t="s">
        <v>1011</v>
      </c>
      <c r="C162" t="s">
        <v>1012</v>
      </c>
      <c r="D162" s="184" t="s">
        <v>1013</v>
      </c>
      <c r="E162" t="s">
        <v>1014</v>
      </c>
      <c r="F162" t="s">
        <v>1015</v>
      </c>
      <c r="G162" t="s">
        <v>1016</v>
      </c>
      <c r="H162" t="s">
        <v>1017</v>
      </c>
      <c r="I162" t="s">
        <v>1018</v>
      </c>
      <c r="J162" t="s">
        <v>1019</v>
      </c>
      <c r="K162" t="s">
        <v>1020</v>
      </c>
    </row>
    <row r="163" spans="2:11" ht="43.5" hidden="1" x14ac:dyDescent="0.35">
      <c r="B163" t="s">
        <v>1021</v>
      </c>
      <c r="C163" t="s">
        <v>1022</v>
      </c>
      <c r="D163" s="184" t="s">
        <v>1023</v>
      </c>
      <c r="E163" t="s">
        <v>1024</v>
      </c>
      <c r="F163" t="s">
        <v>1025</v>
      </c>
      <c r="G163" t="s">
        <v>1026</v>
      </c>
      <c r="H163" t="s">
        <v>1027</v>
      </c>
      <c r="I163" t="s">
        <v>1028</v>
      </c>
      <c r="J163" t="s">
        <v>1029</v>
      </c>
      <c r="K163" t="s">
        <v>1030</v>
      </c>
    </row>
    <row r="164" spans="2:11" hidden="1" x14ac:dyDescent="0.35">
      <c r="B164" t="s">
        <v>800</v>
      </c>
      <c r="C164" t="s">
        <v>797</v>
      </c>
      <c r="F164" t="s">
        <v>1031</v>
      </c>
      <c r="G164" t="s">
        <v>1032</v>
      </c>
      <c r="H164" t="s">
        <v>1033</v>
      </c>
      <c r="I164" t="s">
        <v>1034</v>
      </c>
      <c r="J164" t="s">
        <v>1035</v>
      </c>
      <c r="K164" t="s">
        <v>1036</v>
      </c>
    </row>
    <row r="165" spans="2:11" hidden="1" x14ac:dyDescent="0.35">
      <c r="B165" t="s">
        <v>1037</v>
      </c>
      <c r="G165" t="s">
        <v>1038</v>
      </c>
      <c r="H165" t="s">
        <v>1039</v>
      </c>
      <c r="I165" t="s">
        <v>1040</v>
      </c>
      <c r="J165" t="s">
        <v>1041</v>
      </c>
      <c r="K165" t="s">
        <v>1042</v>
      </c>
    </row>
    <row r="166" spans="2:11" hidden="1" x14ac:dyDescent="0.35">
      <c r="C166" t="s">
        <v>1043</v>
      </c>
      <c r="J166" t="s">
        <v>1044</v>
      </c>
    </row>
    <row r="167" spans="2:11" hidden="1" x14ac:dyDescent="0.35">
      <c r="C167" t="s">
        <v>886</v>
      </c>
      <c r="I167" t="s">
        <v>1045</v>
      </c>
      <c r="J167" t="s">
        <v>1046</v>
      </c>
    </row>
    <row r="168" spans="2:11" hidden="1" x14ac:dyDescent="0.35">
      <c r="B168" s="239" t="s">
        <v>1047</v>
      </c>
      <c r="C168" t="s">
        <v>1048</v>
      </c>
      <c r="I168" t="s">
        <v>1049</v>
      </c>
      <c r="J168" t="s">
        <v>1050</v>
      </c>
    </row>
    <row r="169" spans="2:11" hidden="1" x14ac:dyDescent="0.35">
      <c r="B169" s="239" t="s">
        <v>44</v>
      </c>
      <c r="C169" t="s">
        <v>1051</v>
      </c>
      <c r="D169" t="s">
        <v>1052</v>
      </c>
      <c r="E169" t="s">
        <v>1053</v>
      </c>
      <c r="I169" t="s">
        <v>1054</v>
      </c>
      <c r="J169" t="s">
        <v>967</v>
      </c>
    </row>
    <row r="170" spans="2:11" hidden="1" x14ac:dyDescent="0.35">
      <c r="B170" s="239" t="s">
        <v>27</v>
      </c>
      <c r="D170" t="s">
        <v>1055</v>
      </c>
      <c r="E170" t="s">
        <v>1056</v>
      </c>
      <c r="H170" t="s">
        <v>924</v>
      </c>
      <c r="I170" t="s">
        <v>1057</v>
      </c>
    </row>
    <row r="171" spans="2:11" hidden="1" x14ac:dyDescent="0.35">
      <c r="B171" s="239" t="s">
        <v>51</v>
      </c>
      <c r="D171" t="s">
        <v>1058</v>
      </c>
      <c r="E171" t="s">
        <v>826</v>
      </c>
      <c r="H171" t="s">
        <v>933</v>
      </c>
      <c r="I171" t="s">
        <v>1059</v>
      </c>
      <c r="J171" t="s">
        <v>1060</v>
      </c>
    </row>
    <row r="172" spans="2:11" hidden="1" x14ac:dyDescent="0.35">
      <c r="B172" s="239" t="s">
        <v>1061</v>
      </c>
      <c r="C172" t="s">
        <v>1062</v>
      </c>
      <c r="D172" t="s">
        <v>1063</v>
      </c>
      <c r="H172" t="s">
        <v>939</v>
      </c>
      <c r="I172" t="s">
        <v>1064</v>
      </c>
      <c r="J172" t="s">
        <v>1065</v>
      </c>
    </row>
    <row r="173" spans="2:11" hidden="1" x14ac:dyDescent="0.35">
      <c r="B173" s="239" t="s">
        <v>1066</v>
      </c>
      <c r="C173" t="s">
        <v>1067</v>
      </c>
      <c r="H173" t="s">
        <v>946</v>
      </c>
      <c r="I173" t="s">
        <v>1068</v>
      </c>
    </row>
    <row r="174" spans="2:11" hidden="1" x14ac:dyDescent="0.35">
      <c r="B174" s="239" t="s">
        <v>1069</v>
      </c>
      <c r="C174" t="s">
        <v>1070</v>
      </c>
      <c r="E174" t="s">
        <v>1071</v>
      </c>
      <c r="H174" t="s">
        <v>1072</v>
      </c>
      <c r="I174" t="s">
        <v>1073</v>
      </c>
    </row>
    <row r="175" spans="2:11" hidden="1" x14ac:dyDescent="0.35">
      <c r="B175" s="239" t="s">
        <v>1074</v>
      </c>
      <c r="C175" t="s">
        <v>1075</v>
      </c>
      <c r="E175" t="s">
        <v>1076</v>
      </c>
      <c r="H175" t="s">
        <v>1077</v>
      </c>
      <c r="I175" t="s">
        <v>1078</v>
      </c>
    </row>
    <row r="176" spans="2:11" hidden="1" x14ac:dyDescent="0.35">
      <c r="B176" s="239" t="s">
        <v>1079</v>
      </c>
      <c r="C176" t="s">
        <v>1080</v>
      </c>
      <c r="E176" t="s">
        <v>1081</v>
      </c>
      <c r="H176" t="s">
        <v>1082</v>
      </c>
      <c r="I176" t="s">
        <v>1083</v>
      </c>
    </row>
    <row r="177" spans="2:9" hidden="1" x14ac:dyDescent="0.35">
      <c r="B177" s="239" t="s">
        <v>1084</v>
      </c>
      <c r="C177" t="s">
        <v>1085</v>
      </c>
      <c r="E177" t="s">
        <v>1086</v>
      </c>
      <c r="H177" t="s">
        <v>1087</v>
      </c>
      <c r="I177" t="s">
        <v>1088</v>
      </c>
    </row>
    <row r="178" spans="2:9" hidden="1" x14ac:dyDescent="0.35">
      <c r="B178" s="239" t="s">
        <v>1089</v>
      </c>
      <c r="C178" t="s">
        <v>885</v>
      </c>
      <c r="E178" t="s">
        <v>1090</v>
      </c>
      <c r="H178" t="s">
        <v>1091</v>
      </c>
      <c r="I178" t="s">
        <v>1092</v>
      </c>
    </row>
    <row r="179" spans="2:9" hidden="1" x14ac:dyDescent="0.35">
      <c r="B179" s="239" t="s">
        <v>1093</v>
      </c>
      <c r="C179" t="s">
        <v>967</v>
      </c>
      <c r="E179" t="s">
        <v>1094</v>
      </c>
      <c r="H179" t="s">
        <v>1095</v>
      </c>
      <c r="I179" t="s">
        <v>1096</v>
      </c>
    </row>
    <row r="180" spans="2:9" hidden="1" x14ac:dyDescent="0.35">
      <c r="B180" s="239" t="s">
        <v>1097</v>
      </c>
      <c r="E180" t="s">
        <v>1098</v>
      </c>
      <c r="H180" t="s">
        <v>1099</v>
      </c>
      <c r="I180" t="s">
        <v>1100</v>
      </c>
    </row>
    <row r="181" spans="2:9" hidden="1" x14ac:dyDescent="0.35">
      <c r="B181" s="239" t="s">
        <v>1101</v>
      </c>
      <c r="E181" t="s">
        <v>1102</v>
      </c>
      <c r="H181" t="s">
        <v>1103</v>
      </c>
      <c r="I181" t="s">
        <v>1104</v>
      </c>
    </row>
    <row r="182" spans="2:9" hidden="1" x14ac:dyDescent="0.35">
      <c r="B182" s="239" t="s">
        <v>1105</v>
      </c>
      <c r="E182" t="s">
        <v>1106</v>
      </c>
      <c r="H182" t="s">
        <v>1107</v>
      </c>
      <c r="I182" t="s">
        <v>1108</v>
      </c>
    </row>
    <row r="183" spans="2:9" hidden="1" x14ac:dyDescent="0.35">
      <c r="B183" s="239" t="s">
        <v>1109</v>
      </c>
      <c r="H183" t="s">
        <v>1110</v>
      </c>
      <c r="I183" t="s">
        <v>1111</v>
      </c>
    </row>
    <row r="184" spans="2:9" hidden="1" x14ac:dyDescent="0.35">
      <c r="B184" s="239" t="s">
        <v>1112</v>
      </c>
      <c r="H184" t="s">
        <v>1113</v>
      </c>
    </row>
    <row r="185" spans="2:9" hidden="1" x14ac:dyDescent="0.35">
      <c r="B185" s="239" t="s">
        <v>1114</v>
      </c>
      <c r="H185" t="s">
        <v>1115</v>
      </c>
    </row>
    <row r="186" spans="2:9" hidden="1" x14ac:dyDescent="0.35">
      <c r="B186" s="239" t="s">
        <v>1116</v>
      </c>
      <c r="H186" t="s">
        <v>1117</v>
      </c>
    </row>
    <row r="187" spans="2:9" hidden="1" x14ac:dyDescent="0.35">
      <c r="B187" s="239" t="s">
        <v>1118</v>
      </c>
      <c r="H187" t="s">
        <v>1119</v>
      </c>
    </row>
    <row r="188" spans="2:9" hidden="1" x14ac:dyDescent="0.35">
      <c r="B188" s="239" t="s">
        <v>1120</v>
      </c>
      <c r="D188" t="s">
        <v>1121</v>
      </c>
      <c r="H188" t="s">
        <v>1122</v>
      </c>
    </row>
    <row r="189" spans="2:9" hidden="1" x14ac:dyDescent="0.35">
      <c r="B189" s="239" t="s">
        <v>1123</v>
      </c>
      <c r="D189" t="s">
        <v>1124</v>
      </c>
      <c r="H189" t="s">
        <v>1125</v>
      </c>
    </row>
    <row r="190" spans="2:9" hidden="1" x14ac:dyDescent="0.35">
      <c r="B190" s="239" t="s">
        <v>1126</v>
      </c>
      <c r="D190" t="s">
        <v>1127</v>
      </c>
      <c r="H190" t="s">
        <v>1128</v>
      </c>
    </row>
    <row r="191" spans="2:9" hidden="1" x14ac:dyDescent="0.35">
      <c r="B191" s="239" t="s">
        <v>1129</v>
      </c>
      <c r="D191" t="s">
        <v>1124</v>
      </c>
      <c r="H191" t="s">
        <v>1130</v>
      </c>
    </row>
    <row r="192" spans="2:9" hidden="1" x14ac:dyDescent="0.35">
      <c r="B192" s="239" t="s">
        <v>1131</v>
      </c>
      <c r="D192" t="s">
        <v>1132</v>
      </c>
    </row>
    <row r="193" spans="2:4" hidden="1" x14ac:dyDescent="0.35">
      <c r="B193" s="239" t="s">
        <v>1133</v>
      </c>
      <c r="D193" t="s">
        <v>1124</v>
      </c>
    </row>
    <row r="194" spans="2:4" hidden="1" x14ac:dyDescent="0.35">
      <c r="B194" s="239" t="s">
        <v>1134</v>
      </c>
    </row>
    <row r="195" spans="2:4" hidden="1" x14ac:dyDescent="0.35">
      <c r="B195" s="239" t="s">
        <v>1135</v>
      </c>
    </row>
    <row r="196" spans="2:4" hidden="1" x14ac:dyDescent="0.35">
      <c r="B196" s="239" t="s">
        <v>1136</v>
      </c>
    </row>
    <row r="197" spans="2:4" hidden="1" x14ac:dyDescent="0.35">
      <c r="B197" s="239" t="s">
        <v>1137</v>
      </c>
    </row>
    <row r="198" spans="2:4" hidden="1" x14ac:dyDescent="0.35">
      <c r="B198" s="239" t="s">
        <v>1138</v>
      </c>
    </row>
    <row r="199" spans="2:4" hidden="1" x14ac:dyDescent="0.35">
      <c r="B199" s="239" t="s">
        <v>1139</v>
      </c>
    </row>
    <row r="200" spans="2:4" hidden="1" x14ac:dyDescent="0.35">
      <c r="B200" s="239" t="s">
        <v>1140</v>
      </c>
    </row>
    <row r="201" spans="2:4" hidden="1" x14ac:dyDescent="0.35">
      <c r="B201" s="239" t="s">
        <v>1141</v>
      </c>
    </row>
    <row r="202" spans="2:4" hidden="1" x14ac:dyDescent="0.35">
      <c r="B202" s="239" t="s">
        <v>1142</v>
      </c>
    </row>
    <row r="203" spans="2:4" hidden="1" x14ac:dyDescent="0.35">
      <c r="B203" s="239" t="s">
        <v>83</v>
      </c>
    </row>
    <row r="204" spans="2:4" hidden="1" x14ac:dyDescent="0.35">
      <c r="B204" s="239" t="s">
        <v>89</v>
      </c>
    </row>
    <row r="205" spans="2:4" hidden="1" x14ac:dyDescent="0.35">
      <c r="B205" s="239" t="s">
        <v>91</v>
      </c>
    </row>
    <row r="206" spans="2:4" hidden="1" x14ac:dyDescent="0.35">
      <c r="B206" s="239" t="s">
        <v>94</v>
      </c>
    </row>
    <row r="207" spans="2:4" hidden="1" x14ac:dyDescent="0.35">
      <c r="B207" s="239" t="s">
        <v>36</v>
      </c>
    </row>
    <row r="208" spans="2:4" hidden="1" x14ac:dyDescent="0.35">
      <c r="B208" s="239" t="s">
        <v>97</v>
      </c>
    </row>
    <row r="209" spans="2:2" hidden="1" x14ac:dyDescent="0.35">
      <c r="B209" s="239" t="s">
        <v>99</v>
      </c>
    </row>
    <row r="210" spans="2:2" hidden="1" x14ac:dyDescent="0.35">
      <c r="B210" s="239" t="s">
        <v>103</v>
      </c>
    </row>
    <row r="211" spans="2:2" hidden="1" x14ac:dyDescent="0.35">
      <c r="B211" s="239" t="s">
        <v>104</v>
      </c>
    </row>
    <row r="212" spans="2:2" hidden="1" x14ac:dyDescent="0.35">
      <c r="B212" s="239" t="s">
        <v>106</v>
      </c>
    </row>
    <row r="213" spans="2:2" hidden="1" x14ac:dyDescent="0.35">
      <c r="B213" s="239" t="s">
        <v>108</v>
      </c>
    </row>
    <row r="214" spans="2:2" hidden="1" x14ac:dyDescent="0.35">
      <c r="B214" s="239" t="s">
        <v>1143</v>
      </c>
    </row>
    <row r="215" spans="2:2" hidden="1" x14ac:dyDescent="0.35">
      <c r="B215" s="239" t="s">
        <v>1144</v>
      </c>
    </row>
    <row r="216" spans="2:2" hidden="1" x14ac:dyDescent="0.35">
      <c r="B216" s="239" t="s">
        <v>115</v>
      </c>
    </row>
    <row r="217" spans="2:2" hidden="1" x14ac:dyDescent="0.35">
      <c r="B217" s="239" t="s">
        <v>117</v>
      </c>
    </row>
    <row r="218" spans="2:2" hidden="1" x14ac:dyDescent="0.35">
      <c r="B218" s="239" t="s">
        <v>122</v>
      </c>
    </row>
    <row r="219" spans="2:2" hidden="1" x14ac:dyDescent="0.35">
      <c r="B219" s="239" t="s">
        <v>1145</v>
      </c>
    </row>
    <row r="220" spans="2:2" hidden="1" x14ac:dyDescent="0.35">
      <c r="B220" s="239" t="s">
        <v>1146</v>
      </c>
    </row>
    <row r="221" spans="2:2" hidden="1" x14ac:dyDescent="0.35">
      <c r="B221" s="239" t="s">
        <v>1147</v>
      </c>
    </row>
    <row r="222" spans="2:2" hidden="1" x14ac:dyDescent="0.35">
      <c r="B222" s="239" t="s">
        <v>119</v>
      </c>
    </row>
    <row r="223" spans="2:2" hidden="1" x14ac:dyDescent="0.35">
      <c r="B223" s="239" t="s">
        <v>121</v>
      </c>
    </row>
    <row r="224" spans="2:2" hidden="1" x14ac:dyDescent="0.35">
      <c r="B224" s="239" t="s">
        <v>125</v>
      </c>
    </row>
    <row r="225" spans="2:2" hidden="1" x14ac:dyDescent="0.35">
      <c r="B225" s="239" t="s">
        <v>127</v>
      </c>
    </row>
    <row r="226" spans="2:2" hidden="1" x14ac:dyDescent="0.35">
      <c r="B226" s="239" t="s">
        <v>1148</v>
      </c>
    </row>
    <row r="227" spans="2:2" hidden="1" x14ac:dyDescent="0.35">
      <c r="B227" s="239" t="s">
        <v>126</v>
      </c>
    </row>
    <row r="228" spans="2:2" hidden="1" x14ac:dyDescent="0.35">
      <c r="B228" s="239" t="s">
        <v>128</v>
      </c>
    </row>
    <row r="229" spans="2:2" hidden="1" x14ac:dyDescent="0.35">
      <c r="B229" s="239" t="s">
        <v>131</v>
      </c>
    </row>
    <row r="230" spans="2:2" hidden="1" x14ac:dyDescent="0.35">
      <c r="B230" s="239" t="s">
        <v>130</v>
      </c>
    </row>
    <row r="231" spans="2:2" hidden="1" x14ac:dyDescent="0.35">
      <c r="B231" s="239" t="s">
        <v>1149</v>
      </c>
    </row>
    <row r="232" spans="2:2" hidden="1" x14ac:dyDescent="0.35">
      <c r="B232" s="239" t="s">
        <v>137</v>
      </c>
    </row>
    <row r="233" spans="2:2" hidden="1" x14ac:dyDescent="0.35">
      <c r="B233" s="239" t="s">
        <v>139</v>
      </c>
    </row>
    <row r="234" spans="2:2" hidden="1" x14ac:dyDescent="0.35">
      <c r="B234" s="239" t="s">
        <v>140</v>
      </c>
    </row>
    <row r="235" spans="2:2" hidden="1" x14ac:dyDescent="0.35">
      <c r="B235" s="239" t="s">
        <v>141</v>
      </c>
    </row>
    <row r="236" spans="2:2" hidden="1" x14ac:dyDescent="0.35">
      <c r="B236" s="239" t="s">
        <v>1150</v>
      </c>
    </row>
    <row r="237" spans="2:2" hidden="1" x14ac:dyDescent="0.35">
      <c r="B237" s="239" t="s">
        <v>1151</v>
      </c>
    </row>
    <row r="238" spans="2:2" hidden="1" x14ac:dyDescent="0.35">
      <c r="B238" s="239" t="s">
        <v>142</v>
      </c>
    </row>
    <row r="239" spans="2:2" hidden="1" x14ac:dyDescent="0.35">
      <c r="B239" s="239" t="s">
        <v>196</v>
      </c>
    </row>
    <row r="240" spans="2:2" hidden="1" x14ac:dyDescent="0.35">
      <c r="B240" s="239" t="s">
        <v>1152</v>
      </c>
    </row>
    <row r="241" spans="2:2" ht="29" hidden="1" x14ac:dyDescent="0.35">
      <c r="B241" s="239" t="s">
        <v>1153</v>
      </c>
    </row>
    <row r="242" spans="2:2" hidden="1" x14ac:dyDescent="0.35">
      <c r="B242" s="239" t="s">
        <v>147</v>
      </c>
    </row>
    <row r="243" spans="2:2" hidden="1" x14ac:dyDescent="0.35">
      <c r="B243" s="239" t="s">
        <v>149</v>
      </c>
    </row>
    <row r="244" spans="2:2" hidden="1" x14ac:dyDescent="0.35">
      <c r="B244" s="239" t="s">
        <v>1154</v>
      </c>
    </row>
    <row r="245" spans="2:2" hidden="1" x14ac:dyDescent="0.35">
      <c r="B245" s="239" t="s">
        <v>197</v>
      </c>
    </row>
    <row r="246" spans="2:2" hidden="1" x14ac:dyDescent="0.35">
      <c r="B246" s="239" t="s">
        <v>214</v>
      </c>
    </row>
    <row r="247" spans="2:2" hidden="1" x14ac:dyDescent="0.35">
      <c r="B247" s="239" t="s">
        <v>148</v>
      </c>
    </row>
    <row r="248" spans="2:2" hidden="1" x14ac:dyDescent="0.35">
      <c r="B248" s="239" t="s">
        <v>152</v>
      </c>
    </row>
    <row r="249" spans="2:2" hidden="1" x14ac:dyDescent="0.35">
      <c r="B249" s="239" t="s">
        <v>146</v>
      </c>
    </row>
    <row r="250" spans="2:2" hidden="1" x14ac:dyDescent="0.35">
      <c r="B250" s="239" t="s">
        <v>168</v>
      </c>
    </row>
    <row r="251" spans="2:2" hidden="1" x14ac:dyDescent="0.35">
      <c r="B251" s="239" t="s">
        <v>1155</v>
      </c>
    </row>
    <row r="252" spans="2:2" hidden="1" x14ac:dyDescent="0.35">
      <c r="B252" s="239" t="s">
        <v>154</v>
      </c>
    </row>
    <row r="253" spans="2:2" hidden="1" x14ac:dyDescent="0.35">
      <c r="B253" s="239" t="s">
        <v>157</v>
      </c>
    </row>
    <row r="254" spans="2:2" hidden="1" x14ac:dyDescent="0.35">
      <c r="B254" s="239" t="s">
        <v>163</v>
      </c>
    </row>
    <row r="255" spans="2:2" hidden="1" x14ac:dyDescent="0.35">
      <c r="B255" s="239" t="s">
        <v>160</v>
      </c>
    </row>
    <row r="256" spans="2:2" ht="29" hidden="1" x14ac:dyDescent="0.35">
      <c r="B256" s="239" t="s">
        <v>1156</v>
      </c>
    </row>
    <row r="257" spans="2:2" hidden="1" x14ac:dyDescent="0.35">
      <c r="B257" s="239" t="s">
        <v>158</v>
      </c>
    </row>
    <row r="258" spans="2:2" hidden="1" x14ac:dyDescent="0.35">
      <c r="B258" s="239" t="s">
        <v>159</v>
      </c>
    </row>
    <row r="259" spans="2:2" hidden="1" x14ac:dyDescent="0.35">
      <c r="B259" s="239" t="s">
        <v>170</v>
      </c>
    </row>
    <row r="260" spans="2:2" hidden="1" x14ac:dyDescent="0.35">
      <c r="B260" s="239" t="s">
        <v>167</v>
      </c>
    </row>
    <row r="261" spans="2:2" hidden="1" x14ac:dyDescent="0.35">
      <c r="B261" s="239" t="s">
        <v>166</v>
      </c>
    </row>
    <row r="262" spans="2:2" hidden="1" x14ac:dyDescent="0.35">
      <c r="B262" s="239" t="s">
        <v>169</v>
      </c>
    </row>
    <row r="263" spans="2:2" hidden="1" x14ac:dyDescent="0.35">
      <c r="B263" s="239" t="s">
        <v>161</v>
      </c>
    </row>
    <row r="264" spans="2:2" hidden="1" x14ac:dyDescent="0.35">
      <c r="B264" s="239" t="s">
        <v>162</v>
      </c>
    </row>
    <row r="265" spans="2:2" hidden="1" x14ac:dyDescent="0.35">
      <c r="B265" s="239" t="s">
        <v>155</v>
      </c>
    </row>
    <row r="266" spans="2:2" hidden="1" x14ac:dyDescent="0.35">
      <c r="B266" s="239" t="s">
        <v>156</v>
      </c>
    </row>
    <row r="267" spans="2:2" hidden="1" x14ac:dyDescent="0.35">
      <c r="B267" s="239" t="s">
        <v>171</v>
      </c>
    </row>
    <row r="268" spans="2:2" hidden="1" x14ac:dyDescent="0.35">
      <c r="B268" s="239" t="s">
        <v>177</v>
      </c>
    </row>
    <row r="269" spans="2:2" hidden="1" x14ac:dyDescent="0.35">
      <c r="B269" s="239" t="s">
        <v>178</v>
      </c>
    </row>
    <row r="270" spans="2:2" hidden="1" x14ac:dyDescent="0.35">
      <c r="B270" s="239" t="s">
        <v>176</v>
      </c>
    </row>
    <row r="271" spans="2:2" hidden="1" x14ac:dyDescent="0.35">
      <c r="B271" s="239" t="s">
        <v>1157</v>
      </c>
    </row>
    <row r="272" spans="2:2" hidden="1" x14ac:dyDescent="0.35">
      <c r="B272" s="239" t="s">
        <v>173</v>
      </c>
    </row>
    <row r="273" spans="2:2" hidden="1" x14ac:dyDescent="0.35">
      <c r="B273" s="239" t="s">
        <v>172</v>
      </c>
    </row>
    <row r="274" spans="2:2" hidden="1" x14ac:dyDescent="0.35">
      <c r="B274" s="239" t="s">
        <v>180</v>
      </c>
    </row>
    <row r="275" spans="2:2" hidden="1" x14ac:dyDescent="0.35">
      <c r="B275" s="239" t="s">
        <v>181</v>
      </c>
    </row>
    <row r="276" spans="2:2" hidden="1" x14ac:dyDescent="0.35">
      <c r="B276" s="239" t="s">
        <v>183</v>
      </c>
    </row>
    <row r="277" spans="2:2" hidden="1" x14ac:dyDescent="0.35">
      <c r="B277" s="239" t="s">
        <v>186</v>
      </c>
    </row>
    <row r="278" spans="2:2" hidden="1" x14ac:dyDescent="0.35">
      <c r="B278" s="239" t="s">
        <v>187</v>
      </c>
    </row>
    <row r="279" spans="2:2" hidden="1" x14ac:dyDescent="0.35">
      <c r="B279" s="239" t="s">
        <v>182</v>
      </c>
    </row>
    <row r="280" spans="2:2" hidden="1" x14ac:dyDescent="0.35">
      <c r="B280" s="239" t="s">
        <v>184</v>
      </c>
    </row>
    <row r="281" spans="2:2" hidden="1" x14ac:dyDescent="0.35">
      <c r="B281" s="239" t="s">
        <v>188</v>
      </c>
    </row>
    <row r="282" spans="2:2" hidden="1" x14ac:dyDescent="0.35">
      <c r="B282" s="239" t="s">
        <v>1158</v>
      </c>
    </row>
    <row r="283" spans="2:2" hidden="1" x14ac:dyDescent="0.35">
      <c r="B283" s="239" t="s">
        <v>185</v>
      </c>
    </row>
    <row r="284" spans="2:2" hidden="1" x14ac:dyDescent="0.35">
      <c r="B284" s="239" t="s">
        <v>193</v>
      </c>
    </row>
    <row r="285" spans="2:2" hidden="1" x14ac:dyDescent="0.35">
      <c r="B285" s="239" t="s">
        <v>194</v>
      </c>
    </row>
    <row r="286" spans="2:2" hidden="1" x14ac:dyDescent="0.35">
      <c r="B286" s="239" t="s">
        <v>195</v>
      </c>
    </row>
    <row r="287" spans="2:2" hidden="1" x14ac:dyDescent="0.35">
      <c r="B287" s="239" t="s">
        <v>202</v>
      </c>
    </row>
    <row r="288" spans="2:2" hidden="1" x14ac:dyDescent="0.35">
      <c r="B288" s="239" t="s">
        <v>215</v>
      </c>
    </row>
    <row r="289" spans="2:2" hidden="1" x14ac:dyDescent="0.35">
      <c r="B289" s="239" t="s">
        <v>203</v>
      </c>
    </row>
    <row r="290" spans="2:2" hidden="1" x14ac:dyDescent="0.35">
      <c r="B290" s="239" t="s">
        <v>210</v>
      </c>
    </row>
    <row r="291" spans="2:2" hidden="1" x14ac:dyDescent="0.35">
      <c r="B291" s="239" t="s">
        <v>206</v>
      </c>
    </row>
    <row r="292" spans="2:2" hidden="1" x14ac:dyDescent="0.35">
      <c r="B292" s="239" t="s">
        <v>101</v>
      </c>
    </row>
    <row r="293" spans="2:2" hidden="1" x14ac:dyDescent="0.35">
      <c r="B293" s="239" t="s">
        <v>200</v>
      </c>
    </row>
    <row r="294" spans="2:2" hidden="1" x14ac:dyDescent="0.35">
      <c r="B294" s="239" t="s">
        <v>204</v>
      </c>
    </row>
    <row r="295" spans="2:2" hidden="1" x14ac:dyDescent="0.35">
      <c r="B295" s="239" t="s">
        <v>201</v>
      </c>
    </row>
    <row r="296" spans="2:2" hidden="1" x14ac:dyDescent="0.35">
      <c r="B296" s="239" t="s">
        <v>216</v>
      </c>
    </row>
    <row r="297" spans="2:2" hidden="1" x14ac:dyDescent="0.35">
      <c r="B297" s="239" t="s">
        <v>1159</v>
      </c>
    </row>
    <row r="298" spans="2:2" hidden="1" x14ac:dyDescent="0.35">
      <c r="B298" s="239" t="s">
        <v>209</v>
      </c>
    </row>
    <row r="299" spans="2:2" hidden="1" x14ac:dyDescent="0.35">
      <c r="B299" s="239" t="s">
        <v>217</v>
      </c>
    </row>
    <row r="300" spans="2:2" hidden="1" x14ac:dyDescent="0.35">
      <c r="B300" s="239" t="s">
        <v>205</v>
      </c>
    </row>
    <row r="301" spans="2:2" hidden="1" x14ac:dyDescent="0.35">
      <c r="B301" s="239" t="s">
        <v>220</v>
      </c>
    </row>
    <row r="302" spans="2:2" hidden="1" x14ac:dyDescent="0.35">
      <c r="B302" s="239" t="s">
        <v>1160</v>
      </c>
    </row>
    <row r="303" spans="2:2" hidden="1" x14ac:dyDescent="0.35">
      <c r="B303" s="239" t="s">
        <v>225</v>
      </c>
    </row>
    <row r="304" spans="2:2" hidden="1" x14ac:dyDescent="0.35">
      <c r="B304" s="239" t="s">
        <v>222</v>
      </c>
    </row>
    <row r="305" spans="2:2" hidden="1" x14ac:dyDescent="0.35">
      <c r="B305" s="239" t="s">
        <v>221</v>
      </c>
    </row>
    <row r="306" spans="2:2" hidden="1" x14ac:dyDescent="0.35">
      <c r="B306" s="239" t="s">
        <v>230</v>
      </c>
    </row>
    <row r="307" spans="2:2" hidden="1" x14ac:dyDescent="0.35">
      <c r="B307" s="239" t="s">
        <v>226</v>
      </c>
    </row>
    <row r="308" spans="2:2" hidden="1" x14ac:dyDescent="0.35">
      <c r="B308" s="239" t="s">
        <v>227</v>
      </c>
    </row>
    <row r="309" spans="2:2" hidden="1" x14ac:dyDescent="0.35">
      <c r="B309" s="239" t="s">
        <v>228</v>
      </c>
    </row>
    <row r="310" spans="2:2" hidden="1" x14ac:dyDescent="0.35">
      <c r="B310" s="239" t="s">
        <v>229</v>
      </c>
    </row>
    <row r="311" spans="2:2" hidden="1" x14ac:dyDescent="0.35">
      <c r="B311" s="239" t="s">
        <v>231</v>
      </c>
    </row>
    <row r="312" spans="2:2" hidden="1" x14ac:dyDescent="0.35">
      <c r="B312" s="239" t="s">
        <v>1161</v>
      </c>
    </row>
    <row r="313" spans="2:2" hidden="1" x14ac:dyDescent="0.35">
      <c r="B313" s="239" t="s">
        <v>232</v>
      </c>
    </row>
    <row r="314" spans="2:2" hidden="1" x14ac:dyDescent="0.35">
      <c r="B314" s="239" t="s">
        <v>233</v>
      </c>
    </row>
    <row r="315" spans="2:2" hidden="1" x14ac:dyDescent="0.35">
      <c r="B315" s="239" t="s">
        <v>238</v>
      </c>
    </row>
    <row r="316" spans="2:2" hidden="1" x14ac:dyDescent="0.35">
      <c r="B316" s="239" t="s">
        <v>239</v>
      </c>
    </row>
    <row r="317" spans="2:2" ht="29" hidden="1" x14ac:dyDescent="0.35">
      <c r="B317" s="239" t="s">
        <v>198</v>
      </c>
    </row>
    <row r="318" spans="2:2" hidden="1" x14ac:dyDescent="0.35">
      <c r="B318" s="239" t="s">
        <v>1162</v>
      </c>
    </row>
    <row r="319" spans="2:2" hidden="1" x14ac:dyDescent="0.35">
      <c r="B319" s="239" t="s">
        <v>1163</v>
      </c>
    </row>
    <row r="320" spans="2:2" hidden="1" x14ac:dyDescent="0.35">
      <c r="B320" s="239" t="s">
        <v>240</v>
      </c>
    </row>
    <row r="321" spans="2:20" hidden="1" x14ac:dyDescent="0.35">
      <c r="B321" s="239" t="s">
        <v>199</v>
      </c>
    </row>
    <row r="322" spans="2:20" hidden="1" x14ac:dyDescent="0.35">
      <c r="B322" s="239" t="s">
        <v>1164</v>
      </c>
    </row>
    <row r="323" spans="2:20" hidden="1" x14ac:dyDescent="0.35">
      <c r="B323" s="239" t="s">
        <v>212</v>
      </c>
    </row>
    <row r="324" spans="2:20" hidden="1" x14ac:dyDescent="0.35">
      <c r="B324" s="239" t="s">
        <v>244</v>
      </c>
    </row>
    <row r="325" spans="2:20" hidden="1" x14ac:dyDescent="0.35">
      <c r="B325" s="239" t="s">
        <v>245</v>
      </c>
    </row>
    <row r="326" spans="2:20" hidden="1" x14ac:dyDescent="0.35">
      <c r="B326" s="239" t="s">
        <v>224</v>
      </c>
    </row>
    <row r="327" spans="2:20" hidden="1" x14ac:dyDescent="0.35"/>
    <row r="328" spans="2:20" ht="15" hidden="1" thickBot="1" x14ac:dyDescent="0.4"/>
    <row r="329" spans="2:20" ht="15" thickBot="1" x14ac:dyDescent="0.4">
      <c r="B329" s="161"/>
      <c r="C329" s="161"/>
      <c r="D329" s="828" t="s">
        <v>803</v>
      </c>
      <c r="E329" s="829"/>
      <c r="F329" s="829"/>
      <c r="G329" s="830"/>
      <c r="H329" s="828" t="s">
        <v>804</v>
      </c>
      <c r="I329" s="829"/>
      <c r="J329" s="829"/>
      <c r="K329" s="830"/>
      <c r="L329" s="829" t="s">
        <v>805</v>
      </c>
      <c r="M329" s="829"/>
      <c r="N329" s="829"/>
      <c r="O329" s="829"/>
      <c r="P329" s="828" t="s">
        <v>806</v>
      </c>
      <c r="Q329" s="829"/>
      <c r="R329" s="829"/>
      <c r="S329" s="830"/>
    </row>
    <row r="330" spans="2:20" x14ac:dyDescent="0.35">
      <c r="B330" s="902" t="s">
        <v>1165</v>
      </c>
      <c r="C330" s="902" t="s">
        <v>1166</v>
      </c>
      <c r="D330" s="403" t="s">
        <v>1167</v>
      </c>
      <c r="E330" s="403" t="s">
        <v>1168</v>
      </c>
      <c r="F330" s="904" t="s">
        <v>842</v>
      </c>
      <c r="G330" s="905"/>
      <c r="H330" s="404" t="s">
        <v>1169</v>
      </c>
      <c r="I330" s="403" t="s">
        <v>1170</v>
      </c>
      <c r="J330" s="906" t="s">
        <v>842</v>
      </c>
      <c r="K330" s="907"/>
      <c r="L330" s="405" t="s">
        <v>1169</v>
      </c>
      <c r="M330" s="406" t="s">
        <v>1170</v>
      </c>
      <c r="N330" s="908" t="s">
        <v>842</v>
      </c>
      <c r="O330" s="909"/>
      <c r="P330" s="407" t="s">
        <v>1171</v>
      </c>
      <c r="Q330" s="407" t="s">
        <v>1172</v>
      </c>
      <c r="R330" s="910" t="s">
        <v>842</v>
      </c>
      <c r="S330" s="909"/>
    </row>
    <row r="331" spans="2:20" ht="43" customHeight="1" x14ac:dyDescent="0.35">
      <c r="B331" s="903"/>
      <c r="C331" s="903"/>
      <c r="D331" s="343" t="s">
        <v>1193</v>
      </c>
      <c r="E331" s="344" t="s">
        <v>992</v>
      </c>
      <c r="F331" s="911" t="s">
        <v>1194</v>
      </c>
      <c r="G331" s="912"/>
      <c r="H331" s="345" t="s">
        <v>1193</v>
      </c>
      <c r="I331" s="346" t="s">
        <v>992</v>
      </c>
      <c r="J331" s="913" t="s">
        <v>1194</v>
      </c>
      <c r="K331" s="914"/>
      <c r="L331" s="345"/>
      <c r="M331" s="346"/>
      <c r="N331" s="913"/>
      <c r="O331" s="914"/>
      <c r="P331" s="345"/>
      <c r="Q331" s="346"/>
      <c r="R331" s="913"/>
      <c r="S331" s="914"/>
      <c r="T331" s="354"/>
    </row>
    <row r="332" spans="2:20" ht="24" x14ac:dyDescent="0.35">
      <c r="B332" s="894" t="s">
        <v>1173</v>
      </c>
      <c r="C332" s="894" t="s">
        <v>1174</v>
      </c>
      <c r="D332" s="408" t="s">
        <v>1175</v>
      </c>
      <c r="E332" s="399" t="s">
        <v>801</v>
      </c>
      <c r="F332" s="400" t="s">
        <v>825</v>
      </c>
      <c r="G332" s="409" t="s">
        <v>914</v>
      </c>
      <c r="H332" s="400" t="s">
        <v>1175</v>
      </c>
      <c r="I332" s="399" t="s">
        <v>801</v>
      </c>
      <c r="J332" s="400" t="s">
        <v>825</v>
      </c>
      <c r="K332" s="409" t="s">
        <v>914</v>
      </c>
      <c r="L332" s="400" t="s">
        <v>1175</v>
      </c>
      <c r="M332" s="399" t="s">
        <v>801</v>
      </c>
      <c r="N332" s="400" t="s">
        <v>825</v>
      </c>
      <c r="O332" s="409" t="s">
        <v>914</v>
      </c>
      <c r="P332" s="400" t="s">
        <v>1175</v>
      </c>
      <c r="Q332" s="399" t="s">
        <v>801</v>
      </c>
      <c r="R332" s="400" t="s">
        <v>825</v>
      </c>
      <c r="S332" s="409" t="s">
        <v>914</v>
      </c>
    </row>
    <row r="333" spans="2:20" ht="28" customHeight="1" x14ac:dyDescent="0.35">
      <c r="B333" s="915"/>
      <c r="C333" s="895"/>
      <c r="D333" s="338">
        <v>0</v>
      </c>
      <c r="E333" s="347" t="s">
        <v>1193</v>
      </c>
      <c r="F333" s="332" t="s">
        <v>1196</v>
      </c>
      <c r="G333" s="348" t="s">
        <v>1036</v>
      </c>
      <c r="H333" s="340">
        <v>2</v>
      </c>
      <c r="I333" s="349" t="s">
        <v>1193</v>
      </c>
      <c r="J333" s="340" t="s">
        <v>1198</v>
      </c>
      <c r="K333" s="342" t="s">
        <v>1020</v>
      </c>
      <c r="L333" s="340"/>
      <c r="M333" s="349"/>
      <c r="N333" s="340"/>
      <c r="O333" s="342"/>
      <c r="P333" s="340"/>
      <c r="Q333" s="349"/>
      <c r="R333" s="340"/>
      <c r="S333" s="342"/>
    </row>
    <row r="334" spans="2:20" ht="28" customHeight="1" x14ac:dyDescent="0.35">
      <c r="B334" s="915"/>
      <c r="C334" s="472"/>
      <c r="D334" s="338">
        <v>0</v>
      </c>
      <c r="E334" s="347" t="s">
        <v>1197</v>
      </c>
      <c r="F334" s="332" t="s">
        <v>1195</v>
      </c>
      <c r="G334" s="348" t="s">
        <v>1042</v>
      </c>
      <c r="H334" s="340">
        <v>2</v>
      </c>
      <c r="I334" s="349" t="s">
        <v>1197</v>
      </c>
      <c r="J334" s="340" t="s">
        <v>1196</v>
      </c>
      <c r="K334" s="473" t="s">
        <v>1020</v>
      </c>
      <c r="L334" s="340"/>
      <c r="M334" s="477"/>
      <c r="N334" s="478"/>
      <c r="O334" s="473"/>
      <c r="P334" s="340"/>
      <c r="Q334" s="477"/>
      <c r="R334" s="478"/>
      <c r="S334" s="473"/>
    </row>
    <row r="335" spans="2:20" x14ac:dyDescent="0.35">
      <c r="B335" s="915"/>
      <c r="C335" s="894" t="s">
        <v>1176</v>
      </c>
      <c r="D335" s="400" t="s">
        <v>1177</v>
      </c>
      <c r="E335" s="896" t="s">
        <v>842</v>
      </c>
      <c r="F335" s="916"/>
      <c r="G335" s="409" t="s">
        <v>914</v>
      </c>
      <c r="H335" s="400" t="s">
        <v>1177</v>
      </c>
      <c r="I335" s="896" t="s">
        <v>842</v>
      </c>
      <c r="J335" s="916"/>
      <c r="K335" s="409" t="s">
        <v>914</v>
      </c>
      <c r="L335" s="400" t="s">
        <v>1177</v>
      </c>
      <c r="M335" s="896" t="s">
        <v>863</v>
      </c>
      <c r="N335" s="916"/>
      <c r="O335" s="409" t="s">
        <v>914</v>
      </c>
      <c r="P335" s="400" t="s">
        <v>1177</v>
      </c>
      <c r="Q335" s="896" t="s">
        <v>863</v>
      </c>
      <c r="R335" s="916"/>
      <c r="S335" s="409" t="s">
        <v>914</v>
      </c>
    </row>
    <row r="336" spans="2:20" ht="37.5" customHeight="1" x14ac:dyDescent="0.35">
      <c r="B336" s="895"/>
      <c r="C336" s="895"/>
      <c r="D336" s="350"/>
      <c r="E336" s="917"/>
      <c r="F336" s="918"/>
      <c r="G336" s="351"/>
      <c r="H336" s="352"/>
      <c r="I336" s="919"/>
      <c r="J336" s="920"/>
      <c r="K336" s="353"/>
      <c r="L336" s="352"/>
      <c r="M336" s="919"/>
      <c r="N336" s="920"/>
      <c r="O336" s="353"/>
      <c r="P336" s="352"/>
      <c r="Q336" s="919"/>
      <c r="R336" s="920"/>
      <c r="S336" s="353"/>
    </row>
  </sheetData>
  <dataConsolidate/>
  <mergeCells count="398">
    <mergeCell ref="B332:B336"/>
    <mergeCell ref="C332:C333"/>
    <mergeCell ref="C335:C336"/>
    <mergeCell ref="E335:F335"/>
    <mergeCell ref="I335:J335"/>
    <mergeCell ref="M335:N335"/>
    <mergeCell ref="Q335:R335"/>
    <mergeCell ref="E336:F336"/>
    <mergeCell ref="I336:J336"/>
    <mergeCell ref="M336:N336"/>
    <mergeCell ref="Q336:R336"/>
    <mergeCell ref="D329:G329"/>
    <mergeCell ref="H329:K329"/>
    <mergeCell ref="L329:O329"/>
    <mergeCell ref="P329:S329"/>
    <mergeCell ref="B330:B331"/>
    <mergeCell ref="C330:C331"/>
    <mergeCell ref="F330:G330"/>
    <mergeCell ref="J330:K330"/>
    <mergeCell ref="N330:O330"/>
    <mergeCell ref="R330:S330"/>
    <mergeCell ref="F331:G331"/>
    <mergeCell ref="J331:K331"/>
    <mergeCell ref="R331:S331"/>
    <mergeCell ref="N331:O331"/>
    <mergeCell ref="B69:B72"/>
    <mergeCell ref="C69:C70"/>
    <mergeCell ref="F69:G69"/>
    <mergeCell ref="J69:K69"/>
    <mergeCell ref="N69:O69"/>
    <mergeCell ref="R69:S69"/>
    <mergeCell ref="F70:G70"/>
    <mergeCell ref="J70:K70"/>
    <mergeCell ref="N70:O70"/>
    <mergeCell ref="R70:S70"/>
    <mergeCell ref="C71:C72"/>
    <mergeCell ref="F71:G71"/>
    <mergeCell ref="J71:K71"/>
    <mergeCell ref="N71:O71"/>
    <mergeCell ref="R71:S71"/>
    <mergeCell ref="F72:G72"/>
    <mergeCell ref="J72:K72"/>
    <mergeCell ref="N72:O72"/>
    <mergeCell ref="R72:S72"/>
    <mergeCell ref="B61:B62"/>
    <mergeCell ref="C61:C62"/>
    <mergeCell ref="B10:C10"/>
    <mergeCell ref="D20:G20"/>
    <mergeCell ref="H20:K20"/>
    <mergeCell ref="L20:O20"/>
    <mergeCell ref="P20:S20"/>
    <mergeCell ref="B21:B24"/>
    <mergeCell ref="C21:C24"/>
    <mergeCell ref="D26:G26"/>
    <mergeCell ref="H26:K26"/>
    <mergeCell ref="L26:O26"/>
    <mergeCell ref="P26:S26"/>
    <mergeCell ref="L27:M27"/>
    <mergeCell ref="P27:Q27"/>
    <mergeCell ref="R28:R29"/>
    <mergeCell ref="S28:S29"/>
    <mergeCell ref="B30:B39"/>
    <mergeCell ref="C30:C39"/>
    <mergeCell ref="K28:K29"/>
    <mergeCell ref="N28:N29"/>
    <mergeCell ref="O28:O29"/>
    <mergeCell ref="B40:B51"/>
    <mergeCell ref="C40:C51"/>
    <mergeCell ref="B27:B29"/>
    <mergeCell ref="C27:C29"/>
    <mergeCell ref="D27:E27"/>
    <mergeCell ref="H27:I27"/>
    <mergeCell ref="L41:L42"/>
    <mergeCell ref="M41:M42"/>
    <mergeCell ref="P41:P42"/>
    <mergeCell ref="Q41:Q42"/>
    <mergeCell ref="D44:D45"/>
    <mergeCell ref="E44:E45"/>
    <mergeCell ref="H44:H45"/>
    <mergeCell ref="I44:I45"/>
    <mergeCell ref="L44:L45"/>
    <mergeCell ref="M44:M45"/>
    <mergeCell ref="P44:P45"/>
    <mergeCell ref="Q44:Q45"/>
    <mergeCell ref="D41:D42"/>
    <mergeCell ref="E41:E42"/>
    <mergeCell ref="H41:H42"/>
    <mergeCell ref="I41:I42"/>
    <mergeCell ref="F28:F29"/>
    <mergeCell ref="G28:G29"/>
    <mergeCell ref="J28:J29"/>
    <mergeCell ref="L47:L48"/>
    <mergeCell ref="M47:M48"/>
    <mergeCell ref="P47:P48"/>
    <mergeCell ref="Q47:Q48"/>
    <mergeCell ref="P50:P51"/>
    <mergeCell ref="Q50:Q51"/>
    <mergeCell ref="D53:G53"/>
    <mergeCell ref="H53:K53"/>
    <mergeCell ref="L53:O53"/>
    <mergeCell ref="P53:S53"/>
    <mergeCell ref="D50:D51"/>
    <mergeCell ref="E50:E51"/>
    <mergeCell ref="H50:H51"/>
    <mergeCell ref="I50:I51"/>
    <mergeCell ref="L50:L51"/>
    <mergeCell ref="M50:M51"/>
    <mergeCell ref="D47:D48"/>
    <mergeCell ref="E47:E48"/>
    <mergeCell ref="H47:H48"/>
    <mergeCell ref="I47:I48"/>
    <mergeCell ref="N55:N56"/>
    <mergeCell ref="O55:O56"/>
    <mergeCell ref="R55:R56"/>
    <mergeCell ref="S55:S56"/>
    <mergeCell ref="B57:B60"/>
    <mergeCell ref="C57:C58"/>
    <mergeCell ref="F57:G57"/>
    <mergeCell ref="J57:K57"/>
    <mergeCell ref="N57:O57"/>
    <mergeCell ref="R57:S57"/>
    <mergeCell ref="B54:B56"/>
    <mergeCell ref="C54:C56"/>
    <mergeCell ref="D54:E54"/>
    <mergeCell ref="H54:I54"/>
    <mergeCell ref="L54:M54"/>
    <mergeCell ref="P54:Q54"/>
    <mergeCell ref="F55:F56"/>
    <mergeCell ref="G55:G56"/>
    <mergeCell ref="J55:J56"/>
    <mergeCell ref="K55:K56"/>
    <mergeCell ref="F58:G58"/>
    <mergeCell ref="J58:K58"/>
    <mergeCell ref="N58:O58"/>
    <mergeCell ref="R58:S58"/>
    <mergeCell ref="D65:E65"/>
    <mergeCell ref="F65:G65"/>
    <mergeCell ref="H65:I65"/>
    <mergeCell ref="J65:K65"/>
    <mergeCell ref="C59:C60"/>
    <mergeCell ref="D64:G64"/>
    <mergeCell ref="H64:K64"/>
    <mergeCell ref="L64:O64"/>
    <mergeCell ref="P64:S64"/>
    <mergeCell ref="L65:M65"/>
    <mergeCell ref="N65:O65"/>
    <mergeCell ref="P65:Q65"/>
    <mergeCell ref="R65:S65"/>
    <mergeCell ref="N68:O68"/>
    <mergeCell ref="R68:S68"/>
    <mergeCell ref="D73:G73"/>
    <mergeCell ref="H73:K73"/>
    <mergeCell ref="L73:O73"/>
    <mergeCell ref="P73:S73"/>
    <mergeCell ref="P66:Q66"/>
    <mergeCell ref="R66:S66"/>
    <mergeCell ref="B67:B68"/>
    <mergeCell ref="C67:C68"/>
    <mergeCell ref="F67:G67"/>
    <mergeCell ref="J67:K67"/>
    <mergeCell ref="N67:O67"/>
    <mergeCell ref="R67:S67"/>
    <mergeCell ref="F68:G68"/>
    <mergeCell ref="J68:K68"/>
    <mergeCell ref="B65:B66"/>
    <mergeCell ref="C65:C66"/>
    <mergeCell ref="D66:E66"/>
    <mergeCell ref="F66:G66"/>
    <mergeCell ref="H66:I66"/>
    <mergeCell ref="J66:K66"/>
    <mergeCell ref="L66:M66"/>
    <mergeCell ref="N66:O66"/>
    <mergeCell ref="J76:K76"/>
    <mergeCell ref="N76:O76"/>
    <mergeCell ref="R76:S76"/>
    <mergeCell ref="F77:G77"/>
    <mergeCell ref="J77:K77"/>
    <mergeCell ref="N77:O77"/>
    <mergeCell ref="R77:S77"/>
    <mergeCell ref="B74:B82"/>
    <mergeCell ref="C74:C75"/>
    <mergeCell ref="F74:G74"/>
    <mergeCell ref="F75:G75"/>
    <mergeCell ref="C76:C82"/>
    <mergeCell ref="F76:G76"/>
    <mergeCell ref="F78:G78"/>
    <mergeCell ref="F80:G80"/>
    <mergeCell ref="F82:G82"/>
    <mergeCell ref="J80:K80"/>
    <mergeCell ref="N80:O80"/>
    <mergeCell ref="R80:S80"/>
    <mergeCell ref="F81:G81"/>
    <mergeCell ref="J81:K81"/>
    <mergeCell ref="N81:O81"/>
    <mergeCell ref="R81:S81"/>
    <mergeCell ref="J78:K78"/>
    <mergeCell ref="N78:O78"/>
    <mergeCell ref="R78:S78"/>
    <mergeCell ref="F79:G79"/>
    <mergeCell ref="J79:K79"/>
    <mergeCell ref="N79:O79"/>
    <mergeCell ref="R79:S79"/>
    <mergeCell ref="J82:K82"/>
    <mergeCell ref="N82:O82"/>
    <mergeCell ref="R82:S82"/>
    <mergeCell ref="I86:J86"/>
    <mergeCell ref="M86:N86"/>
    <mergeCell ref="Q86:R86"/>
    <mergeCell ref="E87:F87"/>
    <mergeCell ref="I87:J87"/>
    <mergeCell ref="M87:N87"/>
    <mergeCell ref="Q87:R87"/>
    <mergeCell ref="I84:J84"/>
    <mergeCell ref="M84:N84"/>
    <mergeCell ref="Q84:R84"/>
    <mergeCell ref="E85:F85"/>
    <mergeCell ref="I85:J85"/>
    <mergeCell ref="M85:N85"/>
    <mergeCell ref="Q85:R85"/>
    <mergeCell ref="P91:S91"/>
    <mergeCell ref="B92:B93"/>
    <mergeCell ref="C92:C93"/>
    <mergeCell ref="D92:E92"/>
    <mergeCell ref="H92:I92"/>
    <mergeCell ref="L92:M92"/>
    <mergeCell ref="P92:Q92"/>
    <mergeCell ref="E88:F88"/>
    <mergeCell ref="I88:J88"/>
    <mergeCell ref="M88:N88"/>
    <mergeCell ref="Q88:R88"/>
    <mergeCell ref="E89:F89"/>
    <mergeCell ref="I89:J89"/>
    <mergeCell ref="M89:N89"/>
    <mergeCell ref="Q89:R89"/>
    <mergeCell ref="D93:E93"/>
    <mergeCell ref="B83:B89"/>
    <mergeCell ref="C83:C89"/>
    <mergeCell ref="E83:F83"/>
    <mergeCell ref="I83:J83"/>
    <mergeCell ref="M83:N83"/>
    <mergeCell ref="Q83:R83"/>
    <mergeCell ref="E84:F84"/>
    <mergeCell ref="E86:F86"/>
    <mergeCell ref="B94:B105"/>
    <mergeCell ref="C94:C105"/>
    <mergeCell ref="D95:D96"/>
    <mergeCell ref="E95:E96"/>
    <mergeCell ref="F95:F96"/>
    <mergeCell ref="D91:G91"/>
    <mergeCell ref="H91:K91"/>
    <mergeCell ref="L91:O91"/>
    <mergeCell ref="S95:S96"/>
    <mergeCell ref="D98:D99"/>
    <mergeCell ref="E98:E99"/>
    <mergeCell ref="F98:F99"/>
    <mergeCell ref="G98:G99"/>
    <mergeCell ref="H98:H99"/>
    <mergeCell ref="I98:I99"/>
    <mergeCell ref="J98:J99"/>
    <mergeCell ref="K98:K99"/>
    <mergeCell ref="L98:L99"/>
    <mergeCell ref="M95:M96"/>
    <mergeCell ref="N95:N96"/>
    <mergeCell ref="O95:O96"/>
    <mergeCell ref="P95:P96"/>
    <mergeCell ref="Q95:Q96"/>
    <mergeCell ref="R95:R96"/>
    <mergeCell ref="G95:G96"/>
    <mergeCell ref="H95:H96"/>
    <mergeCell ref="I95:I96"/>
    <mergeCell ref="J95:J96"/>
    <mergeCell ref="K95:K96"/>
    <mergeCell ref="L95:L96"/>
    <mergeCell ref="S98:S99"/>
    <mergeCell ref="D101:D102"/>
    <mergeCell ref="E101:E102"/>
    <mergeCell ref="F101:F102"/>
    <mergeCell ref="G101:G102"/>
    <mergeCell ref="H101:H102"/>
    <mergeCell ref="I101:I102"/>
    <mergeCell ref="J101:J102"/>
    <mergeCell ref="K101:K102"/>
    <mergeCell ref="L101:L102"/>
    <mergeCell ref="M98:M99"/>
    <mergeCell ref="N98:N99"/>
    <mergeCell ref="O98:O99"/>
    <mergeCell ref="P98:P99"/>
    <mergeCell ref="Q98:Q99"/>
    <mergeCell ref="R98:R99"/>
    <mergeCell ref="S101:S102"/>
    <mergeCell ref="M101:M102"/>
    <mergeCell ref="B108:B117"/>
    <mergeCell ref="C108:C109"/>
    <mergeCell ref="F108:G108"/>
    <mergeCell ref="J108:K108"/>
    <mergeCell ref="N108:O108"/>
    <mergeCell ref="M104:M105"/>
    <mergeCell ref="N104:N105"/>
    <mergeCell ref="O104:O105"/>
    <mergeCell ref="P104:P105"/>
    <mergeCell ref="F109:G109"/>
    <mergeCell ref="J109:K109"/>
    <mergeCell ref="N109:O109"/>
    <mergeCell ref="C110:C117"/>
    <mergeCell ref="D107:G107"/>
    <mergeCell ref="H107:K107"/>
    <mergeCell ref="L107:O107"/>
    <mergeCell ref="D104:D105"/>
    <mergeCell ref="E104:E105"/>
    <mergeCell ref="F104:F105"/>
    <mergeCell ref="G104:G105"/>
    <mergeCell ref="H104:H105"/>
    <mergeCell ref="I104:I105"/>
    <mergeCell ref="J104:J105"/>
    <mergeCell ref="K104:K105"/>
    <mergeCell ref="L129:O129"/>
    <mergeCell ref="P129:S129"/>
    <mergeCell ref="M125:N125"/>
    <mergeCell ref="M126:N126"/>
    <mergeCell ref="M127:N127"/>
    <mergeCell ref="R122:S122"/>
    <mergeCell ref="R123:S123"/>
    <mergeCell ref="R124:S124"/>
    <mergeCell ref="R125:S125"/>
    <mergeCell ref="R126:S126"/>
    <mergeCell ref="R127:S127"/>
    <mergeCell ref="H130:K130"/>
    <mergeCell ref="L130:O130"/>
    <mergeCell ref="B118:B127"/>
    <mergeCell ref="C118:C119"/>
    <mergeCell ref="C120:C127"/>
    <mergeCell ref="E120:F120"/>
    <mergeCell ref="E121:F121"/>
    <mergeCell ref="E122:F122"/>
    <mergeCell ref="E123:F123"/>
    <mergeCell ref="E124:F124"/>
    <mergeCell ref="E125:F125"/>
    <mergeCell ref="E126:F126"/>
    <mergeCell ref="I122:J122"/>
    <mergeCell ref="I123:J123"/>
    <mergeCell ref="I124:J124"/>
    <mergeCell ref="I125:J125"/>
    <mergeCell ref="I126:J126"/>
    <mergeCell ref="I127:J127"/>
    <mergeCell ref="M122:N122"/>
    <mergeCell ref="M123:N123"/>
    <mergeCell ref="M124:N124"/>
    <mergeCell ref="E127:F127"/>
    <mergeCell ref="D129:G129"/>
    <mergeCell ref="H129:K129"/>
    <mergeCell ref="C2:G2"/>
    <mergeCell ref="B6:G6"/>
    <mergeCell ref="B7:G7"/>
    <mergeCell ref="B8:G8"/>
    <mergeCell ref="C3:G3"/>
    <mergeCell ref="M135:N135"/>
    <mergeCell ref="Q135:R135"/>
    <mergeCell ref="C134:C135"/>
    <mergeCell ref="E134:F134"/>
    <mergeCell ref="I134:J134"/>
    <mergeCell ref="M134:N134"/>
    <mergeCell ref="Q134:R134"/>
    <mergeCell ref="E135:F135"/>
    <mergeCell ref="I135:J135"/>
    <mergeCell ref="P130:S130"/>
    <mergeCell ref="D131:G131"/>
    <mergeCell ref="H131:K131"/>
    <mergeCell ref="L131:O131"/>
    <mergeCell ref="P131:S131"/>
    <mergeCell ref="B132:B135"/>
    <mergeCell ref="C132:C133"/>
    <mergeCell ref="B130:B131"/>
    <mergeCell ref="C130:C131"/>
    <mergeCell ref="D130:G130"/>
    <mergeCell ref="J74:K74"/>
    <mergeCell ref="J75:K75"/>
    <mergeCell ref="N74:O74"/>
    <mergeCell ref="N75:O75"/>
    <mergeCell ref="R74:S74"/>
    <mergeCell ref="R75:S75"/>
    <mergeCell ref="I120:J120"/>
    <mergeCell ref="I121:J121"/>
    <mergeCell ref="M120:N120"/>
    <mergeCell ref="M121:N121"/>
    <mergeCell ref="R121:S121"/>
    <mergeCell ref="R120:S120"/>
    <mergeCell ref="P107:S107"/>
    <mergeCell ref="Q104:Q105"/>
    <mergeCell ref="R104:R105"/>
    <mergeCell ref="N101:N102"/>
    <mergeCell ref="O101:O102"/>
    <mergeCell ref="P101:P102"/>
    <mergeCell ref="Q101:Q102"/>
    <mergeCell ref="R101:R102"/>
    <mergeCell ref="R108:S108"/>
    <mergeCell ref="R109:S109"/>
    <mergeCell ref="S104:S105"/>
    <mergeCell ref="L104:L105"/>
  </mergeCells>
  <conditionalFormatting sqref="E142">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3" xr:uid="{00000000-0002-0000-0700-000000000000}">
      <formula1>$H$170:$H$191</formula1>
    </dataValidation>
    <dataValidation type="list" allowBlank="1" showInputMessage="1" showErrorMessage="1" prompt="Select type of assets" sqref="E119 Q119 M119 I119" xr:uid="{00000000-0002-0000-0700-000001000000}">
      <formula1>$L$146:$L$152</formula1>
    </dataValidation>
    <dataValidation type="whole" allowBlank="1" showInputMessage="1" showErrorMessage="1" error="Please enter a number here" prompt="Enter No. of development strategies" sqref="D135 H135 L135 P135" xr:uid="{00000000-0002-0000-0700-000002000000}">
      <formula1>0</formula1>
      <formula2>999999999</formula2>
    </dataValidation>
    <dataValidation type="whole" allowBlank="1" showInputMessage="1" showErrorMessage="1" error="Please enter a number" prompt="Enter No. of policy introduced or adjusted" sqref="D133 H133 L133 P133" xr:uid="{00000000-0002-0000-0700-000003000000}">
      <formula1>0</formula1>
      <formula2>999999999999</formula2>
    </dataValidation>
    <dataValidation type="decimal" allowBlank="1" showInputMessage="1" showErrorMessage="1" error="Please enter a number" prompt="Enter income level of households" sqref="O127 G127 K127 G121 G123 G125 K121 K123 K125 O121 O123 O125" xr:uid="{00000000-0002-0000-0700-000004000000}">
      <formula1>0</formula1>
      <formula2>9999999999999</formula2>
    </dataValidation>
    <dataValidation type="whole" allowBlank="1" showInputMessage="1" showErrorMessage="1" prompt="Enter number of households" sqref="L127 D127 H127 D121 D123 D125 H121 H123 H125 L121 L123 L125 P121 P123 P125 P127" xr:uid="{00000000-0002-0000-0700-000005000000}">
      <formula1>0</formula1>
      <formula2>999999999999</formula2>
    </dataValidation>
    <dataValidation type="whole" allowBlank="1" showInputMessage="1" showErrorMessage="1" prompt="Enter number of assets" sqref="D119 P119 L119 H119" xr:uid="{00000000-0002-0000-0700-000006000000}">
      <formula1>0</formula1>
      <formula2>9999999999999</formula2>
    </dataValidation>
    <dataValidation type="whole" allowBlank="1" showInputMessage="1" showErrorMessage="1" error="Please enter a number here" prompt="Please enter the No. of targeted households" sqref="D109 L117 H109 D117 H117 L109 P109 D111 D113 D115 H111 H113 H115 L111 L113 L115 P111 P113 P115 P117"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5:E96 E98:E99 E101:E102 E104:E105 I95:I96 M98:M99 I98:I99 I101:I102 I104:I105 M104:M105 M101:M102 M95:M96 Q95:Q96 Q98:Q99 Q101:Q102 Q104:Q105" xr:uid="{00000000-0002-0000-0700-000008000000}">
      <formula1>0</formula1>
    </dataValidation>
    <dataValidation type="whole" allowBlank="1" showInputMessage="1" showErrorMessage="1" error="Please enter a number here" prompt="Please enter a number" sqref="D84:D89 H84:H89 L84:L89 P84:P89" xr:uid="{00000000-0002-0000-0700-000009000000}">
      <formula1>0</formula1>
      <formula2>9999999999999990</formula2>
    </dataValidation>
    <dataValidation type="decimal" allowBlank="1" showInputMessage="1" showErrorMessage="1" errorTitle="Invalid data" error="Please enter a number" prompt="Please enter a number here" sqref="E55 I55 D68 H68 L68 P68 H70 L70 P70 D70 H72 L72 P72 D72" xr:uid="{00000000-0002-0000-0700-00000A000000}">
      <formula1>0</formula1>
      <formula2>9999999999</formula2>
    </dataValidation>
    <dataValidation type="decimal" allowBlank="1" showInputMessage="1" showErrorMessage="1" errorTitle="Invalid data" error="Please enter a number" prompt="Enter total number of staff trained" sqref="D58" xr:uid="{00000000-0002-0000-0700-00000B000000}">
      <formula1>0</formula1>
      <formula2>9999999999</formula2>
    </dataValidation>
    <dataValidation type="decimal" allowBlank="1" showInputMessage="1" showErrorMessage="1" errorTitle="Invalid data" error="Please enter a number" sqref="Q55 P58 L58 H58 M55"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2 G45 G48 G51 K42 K45 K48 K51 O42 O45 O48 O51 S42 S45 S48 S51" xr:uid="{00000000-0002-0000-0700-00000D000000}">
      <formula1>0</formula1>
      <formula2>9999999</formula2>
    </dataValidation>
    <dataValidation type="list" allowBlank="1" showInputMessage="1" showErrorMessage="1" error="Select from the drop-down list" prompt="Select the geographical coverage of the Early Warning System" sqref="G41 S50 S47 S44 S41 O50 O47 O44 O41 K50 K47 K44 K41 G50 G47 G44" xr:uid="{00000000-0002-0000-0700-00000E000000}">
      <formula1>$D$157:$D$159</formula1>
    </dataValidation>
    <dataValidation type="decimal" allowBlank="1" showInputMessage="1" showErrorMessage="1" errorTitle="Invalid data" error="Please enter a number here" prompt="Enter the number of adopted Early Warning Systems" sqref="D41:D42 D44:D45 D47:D48 D50:D51 H41:H42 H44:H45 H47:H48 H50:H51 L41:L42 L44:L45 L47:L48 L50:L51 P41:P42 P44:P45 P47:P48 P50:P51" xr:uid="{00000000-0002-0000-0700-00000F000000}">
      <formula1>0</formula1>
      <formula2>9999999999</formula2>
    </dataValidation>
    <dataValidation type="list" allowBlank="1" showInputMessage="1" showErrorMessage="1" prompt="Select income source" sqref="E121:F121 R127 R125 R123 M127 M125 M123 I127 I125 I123 R121 M121 I121 E123:F123 E125:F125 E127:F127" xr:uid="{00000000-0002-0000-0700-000010000000}">
      <formula1>$K$145:$K$159</formula1>
    </dataValidation>
    <dataValidation type="list" allowBlank="1" showInputMessage="1" showErrorMessage="1" prompt="Please select the alternate source" sqref="G117 S117 S115 S113 S111 O115 O113 O111 K115 K113 K111 G115 G113 K117 G111 O117" xr:uid="{00000000-0002-0000-0700-000011000000}">
      <formula1>$K$145:$K$159</formula1>
    </dataValidation>
    <dataValidation type="list" allowBlank="1" showInputMessage="1" showErrorMessage="1" prompt="Select % increase in income level" sqref="F117 R117 R115 R113 R111 N115 N113 N111 J115 J113 J111 F115 F113 J117 F111 N117" xr:uid="{00000000-0002-0000-0700-000012000000}">
      <formula1>$E$174:$E$182</formula1>
    </dataValidation>
    <dataValidation type="list" allowBlank="1" showInputMessage="1" showErrorMessage="1" prompt="Select type of natural assets protected or rehabilitated" sqref="D95:D96 D98:D99 D101:D102 D104:D105 H95:H96 H98:H99 H101:H102 H104:H105 L98:L99 L101:L102 L104:L105 P98:P99 P101:P102 P104:P105 L95:L96 P95:P96" xr:uid="{00000000-0002-0000-0700-000013000000}">
      <formula1>$C$172:$C$179</formula1>
    </dataValidation>
    <dataValidation type="list" allowBlank="1" showInputMessage="1" showErrorMessage="1" prompt="Enter the unit and type of the natural asset of ecosystem restored" sqref="F95:F96 J98:J99 J101:J102 J104:J105 N98:N99 N101:N102 N104:N105 F104:F105 F101:F102 F98:F99 N95:N96 J95:J96" xr:uid="{00000000-0002-0000-0700-000014000000}">
      <formula1>$C$166:$C$169</formula1>
    </dataValidation>
    <dataValidation type="list" allowBlank="1" showInputMessage="1" showErrorMessage="1" prompt="Select targeted asset" sqref="E77:E82 I77:I82 M77:M82 Q77:Q82" xr:uid="{00000000-0002-0000-0700-000015000000}">
      <formula1>$J$171:$J$172</formula1>
    </dataValidation>
    <dataValidation type="list" allowBlank="1" showInputMessage="1" showErrorMessage="1" error="Select from the drop-down list" prompt="Select category of early warning systems_x000a__x000a_" sqref="E41:E42 Q47:Q48 Q50:Q51 Q44:Q45 Q41:Q42 E47:E48 E50:E51 I47:I48 M47:M48 E44:E45 I50:I51 I44:I45 I41:I42 M50:M51 M44:M45 M41:M42" xr:uid="{00000000-0002-0000-0700-000016000000}">
      <formula1>$D$169:$D$172</formula1>
    </dataValidation>
    <dataValidation type="list" allowBlank="1" showInputMessage="1" showErrorMessage="1" prompt="Select status" sqref="O39 S39 S37 S35 S33 S31 O37 O35 O33 O31 K37 K35 K33 K31 G39 G35 G33 G31 G37 K39" xr:uid="{00000000-0002-0000-0700-000017000000}">
      <formula1>$E$169:$E$171</formula1>
    </dataValidation>
    <dataValidation type="list" allowBlank="1" showInputMessage="1" showErrorMessage="1" sqref="E148:E149" xr:uid="{00000000-0002-0000-0700-000018000000}">
      <formula1>$D$17:$D$19</formula1>
    </dataValidation>
    <dataValidation type="list" allowBlank="1" showInputMessage="1" showErrorMessage="1" prompt="Select effectiveness" sqref="G135 S135 O135 K135" xr:uid="{00000000-0002-0000-0700-000019000000}">
      <formula1>$K$161:$K$165</formula1>
    </dataValidation>
    <dataValidation type="list" allowBlank="1" showInputMessage="1" showErrorMessage="1" prompt="Select a sector" sqref="F66:G66 R66:S66 N66:O66 J66:K66" xr:uid="{00000000-0002-0000-0700-00001A000000}">
      <formula1>$J$152:$J$160</formula1>
    </dataValidation>
    <dataValidation type="decimal" allowBlank="1" showInputMessage="1" showErrorMessage="1" errorTitle="Invalid data" error="Please enter a number between 0 and 9999999" prompt="Enter a number here" sqref="I22:K22 E28 Q28 Q22:S22 M28 I28 M22:O22 E22:G24"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N23:O24 I23:K24 R23:S24"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P66:Q66 E68 L66:M66 M23:M24 M29 I29 Q23:Q24 E29 E56 E109 I56 M56 M58 I58 Q29 E58 Q58 I68 M68 Q68 Q109 M117 I117 M109 I109 E117 Q56 D66:E66 E111 E113 E115 I111 I113 I115 M111 M113 M115 Q111 Q113 Q115 Q117 H66:I66" xr:uid="{00000000-0002-0000-0700-00001D000000}">
      <formula1>0</formula1>
      <formula2>100</formula2>
    </dataValidation>
    <dataValidation type="list" allowBlank="1" showInputMessage="1" showErrorMessage="1" prompt="Select type of policy" sqref="S133 K133 O133" xr:uid="{00000000-0002-0000-0700-00001E000000}">
      <formula1>policy</formula1>
    </dataValidation>
    <dataValidation type="list" allowBlank="1" showInputMessage="1" showErrorMessage="1" prompt="Select income source" sqref="Q121 Q125 Q127 Q123" xr:uid="{00000000-0002-0000-0700-00001F000000}">
      <formula1>incomesource</formula1>
    </dataValidation>
    <dataValidation type="list" allowBlank="1" showInputMessage="1" showErrorMessage="1" prompt="Select the effectiveness of protection/rehabilitation" sqref="S104 S98 S101 S95" xr:uid="{00000000-0002-0000-0700-000020000000}">
      <formula1>effectiveness</formula1>
    </dataValidation>
    <dataValidation type="list" allowBlank="1" showInputMessage="1" showErrorMessage="1" prompt="Select programme/sector" sqref="F93 R93 N93 J93" xr:uid="{00000000-0002-0000-0700-000021000000}">
      <formula1>$J$152:$J$160</formula1>
    </dataValidation>
    <dataValidation type="list" allowBlank="1" showInputMessage="1" showErrorMessage="1" prompt="Select level of improvements" sqref="I93 M93 Q93" xr:uid="{00000000-0002-0000-0700-000022000000}">
      <formula1>effectiveness</formula1>
    </dataValidation>
    <dataValidation type="list" allowBlank="1" showInputMessage="1" showErrorMessage="1" prompt="Select changes in asset" sqref="F77:G82 R77:S82 N77:O82 J77:K82" xr:uid="{00000000-0002-0000-0700-000023000000}">
      <formula1>$I$161:$I$165</formula1>
    </dataValidation>
    <dataValidation type="list" allowBlank="1" showInputMessage="1" showErrorMessage="1" prompt="Select response level" sqref="F75 R75 N75 J75" xr:uid="{00000000-0002-0000-0700-000024000000}">
      <formula1>$H$161:$H$165</formula1>
    </dataValidation>
    <dataValidation type="list" allowBlank="1" showInputMessage="1" showErrorMessage="1" prompt="Select geographical scale" sqref="E75 Q75 M75 I75" xr:uid="{00000000-0002-0000-0700-000025000000}">
      <formula1>$D$157:$D$159</formula1>
    </dataValidation>
    <dataValidation type="list" allowBlank="1" showInputMessage="1" showErrorMessage="1" prompt="Select project/programme sector" sqref="D75 Q31 Q33 Q35 Q37 Q39 M39 M37 M35 M33 M31 I31 I33 I35 I37 I39 E39 E37 E35 E33 E31 P75 L75 H75" xr:uid="{00000000-0002-0000-0700-000026000000}">
      <formula1>$J$152:$J$160</formula1>
    </dataValidation>
    <dataValidation type="list" allowBlank="1" showInputMessage="1" showErrorMessage="1" prompt="Select level of awarness" sqref="F68:G68 R68:S68 N68:O68 J68:K68" xr:uid="{00000000-0002-0000-0700-000027000000}">
      <formula1>$G$161:$G$165</formula1>
    </dataValidation>
    <dataValidation type="list" allowBlank="1" showInputMessage="1" showErrorMessage="1" prompt="Select scale" sqref="G60 S60 K60 O60" xr:uid="{00000000-0002-0000-0700-000028000000}">
      <formula1>$F$161:$F$164</formula1>
    </dataValidation>
    <dataValidation type="list" allowBlank="1" showInputMessage="1" showErrorMessage="1" prompt="Select scale" sqref="F133 Q60 M60 I60 E60 R39 R37 R35 R33 R31 N31 N33 N35 N37 N39 J39 J37 J35 J33 J31 F39 F37 F35 F33 F31 R133 N133 J133" xr:uid="{00000000-0002-0000-0700-000029000000}">
      <formula1>$D$157:$D$159</formula1>
    </dataValidation>
    <dataValidation type="list" allowBlank="1" showInputMessage="1" showErrorMessage="1" prompt="Select capacity level" sqref="G55 S55 K55 O55" xr:uid="{00000000-0002-0000-0700-00002A000000}">
      <formula1>$F$161:$F$164</formula1>
    </dataValidation>
    <dataValidation type="list" allowBlank="1" showInputMessage="1" showErrorMessage="1" prompt="Select sector" sqref="F55 Q133 R55 R119 N119 J119 F119 R60 E133 S84:S89 P77:P82 O84:O89 L77:L82 K84:K89 H77:H82 G84:G89 D77:D82 J60 N60 I133 J55 N55 M133 F60" xr:uid="{00000000-0002-0000-0700-00002B000000}">
      <formula1>$J$152:$J$160</formula1>
    </dataValidation>
    <dataValidation type="list" allowBlank="1" showInputMessage="1" showErrorMessage="1" sqref="I132 O118 K83 I83 G83 K132 M132 Q83 S83 E132 O132 F118 G132 S118 O83 M83 K118 S132 Q132 I332 K332 M332 E332 O332 G332 S332 Q332" xr:uid="{00000000-0002-0000-0700-00002C000000}">
      <formula1>group</formula1>
    </dataValidation>
    <dataValidation type="list" allowBlank="1" showInputMessage="1" showErrorMessage="1" sqref="B69:B71" xr:uid="{118D440D-FB83-4A2C-8F4F-480A823D4A37}">
      <formula1>selectyn</formula1>
    </dataValidation>
    <dataValidation type="list" allowBlank="1" showInputMessage="1" showErrorMessage="1" error="Select from the drop-down list" prompt="Select type of hazards information generated from the drop-down list_x000a_" sqref="F28:F29 R28:R29 N28:N29 J28:J29" xr:uid="{00000000-0002-0000-0700-00002E000000}">
      <formula1>$D$141:$D$148</formula1>
    </dataValidation>
    <dataValidation type="whole" allowBlank="1" showInputMessage="1" showErrorMessage="1" errorTitle="Please enter a number here" error="Please enter a number here" promptTitle="Please enter a number here" sqref="D31 D33 D35 D37 D39 H39 H37 H35 H33 H31 L31 L33 L35 L37 L39 P39 P37 P35 P33 P31"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40 G40 G43 G46 G49 K49 K46 K43 K40 O40 O43 O46 O49 S49 S46 S43" xr:uid="{00000000-0002-0000-0700-000030000000}">
      <formula1>$D$141:$D$148</formula1>
    </dataValidation>
    <dataValidation type="list" allowBlank="1" showInputMessage="1" showErrorMessage="1" prompt="Select type" sqref="F58:G58 P60 L60 H60 D60 R58:S58 N58:O58 J58:K58" xr:uid="{00000000-0002-0000-0700-000031000000}">
      <formula1>$D$153:$D$155</formula1>
    </dataValidation>
    <dataValidation type="list" allowBlank="1" showInputMessage="1" showErrorMessage="1" sqref="E84:F89 I84:J89 M84:N89 Q84:R89" xr:uid="{00000000-0002-0000-0700-000032000000}">
      <formula1>type1</formula1>
    </dataValidation>
    <dataValidation type="list" allowBlank="1" showInputMessage="1" showErrorMessage="1" prompt="Select level of improvements" sqref="D93:E93 P93 L93 H93" xr:uid="{00000000-0002-0000-0700-000033000000}">
      <formula1>$K$161:$K$165</formula1>
    </dataValidation>
    <dataValidation type="list" allowBlank="1" showInputMessage="1" showErrorMessage="1" prompt="Select type" sqref="G93 O93 S93 K93" xr:uid="{00000000-0002-0000-0700-000034000000}">
      <formula1>$F$142:$F$146</formula1>
    </dataValidation>
    <dataValidation type="list" allowBlank="1" showInputMessage="1" showErrorMessage="1" error="Please select a level of effectiveness from the drop-down list" prompt="Select the level of effectiveness of protection/rehabilitation" sqref="G95:G96 R95:R96 R98:R99 R101:R102 R104:R105 O104:O105 O101:O102 O98:O99 O95:O96 K95:K96 K98:K99 K101:K102 K104:K105 G104:G105 G101:G102 G98:G99" xr:uid="{00000000-0002-0000-0700-000035000000}">
      <formula1>$K$161:$K$165</formula1>
    </dataValidation>
    <dataValidation type="list" allowBlank="1" showInputMessage="1" showErrorMessage="1" error="Please select improvement level from the drop-down list" prompt="Select improvement level" sqref="F109:G109 R109:S109 N109:O109 J109:K109" xr:uid="{00000000-0002-0000-0700-000036000000}">
      <formula1>$H$156:$H$160</formula1>
    </dataValidation>
    <dataValidation type="list" allowBlank="1" showInputMessage="1" showErrorMessage="1" prompt="Select adaptation strategy" sqref="G119 S119 O119 K119" xr:uid="{00000000-0002-0000-0700-000037000000}">
      <formula1>$I$167:$I$183</formula1>
    </dataValidation>
    <dataValidation type="list" allowBlank="1" showInputMessage="1" showErrorMessage="1" prompt="Select integration level" sqref="D131:S131" xr:uid="{00000000-0002-0000-0700-000038000000}">
      <formula1>$H$149:$H$153</formula1>
    </dataValidation>
    <dataValidation type="list" allowBlank="1" showInputMessage="1" showErrorMessage="1" prompt="Select state of enforcement" sqref="E135:F135 Q135:R135 M135:N135 I135:J135" xr:uid="{00000000-0002-0000-0700-000039000000}">
      <formula1>$I$142:$I$146</formula1>
    </dataValidation>
    <dataValidation type="list" allowBlank="1" showInputMessage="1" showErrorMessage="1" error="Please select the from the drop-down list_x000a_" prompt="Please select from the drop-down list" sqref="C18" xr:uid="{00000000-0002-0000-0700-00003A000000}">
      <formula1>$J$153:$J$160</formula1>
    </dataValidation>
    <dataValidation type="list" allowBlank="1" showInputMessage="1" showErrorMessage="1" error="Please select from the drop-down list" prompt="Please select from the drop-down list" sqref="C14" xr:uid="{00000000-0002-0000-0700-00003B000000}">
      <formula1>$C$162:$C$164</formula1>
    </dataValidation>
    <dataValidation type="list" allowBlank="1" showInputMessage="1" showErrorMessage="1" error="Select from the drop-down list" prompt="Select from the drop-down list" sqref="C17" xr:uid="{00000000-0002-0000-0700-00003C000000}">
      <formula1>$B$162:$B$165</formula1>
    </dataValidation>
    <dataValidation type="list" allowBlank="1" showInputMessage="1" showErrorMessage="1" error="Select from the drop-down list" prompt="Select from the drop-down list" sqref="C15:C16" xr:uid="{00000000-0002-0000-0700-00003D000000}">
      <formula1>$B$168:$B$326</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8:G29 K28:K29 O28:O29 S28:S29" xr:uid="{00000000-0002-0000-0700-000040000000}">
      <formula1>$K$161:$K$165</formula1>
    </dataValidation>
    <dataValidation allowBlank="1" showInputMessage="1" showErrorMessage="1" prompt="Please include number of institutions" sqref="P62 D62 H62 L62" xr:uid="{EBF31C11-AC79-412A-81B7-6191D55FD8D8}"/>
    <dataValidation type="list" allowBlank="1" showInputMessage="1" showErrorMessage="1" prompt="Select scale" sqref="G62 K62 O62 S62" xr:uid="{86244691-81EF-4DEB-8DBF-56CE43E8B13D}">
      <formula1>"4: High capacity, 3: Medium capacity, 2: Low capacity, 1: No capacity"</formula1>
    </dataValidation>
    <dataValidation type="list" allowBlank="1" showInputMessage="1" showErrorMessage="1" prompt="Select scale" sqref="E62 I62 M62 Q62" xr:uid="{5AE4C740-3F17-41D4-B5CF-A905AA1FB1A8}">
      <formula1>"National, Local"</formula1>
    </dataValidation>
    <dataValidation type="list" allowBlank="1" showInputMessage="1" showErrorMessage="1" prompt="Select sector" sqref="R62" xr:uid="{6AD840A3-39D3-41CE-91C2-E28C66C78A3A}">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2" xr:uid="{23480A53-EFF3-436D-99E4-65678026F645}">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2" xr:uid="{D519F70B-B15E-42BC-8BED-2D359D34B75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2" xr:uid="{6ABF1338-130F-4572-B833-E1795E2E31C3}">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2" xr:uid="{E3AF2213-F2FD-421F-936F-B9B52C3CB346}">
      <formula1>"Training manuals, handbooks, technical guidelines"</formula1>
    </dataValidation>
    <dataValidation type="list" allowBlank="1" showInputMessage="1" showErrorMessage="1" prompt="Select level of awarness" sqref="F70:G70 J70:K70 N70:O70 R70:S70" xr:uid="{2C698B9A-936A-49F5-9B61-33BCAD6261C0}">
      <formula1>"5: Fully aware, 4: Mostly aware, 3: Partially aware, 2: Partially not aware, 1: Aware of neither"</formula1>
    </dataValidation>
    <dataValidation type="list" allowBlank="1" showInputMessage="1" showErrorMessage="1" prompt="Select level of awarness" sqref="F72:G72" xr:uid="{477B5C32-3E99-4393-8ADD-759805BEEC4B}">
      <formula1>"Regional, National, Sub-national, Local"</formula1>
    </dataValidation>
    <dataValidation type="list" allowBlank="1" showInputMessage="1" showErrorMessage="1" errorTitle="Invalid data" error="Please enter a number between 0 and 100" sqref="I72 M72 Q72" xr:uid="{2BCBD5F2-50BA-4E4F-9CF9-9D32FB69CDB3}">
      <formula1>"Training manuals, Handbooks, Technical guidelines"</formula1>
    </dataValidation>
    <dataValidation type="list" allowBlank="1" showInputMessage="1" showErrorMessage="1" sqref="J72:K72 R72:S72 N72:O72" xr:uid="{8A34FA51-B26D-44CB-82BA-20485DFEB76F}">
      <formula1>"Regional, National, Sub-national, Local"</formula1>
    </dataValidation>
    <dataValidation type="list" allowBlank="1" showInputMessage="1" showErrorMessage="1" prompt="Select type" sqref="E336:F336 I336:J336 M336:N336 Q336:R336" xr:uid="{D8ECCCF3-723D-45D0-9D8A-4639A5331DF3}">
      <formula1>"Innovative practice, Innovative product, Innovative technology "</formula1>
    </dataValidation>
    <dataValidation type="list" allowBlank="1" showInputMessage="1" showErrorMessage="1" prompt="Select status" sqref="F333:F334 N333:N334 R333:R334 J333:J334" xr:uid="{BE6BA75C-4390-4EA1-89EB-E6EEC9BD4A30}">
      <formula1>"No innovative practices, Undertaking innovative practices, Completed innovation practices"</formula1>
    </dataValidation>
    <dataValidation type="list" allowBlank="1" showInputMessage="1" showErrorMessage="1" prompt="Select integration level" sqref="R331:S331 N331:O331" xr:uid="{8CD08F53-9710-498C-82E7-30EDF47AC6B9}">
      <formula1>"Innovation rolled out, Innovation accelerated, Innovation scaled-up, Innovation replicated"</formula1>
    </dataValidation>
    <dataValidation type="list" allowBlank="1" showInputMessage="1" showErrorMessage="1" prompt="Select integration level" sqref="P331 H331 L331" xr:uid="{EA6B33F9-B1E0-45CB-B9E8-E70EAB2E3AC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1" xr:uid="{48385B3C-41A2-42F9-A705-03320687E843}">
      <formula1>"Regional, National, Subnational, Community"</formula1>
    </dataValidation>
    <dataValidation type="list" allowBlank="1" showInputMessage="1" showErrorMessage="1" prompt="Select sector" sqref="Q333:Q334 M333:M334 E333:E334 I333:I334" xr:uid="{CD03580B-1E99-4A5E-B09B-523AF4C823BF}">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6 G336 O333:O334 G333:G334 O336 S333:S334 K336 K333:K334" xr:uid="{8A68C21A-1013-4136-B613-4A18E7C3C628}">
      <formula1>"5: Very effective, 4: Effective, 3: Moderately effective, 2: Partially effective, 1: Ineffective"</formula1>
    </dataValidation>
    <dataValidation type="list" allowBlank="1" showInputMessage="1" showErrorMessage="1" prompt="Select integration level" sqref="I331 M331 Q331" xr:uid="{8EE7A359-1CAA-4C9D-98A7-FA1BCD83AB78}">
      <formula1>"Regional, National, Sub-national, Community"</formula1>
    </dataValidation>
    <dataValidation type="list" allowBlank="1" showInputMessage="1" showErrorMessage="1" sqref="J331:K331" xr:uid="{3501EDF8-4090-439B-A5FF-681EE3BC742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3:D334 L333:L334 P333:P334" xr:uid="{EF97A7B1-CE99-4D44-9EA9-B892F742DE7C}">
      <formula1>0</formula1>
      <formula2>999999999999</formula2>
    </dataValidation>
    <dataValidation type="list" allowBlank="1" showInputMessage="1" showErrorMessage="1" sqref="D331" xr:uid="{F103F772-1203-4BE4-BF28-6FCA854192C5}">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3:H334" xr:uid="{6FE92763-6D08-4769-AA3E-B7EC9019F9D5}">
      <formula1>0</formula1>
      <formula2>999999999999</formula2>
    </dataValidation>
    <dataValidation type="whole" allowBlank="1" showInputMessage="1" showErrorMessage="1" error="Please enter a number here" prompt="Enter number of key findings" sqref="D336 H336 L336 P336" xr:uid="{2BD7A6F7-12CA-4D20-AF06-382B6F38AC4C}">
      <formula1>0</formula1>
      <formula2>999999999</formula2>
    </dataValidation>
    <dataValidation type="list" allowBlank="1" showInputMessage="1" showErrorMessage="1" errorTitle="Invalid data" error="Please enter a number between 0 and 100" prompt="Enter a percentage using the drop down menu" sqref="Q70 E70 I70 M70" xr:uid="{E40152C3-FB54-4066-B109-A88CAEBCE3AE}">
      <formula1>"20% to 39%, 40% to 60%, 61% to 80%"</formula1>
    </dataValidation>
    <dataValidation type="list" allowBlank="1" showInputMessage="1" showErrorMessage="1" prompt="Select integration level" sqref="F331:G331" xr:uid="{8AEFD5B6-3015-4AFF-97C8-A144C2F97D94}">
      <formula1>"Innovation rolled out,Innovation accelerated, Innovation scaled-up, Innovation replicated"</formula1>
    </dataValidation>
  </dataValidations>
  <hyperlinks>
    <hyperlink ref="B8" r:id="rId1" xr:uid="{151BFDEC-876A-432C-900B-26A9E8AB4754}"/>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N135"/>
  <sheetViews>
    <sheetView topLeftCell="A67" zoomScale="90" zoomScaleNormal="90" workbookViewId="0">
      <selection activeCell="E9" sqref="E9:F9"/>
    </sheetView>
  </sheetViews>
  <sheetFormatPr defaultColWidth="8.54296875" defaultRowHeight="14" x14ac:dyDescent="0.3"/>
  <cols>
    <col min="1" max="1" width="1.453125" style="1" customWidth="1"/>
    <col min="2" max="2" width="1.453125" style="17" customWidth="1"/>
    <col min="3" max="3" width="10.453125" style="17" customWidth="1"/>
    <col min="4" max="4" width="21" style="17" customWidth="1"/>
    <col min="5" max="5" width="58.453125" style="1" customWidth="1"/>
    <col min="6" max="6" width="13.6328125" style="1" customWidth="1"/>
    <col min="7" max="7" width="13.453125" style="1" customWidth="1"/>
    <col min="8" max="8" width="1.81640625" style="1" customWidth="1"/>
    <col min="9" max="9" width="11.1796875" style="1" customWidth="1"/>
    <col min="10" max="10" width="6.1796875" style="1" customWidth="1"/>
    <col min="11" max="12" width="18.1796875" style="1" customWidth="1"/>
    <col min="13" max="13" width="27.54296875" style="1" customWidth="1"/>
    <col min="14" max="14" width="18.54296875" style="1" customWidth="1"/>
    <col min="15" max="15" width="14.1796875" style="1" customWidth="1"/>
    <col min="16" max="16" width="1.81640625" style="1" customWidth="1"/>
    <col min="17" max="17" width="10.1796875" style="1" customWidth="1"/>
    <col min="18" max="19" width="8.54296875" style="1"/>
    <col min="20" max="20" width="23" style="1" customWidth="1"/>
    <col min="21" max="21" width="28.1796875" style="1" customWidth="1"/>
    <col min="22" max="22" width="23.81640625" style="1" customWidth="1"/>
    <col min="23" max="23" width="12.1796875" style="1" customWidth="1"/>
    <col min="24" max="24" width="2.1796875" style="1" customWidth="1"/>
    <col min="25" max="25" width="10.81640625" style="1" customWidth="1"/>
    <col min="26" max="26" width="5.81640625" style="1" customWidth="1"/>
    <col min="27" max="27" width="4.54296875" style="1" customWidth="1"/>
    <col min="28" max="28" width="24.81640625" style="1" customWidth="1"/>
    <col min="29" max="29" width="22.54296875" style="1" customWidth="1"/>
    <col min="30" max="30" width="30.453125" style="1" customWidth="1"/>
    <col min="31" max="31" width="13.453125" style="1" customWidth="1"/>
    <col min="32" max="32" width="2.54296875" style="1" customWidth="1"/>
    <col min="33" max="33" width="10.81640625" style="1" customWidth="1"/>
    <col min="34" max="34" width="4.81640625" style="1" customWidth="1"/>
    <col min="35" max="35" width="5" style="1" customWidth="1"/>
    <col min="36" max="36" width="23.1796875" style="1" customWidth="1"/>
    <col min="37" max="37" width="21" style="1" customWidth="1"/>
    <col min="38" max="38" width="32.1796875" style="1" customWidth="1"/>
    <col min="39" max="39" width="14.1796875" style="1" customWidth="1"/>
    <col min="40" max="40" width="2.81640625" style="1" customWidth="1"/>
    <col min="41" max="16384" width="8.54296875" style="1"/>
  </cols>
  <sheetData>
    <row r="1" spans="2:40" ht="14.5" thickBot="1" x14ac:dyDescent="0.35"/>
    <row r="2" spans="2:40" ht="14.5" thickBot="1" x14ac:dyDescent="0.35">
      <c r="B2" s="55"/>
      <c r="C2" s="56"/>
      <c r="D2" s="56"/>
      <c r="E2" s="57"/>
      <c r="F2" s="57"/>
      <c r="G2" s="57"/>
      <c r="H2" s="58"/>
      <c r="J2" s="55"/>
      <c r="K2" s="56"/>
      <c r="L2" s="56"/>
      <c r="M2" s="57"/>
      <c r="N2" s="57"/>
      <c r="O2" s="57"/>
      <c r="P2" s="58"/>
      <c r="R2" s="55"/>
      <c r="S2" s="56"/>
      <c r="T2" s="56"/>
      <c r="U2" s="57"/>
      <c r="V2" s="57"/>
      <c r="W2" s="57"/>
      <c r="X2" s="58"/>
      <c r="Z2" s="55"/>
      <c r="AA2" s="56"/>
      <c r="AB2" s="56"/>
      <c r="AC2" s="57"/>
      <c r="AD2" s="57"/>
      <c r="AE2" s="57"/>
      <c r="AF2" s="58"/>
      <c r="AH2" s="55"/>
      <c r="AI2" s="56"/>
      <c r="AJ2" s="56"/>
      <c r="AK2" s="57"/>
      <c r="AL2" s="57"/>
      <c r="AM2" s="57"/>
      <c r="AN2" s="58"/>
    </row>
    <row r="3" spans="2:40" ht="20.5" customHeight="1" thickBot="1" x14ac:dyDescent="0.45">
      <c r="B3" s="59"/>
      <c r="C3" s="551" t="s">
        <v>246</v>
      </c>
      <c r="D3" s="552"/>
      <c r="E3" s="552"/>
      <c r="F3" s="552"/>
      <c r="G3" s="553"/>
      <c r="H3" s="60"/>
      <c r="J3" s="59"/>
      <c r="K3" s="551" t="s">
        <v>247</v>
      </c>
      <c r="L3" s="552"/>
      <c r="M3" s="552"/>
      <c r="N3" s="552"/>
      <c r="O3" s="553"/>
      <c r="P3" s="60"/>
      <c r="R3" s="59"/>
      <c r="S3" s="551" t="s">
        <v>248</v>
      </c>
      <c r="T3" s="552"/>
      <c r="U3" s="552"/>
      <c r="V3" s="552"/>
      <c r="W3" s="553"/>
      <c r="X3" s="60"/>
      <c r="Z3" s="59"/>
      <c r="AA3" s="551" t="s">
        <v>249</v>
      </c>
      <c r="AB3" s="552"/>
      <c r="AC3" s="552"/>
      <c r="AD3" s="552"/>
      <c r="AE3" s="553"/>
      <c r="AF3" s="60"/>
      <c r="AH3" s="59"/>
      <c r="AI3" s="551" t="s">
        <v>250</v>
      </c>
      <c r="AJ3" s="552"/>
      <c r="AK3" s="552"/>
      <c r="AL3" s="552"/>
      <c r="AM3" s="553"/>
      <c r="AN3" s="60"/>
    </row>
    <row r="4" spans="2:40" ht="14.5" customHeight="1" x14ac:dyDescent="0.3">
      <c r="B4" s="582"/>
      <c r="C4" s="555"/>
      <c r="D4" s="555"/>
      <c r="E4" s="555"/>
      <c r="F4" s="555"/>
      <c r="G4" s="62"/>
      <c r="H4" s="60"/>
      <c r="J4" s="554"/>
      <c r="K4" s="555"/>
      <c r="L4" s="555"/>
      <c r="M4" s="555"/>
      <c r="N4" s="555"/>
      <c r="O4" s="62"/>
      <c r="P4" s="60"/>
      <c r="R4" s="554"/>
      <c r="S4" s="555"/>
      <c r="T4" s="555"/>
      <c r="U4" s="555"/>
      <c r="V4" s="555"/>
      <c r="W4" s="62"/>
      <c r="X4" s="60"/>
      <c r="Z4" s="554"/>
      <c r="AA4" s="555"/>
      <c r="AB4" s="555"/>
      <c r="AC4" s="555"/>
      <c r="AD4" s="555"/>
      <c r="AE4" s="62"/>
      <c r="AF4" s="60"/>
      <c r="AH4" s="554"/>
      <c r="AI4" s="555"/>
      <c r="AJ4" s="555"/>
      <c r="AK4" s="555"/>
      <c r="AL4" s="555"/>
      <c r="AM4" s="62"/>
      <c r="AN4" s="60"/>
    </row>
    <row r="5" spans="2:40" x14ac:dyDescent="0.3">
      <c r="B5" s="61"/>
      <c r="C5" s="556"/>
      <c r="D5" s="556"/>
      <c r="E5" s="556"/>
      <c r="F5" s="556"/>
      <c r="G5" s="62"/>
      <c r="H5" s="60"/>
      <c r="J5" s="61"/>
      <c r="K5" s="556"/>
      <c r="L5" s="556"/>
      <c r="M5" s="556"/>
      <c r="N5" s="556"/>
      <c r="O5" s="62"/>
      <c r="P5" s="60"/>
      <c r="R5" s="61"/>
      <c r="S5" s="556"/>
      <c r="T5" s="556"/>
      <c r="U5" s="556"/>
      <c r="V5" s="556"/>
      <c r="W5" s="62"/>
      <c r="X5" s="60"/>
      <c r="Z5" s="61"/>
      <c r="AA5" s="556"/>
      <c r="AB5" s="556"/>
      <c r="AC5" s="556"/>
      <c r="AD5" s="556"/>
      <c r="AE5" s="62"/>
      <c r="AF5" s="60"/>
      <c r="AH5" s="61"/>
      <c r="AI5" s="556"/>
      <c r="AJ5" s="556"/>
      <c r="AK5" s="556"/>
      <c r="AL5" s="556"/>
      <c r="AM5" s="62"/>
      <c r="AN5" s="60"/>
    </row>
    <row r="6" spans="2:40" x14ac:dyDescent="0.3">
      <c r="B6" s="61"/>
      <c r="C6" s="38"/>
      <c r="D6" s="43"/>
      <c r="E6" s="39"/>
      <c r="F6" s="62"/>
      <c r="G6" s="62"/>
      <c r="H6" s="60"/>
      <c r="J6" s="61"/>
      <c r="K6" s="38"/>
      <c r="L6" s="43"/>
      <c r="M6" s="39"/>
      <c r="N6" s="62"/>
      <c r="O6" s="62"/>
      <c r="P6" s="60"/>
      <c r="R6" s="61"/>
      <c r="S6" s="38"/>
      <c r="T6" s="43"/>
      <c r="U6" s="39"/>
      <c r="V6" s="62"/>
      <c r="W6" s="62"/>
      <c r="X6" s="60"/>
      <c r="Z6" s="61"/>
      <c r="AA6" s="38"/>
      <c r="AB6" s="43"/>
      <c r="AC6" s="39"/>
      <c r="AD6" s="62"/>
      <c r="AE6" s="62"/>
      <c r="AF6" s="60"/>
      <c r="AH6" s="61"/>
      <c r="AI6" s="38"/>
      <c r="AJ6" s="43"/>
      <c r="AK6" s="39"/>
      <c r="AL6" s="62"/>
      <c r="AM6" s="62"/>
      <c r="AN6" s="60"/>
    </row>
    <row r="7" spans="2:40" ht="14.15" customHeight="1" thickBot="1" x14ac:dyDescent="0.35">
      <c r="B7" s="61"/>
      <c r="C7" s="536" t="s">
        <v>251</v>
      </c>
      <c r="D7" s="536"/>
      <c r="E7" s="40"/>
      <c r="F7" s="62"/>
      <c r="G7" s="62"/>
      <c r="H7" s="60"/>
      <c r="J7" s="61"/>
      <c r="K7" s="536" t="s">
        <v>251</v>
      </c>
      <c r="L7" s="536"/>
      <c r="M7" s="40"/>
      <c r="N7" s="62"/>
      <c r="O7" s="62"/>
      <c r="P7" s="60"/>
      <c r="R7" s="61"/>
      <c r="S7" s="536" t="s">
        <v>251</v>
      </c>
      <c r="T7" s="536"/>
      <c r="U7" s="40"/>
      <c r="V7" s="62"/>
      <c r="W7" s="62"/>
      <c r="X7" s="60"/>
      <c r="Z7" s="61"/>
      <c r="AA7" s="536" t="s">
        <v>251</v>
      </c>
      <c r="AB7" s="536"/>
      <c r="AC7" s="40"/>
      <c r="AD7" s="62"/>
      <c r="AE7" s="62"/>
      <c r="AF7" s="60"/>
      <c r="AH7" s="61"/>
      <c r="AI7" s="536" t="s">
        <v>251</v>
      </c>
      <c r="AJ7" s="536"/>
      <c r="AK7" s="40"/>
      <c r="AL7" s="62"/>
      <c r="AM7" s="62"/>
      <c r="AN7" s="60"/>
    </row>
    <row r="8" spans="2:40" ht="27.75" customHeight="1" thickBot="1" x14ac:dyDescent="0.35">
      <c r="B8" s="61"/>
      <c r="C8" s="557" t="s">
        <v>252</v>
      </c>
      <c r="D8" s="557"/>
      <c r="E8" s="557"/>
      <c r="F8" s="557"/>
      <c r="G8" s="62"/>
      <c r="H8" s="60"/>
      <c r="I8" s="365"/>
      <c r="J8" s="61"/>
      <c r="K8" s="557" t="s">
        <v>252</v>
      </c>
      <c r="L8" s="557"/>
      <c r="M8" s="557"/>
      <c r="N8" s="557"/>
      <c r="O8" s="62"/>
      <c r="P8" s="60"/>
      <c r="Q8" s="363"/>
      <c r="R8" s="61"/>
      <c r="S8" s="557" t="s">
        <v>252</v>
      </c>
      <c r="T8" s="557"/>
      <c r="U8" s="557"/>
      <c r="V8" s="557"/>
      <c r="W8" s="62"/>
      <c r="X8" s="60"/>
      <c r="Y8" s="363"/>
      <c r="Z8" s="61"/>
      <c r="AA8" s="557" t="s">
        <v>252</v>
      </c>
      <c r="AB8" s="557"/>
      <c r="AC8" s="557"/>
      <c r="AD8" s="557"/>
      <c r="AE8" s="62"/>
      <c r="AF8" s="60"/>
      <c r="AG8" s="370"/>
      <c r="AH8" s="61"/>
      <c r="AI8" s="557" t="s">
        <v>252</v>
      </c>
      <c r="AJ8" s="557"/>
      <c r="AK8" s="557"/>
      <c r="AL8" s="557"/>
      <c r="AM8" s="62"/>
      <c r="AN8" s="60"/>
    </row>
    <row r="9" spans="2:40" ht="50.15" customHeight="1" thickBot="1" x14ac:dyDescent="0.35">
      <c r="B9" s="61"/>
      <c r="C9" s="558" t="s">
        <v>253</v>
      </c>
      <c r="D9" s="558"/>
      <c r="E9" s="580">
        <v>739588</v>
      </c>
      <c r="F9" s="581"/>
      <c r="G9" s="62"/>
      <c r="H9" s="60"/>
      <c r="J9" s="61"/>
      <c r="K9" s="558" t="s">
        <v>253</v>
      </c>
      <c r="L9" s="558"/>
      <c r="M9" s="559"/>
      <c r="N9" s="560"/>
      <c r="O9" s="62"/>
      <c r="P9" s="60"/>
      <c r="R9" s="61"/>
      <c r="S9" s="558" t="s">
        <v>253</v>
      </c>
      <c r="T9" s="558"/>
      <c r="U9" s="559"/>
      <c r="V9" s="560"/>
      <c r="W9" s="62"/>
      <c r="X9" s="60"/>
      <c r="Z9" s="61"/>
      <c r="AA9" s="558" t="s">
        <v>253</v>
      </c>
      <c r="AB9" s="558"/>
      <c r="AC9" s="559"/>
      <c r="AD9" s="560"/>
      <c r="AE9" s="62"/>
      <c r="AF9" s="60"/>
      <c r="AH9" s="61"/>
      <c r="AI9" s="558" t="s">
        <v>253</v>
      </c>
      <c r="AJ9" s="558"/>
      <c r="AK9" s="559"/>
      <c r="AL9" s="560"/>
      <c r="AM9" s="62"/>
      <c r="AN9" s="60"/>
    </row>
    <row r="10" spans="2:40" ht="100.4" customHeight="1" thickBot="1" x14ac:dyDescent="0.35">
      <c r="B10" s="61"/>
      <c r="C10" s="536" t="s">
        <v>254</v>
      </c>
      <c r="D10" s="536"/>
      <c r="E10" s="576" t="s">
        <v>255</v>
      </c>
      <c r="F10" s="577"/>
      <c r="G10" s="62"/>
      <c r="H10" s="60"/>
      <c r="J10" s="61"/>
      <c r="K10" s="536" t="s">
        <v>254</v>
      </c>
      <c r="L10" s="536"/>
      <c r="M10" s="561"/>
      <c r="N10" s="562"/>
      <c r="O10" s="62"/>
      <c r="P10" s="60"/>
      <c r="R10" s="61"/>
      <c r="S10" s="536" t="s">
        <v>254</v>
      </c>
      <c r="T10" s="536"/>
      <c r="U10" s="561"/>
      <c r="V10" s="562"/>
      <c r="W10" s="62"/>
      <c r="X10" s="60"/>
      <c r="Z10" s="61"/>
      <c r="AA10" s="536" t="s">
        <v>254</v>
      </c>
      <c r="AB10" s="536"/>
      <c r="AC10" s="561"/>
      <c r="AD10" s="562"/>
      <c r="AE10" s="62"/>
      <c r="AF10" s="60"/>
      <c r="AH10" s="61"/>
      <c r="AI10" s="536" t="s">
        <v>254</v>
      </c>
      <c r="AJ10" s="536"/>
      <c r="AK10" s="561"/>
      <c r="AL10" s="562"/>
      <c r="AM10" s="62"/>
      <c r="AN10" s="60"/>
    </row>
    <row r="11" spans="2:40" ht="14.5" thickBot="1" x14ac:dyDescent="0.35">
      <c r="B11" s="61"/>
      <c r="C11" s="43"/>
      <c r="D11" s="43"/>
      <c r="E11" s="62"/>
      <c r="F11" s="62"/>
      <c r="G11" s="62"/>
      <c r="H11" s="60"/>
      <c r="J11" s="61"/>
      <c r="K11" s="43"/>
      <c r="L11" s="43"/>
      <c r="M11" s="62"/>
      <c r="N11" s="62"/>
      <c r="O11" s="62"/>
      <c r="P11" s="60"/>
      <c r="R11" s="61"/>
      <c r="S11" s="43"/>
      <c r="T11" s="43"/>
      <c r="U11" s="62"/>
      <c r="V11" s="62"/>
      <c r="W11" s="62"/>
      <c r="X11" s="60"/>
      <c r="Z11" s="61"/>
      <c r="AA11" s="43"/>
      <c r="AB11" s="43"/>
      <c r="AC11" s="62"/>
      <c r="AD11" s="62"/>
      <c r="AE11" s="62"/>
      <c r="AF11" s="60"/>
      <c r="AH11" s="61"/>
      <c r="AI11" s="43"/>
      <c r="AJ11" s="43"/>
      <c r="AK11" s="62"/>
      <c r="AL11" s="62"/>
      <c r="AM11" s="62"/>
      <c r="AN11" s="60"/>
    </row>
    <row r="12" spans="2:40" ht="18.75" customHeight="1" thickBot="1" x14ac:dyDescent="0.35">
      <c r="B12" s="61"/>
      <c r="C12" s="536" t="s">
        <v>256</v>
      </c>
      <c r="D12" s="536"/>
      <c r="E12" s="578">
        <v>0</v>
      </c>
      <c r="F12" s="579"/>
      <c r="G12" s="62"/>
      <c r="H12" s="60"/>
      <c r="J12" s="61"/>
      <c r="K12" s="536" t="s">
        <v>256</v>
      </c>
      <c r="L12" s="536"/>
      <c r="M12" s="559"/>
      <c r="N12" s="560"/>
      <c r="O12" s="62"/>
      <c r="P12" s="60"/>
      <c r="R12" s="61"/>
      <c r="S12" s="536" t="s">
        <v>256</v>
      </c>
      <c r="T12" s="536"/>
      <c r="U12" s="559"/>
      <c r="V12" s="560"/>
      <c r="W12" s="62"/>
      <c r="X12" s="60"/>
      <c r="Z12" s="61"/>
      <c r="AA12" s="536" t="s">
        <v>256</v>
      </c>
      <c r="AB12" s="536"/>
      <c r="AC12" s="559"/>
      <c r="AD12" s="560"/>
      <c r="AE12" s="62"/>
      <c r="AF12" s="60"/>
      <c r="AH12" s="61"/>
      <c r="AI12" s="536" t="s">
        <v>256</v>
      </c>
      <c r="AJ12" s="536"/>
      <c r="AK12" s="559"/>
      <c r="AL12" s="560"/>
      <c r="AM12" s="62"/>
      <c r="AN12" s="60"/>
    </row>
    <row r="13" spans="2:40" ht="15" customHeight="1" x14ac:dyDescent="0.3">
      <c r="B13" s="61"/>
      <c r="C13" s="563" t="s">
        <v>257</v>
      </c>
      <c r="D13" s="563"/>
      <c r="E13" s="563"/>
      <c r="F13" s="563"/>
      <c r="G13" s="62"/>
      <c r="H13" s="60"/>
      <c r="J13" s="61"/>
      <c r="K13" s="563" t="s">
        <v>257</v>
      </c>
      <c r="L13" s="563"/>
      <c r="M13" s="563"/>
      <c r="N13" s="563"/>
      <c r="O13" s="62"/>
      <c r="P13" s="60"/>
      <c r="R13" s="61"/>
      <c r="S13" s="563" t="s">
        <v>257</v>
      </c>
      <c r="T13" s="563"/>
      <c r="U13" s="563"/>
      <c r="V13" s="563"/>
      <c r="W13" s="62"/>
      <c r="X13" s="60"/>
      <c r="Z13" s="61"/>
      <c r="AA13" s="563" t="s">
        <v>257</v>
      </c>
      <c r="AB13" s="563"/>
      <c r="AC13" s="563"/>
      <c r="AD13" s="563"/>
      <c r="AE13" s="62"/>
      <c r="AF13" s="60"/>
      <c r="AH13" s="61"/>
      <c r="AI13" s="563" t="s">
        <v>257</v>
      </c>
      <c r="AJ13" s="563"/>
      <c r="AK13" s="563"/>
      <c r="AL13" s="563"/>
      <c r="AM13" s="62"/>
      <c r="AN13" s="60"/>
    </row>
    <row r="14" spans="2:40" ht="15" customHeight="1" x14ac:dyDescent="0.3">
      <c r="B14" s="61"/>
      <c r="C14" s="357"/>
      <c r="D14" s="357"/>
      <c r="E14" s="357"/>
      <c r="F14" s="357"/>
      <c r="G14" s="62"/>
      <c r="H14" s="60"/>
      <c r="J14" s="61"/>
      <c r="K14" s="357"/>
      <c r="L14" s="357"/>
      <c r="M14" s="357"/>
      <c r="N14" s="357"/>
      <c r="O14" s="62"/>
      <c r="P14" s="60"/>
      <c r="R14" s="61"/>
      <c r="S14" s="357"/>
      <c r="T14" s="357"/>
      <c r="U14" s="357"/>
      <c r="V14" s="357"/>
      <c r="W14" s="62"/>
      <c r="X14" s="60"/>
      <c r="Z14" s="61"/>
      <c r="AA14" s="357"/>
      <c r="AB14" s="357"/>
      <c r="AC14" s="357"/>
      <c r="AD14" s="357"/>
      <c r="AE14" s="62"/>
      <c r="AF14" s="60"/>
      <c r="AH14" s="61"/>
      <c r="AI14" s="357"/>
      <c r="AJ14" s="357"/>
      <c r="AK14" s="357"/>
      <c r="AL14" s="357"/>
      <c r="AM14" s="62"/>
      <c r="AN14" s="60"/>
    </row>
    <row r="15" spans="2:40" ht="14.5" customHeight="1" thickBot="1" x14ac:dyDescent="0.35">
      <c r="B15" s="61"/>
      <c r="C15" s="536" t="s">
        <v>258</v>
      </c>
      <c r="D15" s="536"/>
      <c r="E15" s="62"/>
      <c r="F15" s="62"/>
      <c r="G15" s="62"/>
      <c r="H15" s="60"/>
      <c r="J15" s="61"/>
      <c r="K15" s="536" t="s">
        <v>258</v>
      </c>
      <c r="L15" s="536"/>
      <c r="M15" s="62"/>
      <c r="N15" s="62"/>
      <c r="O15" s="62"/>
      <c r="P15" s="60"/>
      <c r="R15" s="61"/>
      <c r="S15" s="536" t="s">
        <v>258</v>
      </c>
      <c r="T15" s="536"/>
      <c r="U15" s="62"/>
      <c r="V15" s="62"/>
      <c r="W15" s="62"/>
      <c r="X15" s="60"/>
      <c r="Z15" s="61"/>
      <c r="AA15" s="536" t="s">
        <v>258</v>
      </c>
      <c r="AB15" s="536"/>
      <c r="AC15" s="62"/>
      <c r="AD15" s="62"/>
      <c r="AE15" s="62"/>
      <c r="AF15" s="60"/>
      <c r="AH15" s="61"/>
      <c r="AI15" s="536" t="s">
        <v>258</v>
      </c>
      <c r="AJ15" s="536"/>
      <c r="AK15" s="62"/>
      <c r="AL15" s="62"/>
      <c r="AM15" s="62"/>
      <c r="AN15" s="60"/>
    </row>
    <row r="16" spans="2:40" ht="74.150000000000006" customHeight="1" thickBot="1" x14ac:dyDescent="0.35">
      <c r="B16" s="61"/>
      <c r="C16" s="536" t="s">
        <v>259</v>
      </c>
      <c r="D16" s="536"/>
      <c r="E16" s="86" t="s">
        <v>260</v>
      </c>
      <c r="F16" s="446" t="s">
        <v>261</v>
      </c>
      <c r="G16" s="62"/>
      <c r="H16" s="60"/>
      <c r="J16" s="61"/>
      <c r="K16" s="536" t="s">
        <v>262</v>
      </c>
      <c r="L16" s="536"/>
      <c r="M16" s="136" t="s">
        <v>260</v>
      </c>
      <c r="N16" s="137" t="s">
        <v>263</v>
      </c>
      <c r="O16" s="62"/>
      <c r="P16" s="60"/>
      <c r="R16" s="61"/>
      <c r="S16" s="536" t="s">
        <v>264</v>
      </c>
      <c r="T16" s="536"/>
      <c r="U16" s="136" t="s">
        <v>260</v>
      </c>
      <c r="V16" s="137" t="s">
        <v>263</v>
      </c>
      <c r="W16" s="62"/>
      <c r="X16" s="60"/>
      <c r="Z16" s="61"/>
      <c r="AA16" s="536" t="s">
        <v>264</v>
      </c>
      <c r="AB16" s="536"/>
      <c r="AC16" s="136" t="s">
        <v>260</v>
      </c>
      <c r="AD16" s="137" t="s">
        <v>263</v>
      </c>
      <c r="AE16" s="62"/>
      <c r="AF16" s="60"/>
      <c r="AH16" s="61"/>
      <c r="AI16" s="536" t="s">
        <v>264</v>
      </c>
      <c r="AJ16" s="536"/>
      <c r="AK16" s="136" t="s">
        <v>260</v>
      </c>
      <c r="AL16" s="137" t="s">
        <v>263</v>
      </c>
      <c r="AM16" s="62"/>
      <c r="AN16" s="60"/>
    </row>
    <row r="17" spans="2:40" ht="14.5" customHeight="1" x14ac:dyDescent="0.3">
      <c r="B17" s="61"/>
      <c r="C17" s="43"/>
      <c r="D17" s="43"/>
      <c r="E17" s="445" t="s">
        <v>265</v>
      </c>
      <c r="F17" s="574">
        <f>2762.71+3791.56+38.02</f>
        <v>6592.2900000000009</v>
      </c>
      <c r="G17" s="62"/>
      <c r="H17" s="60"/>
      <c r="J17" s="61"/>
      <c r="K17" s="43"/>
      <c r="L17" s="43"/>
      <c r="M17" s="25"/>
      <c r="N17" s="26"/>
      <c r="O17" s="62"/>
      <c r="P17" s="60"/>
      <c r="R17" s="61"/>
      <c r="S17" s="43"/>
      <c r="T17" s="43"/>
      <c r="U17" s="25"/>
      <c r="V17" s="26"/>
      <c r="W17" s="62"/>
      <c r="X17" s="60"/>
      <c r="Z17" s="61"/>
      <c r="AA17" s="43"/>
      <c r="AB17" s="43"/>
      <c r="AC17" s="25"/>
      <c r="AD17" s="26"/>
      <c r="AE17" s="62"/>
      <c r="AF17" s="60"/>
      <c r="AH17" s="61"/>
      <c r="AI17" s="43"/>
      <c r="AJ17" s="43"/>
      <c r="AK17" s="25"/>
      <c r="AL17" s="26"/>
      <c r="AM17" s="62"/>
      <c r="AN17" s="60"/>
    </row>
    <row r="18" spans="2:40" x14ac:dyDescent="0.3">
      <c r="B18" s="61"/>
      <c r="C18" s="43"/>
      <c r="D18" s="43"/>
      <c r="E18" s="428" t="s">
        <v>266</v>
      </c>
      <c r="F18" s="575"/>
      <c r="G18" s="62"/>
      <c r="H18" s="60"/>
      <c r="J18" s="61"/>
      <c r="K18" s="43"/>
      <c r="L18" s="43"/>
      <c r="M18" s="18"/>
      <c r="N18" s="427"/>
      <c r="O18" s="62"/>
      <c r="P18" s="60"/>
      <c r="R18" s="61"/>
      <c r="S18" s="43"/>
      <c r="T18" s="43"/>
      <c r="U18" s="18"/>
      <c r="V18" s="427"/>
      <c r="W18" s="62"/>
      <c r="X18" s="60"/>
      <c r="Z18" s="61"/>
      <c r="AA18" s="43"/>
      <c r="AB18" s="43"/>
      <c r="AC18" s="18"/>
      <c r="AD18" s="427"/>
      <c r="AE18" s="62"/>
      <c r="AF18" s="60"/>
      <c r="AH18" s="61"/>
      <c r="AI18" s="43"/>
      <c r="AJ18" s="43"/>
      <c r="AK18" s="18"/>
      <c r="AL18" s="427"/>
      <c r="AM18" s="62"/>
      <c r="AN18" s="60"/>
    </row>
    <row r="19" spans="2:40" ht="24" x14ac:dyDescent="0.3">
      <c r="B19" s="61"/>
      <c r="C19" s="43"/>
      <c r="D19" s="43"/>
      <c r="E19" s="428" t="s">
        <v>267</v>
      </c>
      <c r="F19" s="575"/>
      <c r="G19" s="62"/>
      <c r="H19" s="60"/>
      <c r="J19" s="61"/>
      <c r="K19" s="43"/>
      <c r="L19" s="43"/>
      <c r="M19" s="19"/>
      <c r="N19" s="20"/>
      <c r="O19" s="62"/>
      <c r="P19" s="60"/>
      <c r="R19" s="61"/>
      <c r="S19" s="43"/>
      <c r="T19" s="43"/>
      <c r="U19" s="19"/>
      <c r="V19" s="20"/>
      <c r="W19" s="62"/>
      <c r="X19" s="60"/>
      <c r="Z19" s="61"/>
      <c r="AA19" s="43"/>
      <c r="AB19" s="43"/>
      <c r="AC19" s="19"/>
      <c r="AD19" s="20"/>
      <c r="AE19" s="62"/>
      <c r="AF19" s="60"/>
      <c r="AH19" s="61"/>
      <c r="AI19" s="43"/>
      <c r="AJ19" s="43"/>
      <c r="AK19" s="19"/>
      <c r="AL19" s="20"/>
      <c r="AM19" s="62"/>
      <c r="AN19" s="60"/>
    </row>
    <row r="20" spans="2:40" x14ac:dyDescent="0.3">
      <c r="B20" s="61"/>
      <c r="C20" s="43"/>
      <c r="D20" s="43"/>
      <c r="E20" s="428" t="s">
        <v>268</v>
      </c>
      <c r="F20" s="575"/>
      <c r="G20" s="62"/>
      <c r="H20" s="60"/>
      <c r="J20" s="61"/>
      <c r="K20" s="43"/>
      <c r="L20" s="43"/>
      <c r="M20" s="19"/>
      <c r="N20" s="20"/>
      <c r="O20" s="62"/>
      <c r="P20" s="60"/>
      <c r="R20" s="61"/>
      <c r="S20" s="43"/>
      <c r="T20" s="43"/>
      <c r="U20" s="19"/>
      <c r="V20" s="20"/>
      <c r="W20" s="62"/>
      <c r="X20" s="60"/>
      <c r="Z20" s="61"/>
      <c r="AA20" s="43"/>
      <c r="AB20" s="43"/>
      <c r="AC20" s="19"/>
      <c r="AD20" s="20"/>
      <c r="AE20" s="62"/>
      <c r="AF20" s="60"/>
      <c r="AH20" s="61"/>
      <c r="AI20" s="43"/>
      <c r="AJ20" s="43"/>
      <c r="AK20" s="19"/>
      <c r="AL20" s="20"/>
      <c r="AM20" s="62"/>
      <c r="AN20" s="60"/>
    </row>
    <row r="21" spans="2:40" ht="24" x14ac:dyDescent="0.3">
      <c r="B21" s="61"/>
      <c r="C21" s="43"/>
      <c r="D21" s="43"/>
      <c r="E21" s="428" t="s">
        <v>269</v>
      </c>
      <c r="F21" s="541"/>
      <c r="G21" s="62"/>
      <c r="H21" s="60"/>
      <c r="J21" s="61"/>
      <c r="K21" s="43"/>
      <c r="L21" s="43"/>
      <c r="M21" s="19"/>
      <c r="N21" s="20"/>
      <c r="O21" s="62"/>
      <c r="P21" s="60"/>
      <c r="R21" s="61"/>
      <c r="S21" s="43"/>
      <c r="T21" s="43"/>
      <c r="U21" s="19"/>
      <c r="V21" s="20"/>
      <c r="W21" s="62"/>
      <c r="X21" s="60"/>
      <c r="Z21" s="61"/>
      <c r="AA21" s="43"/>
      <c r="AB21" s="43"/>
      <c r="AC21" s="19"/>
      <c r="AD21" s="20"/>
      <c r="AE21" s="62"/>
      <c r="AF21" s="60"/>
      <c r="AH21" s="61"/>
      <c r="AI21" s="43"/>
      <c r="AJ21" s="43"/>
      <c r="AK21" s="19"/>
      <c r="AL21" s="20"/>
      <c r="AM21" s="62"/>
      <c r="AN21" s="60"/>
    </row>
    <row r="22" spans="2:40" x14ac:dyDescent="0.3">
      <c r="B22" s="61"/>
      <c r="C22" s="43"/>
      <c r="D22" s="43"/>
      <c r="E22" s="428" t="s">
        <v>270</v>
      </c>
      <c r="F22" s="540">
        <v>3395.28</v>
      </c>
      <c r="G22" s="62"/>
      <c r="H22" s="60"/>
      <c r="J22" s="61"/>
      <c r="K22" s="43"/>
      <c r="L22" s="43"/>
      <c r="M22" s="19"/>
      <c r="N22" s="20"/>
      <c r="O22" s="62"/>
      <c r="P22" s="60"/>
      <c r="R22" s="61"/>
      <c r="S22" s="43"/>
      <c r="T22" s="43"/>
      <c r="U22" s="19"/>
      <c r="V22" s="20"/>
      <c r="W22" s="62"/>
      <c r="X22" s="60"/>
      <c r="Z22" s="61"/>
      <c r="AA22" s="43"/>
      <c r="AB22" s="43"/>
      <c r="AC22" s="19"/>
      <c r="AD22" s="20"/>
      <c r="AE22" s="62"/>
      <c r="AF22" s="60"/>
      <c r="AH22" s="61"/>
      <c r="AI22" s="43"/>
      <c r="AJ22" s="43"/>
      <c r="AK22" s="19"/>
      <c r="AL22" s="20"/>
      <c r="AM22" s="62"/>
      <c r="AN22" s="60"/>
    </row>
    <row r="23" spans="2:40" x14ac:dyDescent="0.3">
      <c r="B23" s="61"/>
      <c r="C23" s="43"/>
      <c r="D23" s="43"/>
      <c r="E23" s="428" t="s">
        <v>271</v>
      </c>
      <c r="F23" s="575"/>
      <c r="G23" s="62"/>
      <c r="H23" s="60"/>
      <c r="J23" s="61"/>
      <c r="K23" s="43"/>
      <c r="L23" s="43"/>
      <c r="M23" s="19"/>
      <c r="N23" s="20"/>
      <c r="O23" s="62"/>
      <c r="P23" s="60"/>
      <c r="R23" s="61"/>
      <c r="S23" s="43"/>
      <c r="T23" s="43"/>
      <c r="U23" s="19"/>
      <c r="V23" s="20"/>
      <c r="W23" s="62"/>
      <c r="X23" s="60"/>
      <c r="Z23" s="61"/>
      <c r="AA23" s="43"/>
      <c r="AB23" s="43"/>
      <c r="AC23" s="19"/>
      <c r="AD23" s="20"/>
      <c r="AE23" s="62"/>
      <c r="AF23" s="60"/>
      <c r="AH23" s="61"/>
      <c r="AI23" s="43"/>
      <c r="AJ23" s="43"/>
      <c r="AK23" s="19"/>
      <c r="AL23" s="20"/>
      <c r="AM23" s="62"/>
      <c r="AN23" s="60"/>
    </row>
    <row r="24" spans="2:40" x14ac:dyDescent="0.3">
      <c r="B24" s="61"/>
      <c r="C24" s="43"/>
      <c r="D24" s="43"/>
      <c r="E24" s="428" t="s">
        <v>272</v>
      </c>
      <c r="F24" s="541"/>
      <c r="G24" s="62"/>
      <c r="H24" s="60"/>
      <c r="J24" s="61"/>
      <c r="K24" s="43"/>
      <c r="L24" s="43"/>
      <c r="M24" s="19"/>
      <c r="N24" s="20"/>
      <c r="O24" s="62"/>
      <c r="P24" s="60"/>
      <c r="R24" s="61"/>
      <c r="S24" s="43"/>
      <c r="T24" s="43"/>
      <c r="U24" s="19"/>
      <c r="V24" s="20"/>
      <c r="W24" s="62"/>
      <c r="X24" s="60"/>
      <c r="Z24" s="61"/>
      <c r="AA24" s="43"/>
      <c r="AB24" s="43"/>
      <c r="AC24" s="19"/>
      <c r="AD24" s="20"/>
      <c r="AE24" s="62"/>
      <c r="AF24" s="60"/>
      <c r="AH24" s="61"/>
      <c r="AI24" s="43"/>
      <c r="AJ24" s="43"/>
      <c r="AK24" s="19"/>
      <c r="AL24" s="20"/>
      <c r="AM24" s="62"/>
      <c r="AN24" s="60"/>
    </row>
    <row r="25" spans="2:40" ht="24" x14ac:dyDescent="0.3">
      <c r="B25" s="61"/>
      <c r="C25" s="43"/>
      <c r="D25" s="43"/>
      <c r="E25" s="428" t="s">
        <v>273</v>
      </c>
      <c r="F25" s="540">
        <v>0</v>
      </c>
      <c r="G25" s="62"/>
      <c r="H25" s="60"/>
      <c r="J25" s="61"/>
      <c r="K25" s="43"/>
      <c r="L25" s="43"/>
      <c r="M25" s="19"/>
      <c r="N25" s="20"/>
      <c r="O25" s="62"/>
      <c r="P25" s="60"/>
      <c r="R25" s="61"/>
      <c r="S25" s="43"/>
      <c r="T25" s="43"/>
      <c r="U25" s="19"/>
      <c r="V25" s="20"/>
      <c r="W25" s="62"/>
      <c r="X25" s="60"/>
      <c r="Z25" s="61"/>
      <c r="AA25" s="43"/>
      <c r="AB25" s="43"/>
      <c r="AC25" s="19"/>
      <c r="AD25" s="20"/>
      <c r="AE25" s="62"/>
      <c r="AF25" s="60"/>
      <c r="AH25" s="61"/>
      <c r="AI25" s="43"/>
      <c r="AJ25" s="43"/>
      <c r="AK25" s="19"/>
      <c r="AL25" s="20"/>
      <c r="AM25" s="62"/>
      <c r="AN25" s="60"/>
    </row>
    <row r="26" spans="2:40" x14ac:dyDescent="0.3">
      <c r="B26" s="61"/>
      <c r="C26" s="43"/>
      <c r="D26" s="43"/>
      <c r="E26" s="428" t="s">
        <v>274</v>
      </c>
      <c r="F26" s="575"/>
      <c r="G26" s="62"/>
      <c r="H26" s="60"/>
      <c r="J26" s="61"/>
      <c r="K26" s="43"/>
      <c r="L26" s="43"/>
      <c r="M26" s="19"/>
      <c r="N26" s="20"/>
      <c r="O26" s="62"/>
      <c r="P26" s="60"/>
      <c r="R26" s="61"/>
      <c r="S26" s="43"/>
      <c r="T26" s="43"/>
      <c r="U26" s="19"/>
      <c r="V26" s="20"/>
      <c r="W26" s="62"/>
      <c r="X26" s="60"/>
      <c r="Z26" s="61"/>
      <c r="AA26" s="43"/>
      <c r="AB26" s="43"/>
      <c r="AC26" s="19"/>
      <c r="AD26" s="20"/>
      <c r="AE26" s="62"/>
      <c r="AF26" s="60"/>
      <c r="AH26" s="61"/>
      <c r="AI26" s="43"/>
      <c r="AJ26" s="43"/>
      <c r="AK26" s="19"/>
      <c r="AL26" s="20"/>
      <c r="AM26" s="62"/>
      <c r="AN26" s="60"/>
    </row>
    <row r="27" spans="2:40" x14ac:dyDescent="0.3">
      <c r="B27" s="61"/>
      <c r="C27" s="43"/>
      <c r="D27" s="43"/>
      <c r="E27" s="428" t="s">
        <v>275</v>
      </c>
      <c r="F27" s="437">
        <v>0</v>
      </c>
      <c r="G27" s="62"/>
      <c r="H27" s="60"/>
      <c r="J27" s="61"/>
      <c r="K27" s="43"/>
      <c r="L27" s="43"/>
      <c r="M27" s="19"/>
      <c r="N27" s="20"/>
      <c r="O27" s="62"/>
      <c r="P27" s="60"/>
      <c r="R27" s="61"/>
      <c r="S27" s="43"/>
      <c r="T27" s="43"/>
      <c r="U27" s="19"/>
      <c r="V27" s="20"/>
      <c r="W27" s="62"/>
      <c r="X27" s="60"/>
      <c r="Z27" s="61"/>
      <c r="AA27" s="43"/>
      <c r="AB27" s="43"/>
      <c r="AC27" s="19"/>
      <c r="AD27" s="20"/>
      <c r="AE27" s="62"/>
      <c r="AF27" s="60"/>
      <c r="AH27" s="61"/>
      <c r="AI27" s="43"/>
      <c r="AJ27" s="43"/>
      <c r="AK27" s="19"/>
      <c r="AL27" s="20"/>
      <c r="AM27" s="62"/>
      <c r="AN27" s="60"/>
    </row>
    <row r="28" spans="2:40" ht="24" x14ac:dyDescent="0.3">
      <c r="B28" s="61"/>
      <c r="C28" s="43"/>
      <c r="D28" s="43"/>
      <c r="E28" s="428" t="s">
        <v>276</v>
      </c>
      <c r="F28" s="540">
        <v>0</v>
      </c>
      <c r="G28" s="62"/>
      <c r="H28" s="60"/>
      <c r="J28" s="61"/>
      <c r="K28" s="43"/>
      <c r="L28" s="43"/>
      <c r="M28" s="19"/>
      <c r="N28" s="20"/>
      <c r="O28" s="62"/>
      <c r="P28" s="60"/>
      <c r="R28" s="61"/>
      <c r="S28" s="43"/>
      <c r="T28" s="43"/>
      <c r="U28" s="19"/>
      <c r="V28" s="20"/>
      <c r="W28" s="62"/>
      <c r="X28" s="60"/>
      <c r="Z28" s="61"/>
      <c r="AA28" s="43"/>
      <c r="AB28" s="43"/>
      <c r="AC28" s="19"/>
      <c r="AD28" s="20"/>
      <c r="AE28" s="62"/>
      <c r="AF28" s="60"/>
      <c r="AH28" s="61"/>
      <c r="AI28" s="43"/>
      <c r="AJ28" s="43"/>
      <c r="AK28" s="19"/>
      <c r="AL28" s="20"/>
      <c r="AM28" s="62"/>
      <c r="AN28" s="60"/>
    </row>
    <row r="29" spans="2:40" ht="24" x14ac:dyDescent="0.3">
      <c r="B29" s="61"/>
      <c r="C29" s="43"/>
      <c r="D29" s="43"/>
      <c r="E29" s="428" t="s">
        <v>277</v>
      </c>
      <c r="F29" s="541"/>
      <c r="G29" s="62"/>
      <c r="H29" s="60"/>
      <c r="J29" s="61"/>
      <c r="K29" s="43"/>
      <c r="L29" s="43"/>
      <c r="M29" s="19"/>
      <c r="N29" s="20"/>
      <c r="O29" s="62"/>
      <c r="P29" s="60"/>
      <c r="R29" s="61"/>
      <c r="S29" s="43"/>
      <c r="T29" s="43"/>
      <c r="U29" s="19"/>
      <c r="V29" s="20"/>
      <c r="W29" s="62"/>
      <c r="X29" s="60"/>
      <c r="Z29" s="61"/>
      <c r="AA29" s="43"/>
      <c r="AB29" s="43"/>
      <c r="AC29" s="19"/>
      <c r="AD29" s="20"/>
      <c r="AE29" s="62"/>
      <c r="AF29" s="60"/>
      <c r="AH29" s="61"/>
      <c r="AI29" s="43"/>
      <c r="AJ29" s="43"/>
      <c r="AK29" s="19"/>
      <c r="AL29" s="20"/>
      <c r="AM29" s="62"/>
      <c r="AN29" s="60"/>
    </row>
    <row r="30" spans="2:40" x14ac:dyDescent="0.3">
      <c r="B30" s="61"/>
      <c r="C30" s="43"/>
      <c r="D30" s="43"/>
      <c r="E30" s="428" t="s">
        <v>278</v>
      </c>
      <c r="F30" s="540">
        <v>67441.22</v>
      </c>
      <c r="G30" s="62"/>
      <c r="H30" s="60"/>
      <c r="J30" s="61"/>
      <c r="K30" s="43"/>
      <c r="L30" s="43"/>
      <c r="M30" s="19"/>
      <c r="N30" s="20"/>
      <c r="O30" s="62"/>
      <c r="P30" s="60"/>
      <c r="R30" s="61"/>
      <c r="S30" s="43"/>
      <c r="T30" s="43"/>
      <c r="U30" s="19"/>
      <c r="V30" s="20"/>
      <c r="W30" s="62"/>
      <c r="X30" s="60"/>
      <c r="Z30" s="61"/>
      <c r="AA30" s="43"/>
      <c r="AB30" s="43"/>
      <c r="AC30" s="19"/>
      <c r="AD30" s="20"/>
      <c r="AE30" s="62"/>
      <c r="AF30" s="60"/>
      <c r="AH30" s="61"/>
      <c r="AI30" s="43"/>
      <c r="AJ30" s="43"/>
      <c r="AK30" s="19"/>
      <c r="AL30" s="20"/>
      <c r="AM30" s="62"/>
      <c r="AN30" s="60"/>
    </row>
    <row r="31" spans="2:40" ht="24" x14ac:dyDescent="0.3">
      <c r="B31" s="61"/>
      <c r="C31" s="43"/>
      <c r="D31" s="43"/>
      <c r="E31" s="428" t="s">
        <v>279</v>
      </c>
      <c r="F31" s="575"/>
      <c r="G31" s="62"/>
      <c r="H31" s="60"/>
      <c r="J31" s="61"/>
      <c r="K31" s="43"/>
      <c r="L31" s="43"/>
      <c r="M31" s="19"/>
      <c r="N31" s="20"/>
      <c r="O31" s="62"/>
      <c r="P31" s="60"/>
      <c r="R31" s="61"/>
      <c r="S31" s="43"/>
      <c r="T31" s="43"/>
      <c r="U31" s="19"/>
      <c r="V31" s="20"/>
      <c r="W31" s="62"/>
      <c r="X31" s="60"/>
      <c r="Z31" s="61"/>
      <c r="AA31" s="43"/>
      <c r="AB31" s="43"/>
      <c r="AC31" s="19"/>
      <c r="AD31" s="20"/>
      <c r="AE31" s="62"/>
      <c r="AF31" s="60"/>
      <c r="AH31" s="61"/>
      <c r="AI31" s="43"/>
      <c r="AJ31" s="43"/>
      <c r="AK31" s="19"/>
      <c r="AL31" s="20"/>
      <c r="AM31" s="62"/>
      <c r="AN31" s="60"/>
    </row>
    <row r="32" spans="2:40" ht="24" x14ac:dyDescent="0.3">
      <c r="B32" s="61"/>
      <c r="C32" s="43"/>
      <c r="D32" s="43"/>
      <c r="E32" s="428" t="s">
        <v>280</v>
      </c>
      <c r="F32" s="541"/>
      <c r="G32" s="62"/>
      <c r="H32" s="60"/>
      <c r="J32" s="61"/>
      <c r="K32" s="43"/>
      <c r="L32" s="43"/>
      <c r="M32" s="19"/>
      <c r="N32" s="20"/>
      <c r="O32" s="62"/>
      <c r="P32" s="60"/>
      <c r="R32" s="61"/>
      <c r="S32" s="43"/>
      <c r="T32" s="43"/>
      <c r="U32" s="19"/>
      <c r="V32" s="20"/>
      <c r="W32" s="62"/>
      <c r="X32" s="60"/>
      <c r="Z32" s="61"/>
      <c r="AA32" s="43"/>
      <c r="AB32" s="43"/>
      <c r="AC32" s="19"/>
      <c r="AD32" s="20"/>
      <c r="AE32" s="62"/>
      <c r="AF32" s="60"/>
      <c r="AH32" s="61"/>
      <c r="AI32" s="43"/>
      <c r="AJ32" s="43"/>
      <c r="AK32" s="19"/>
      <c r="AL32" s="20"/>
      <c r="AM32" s="62"/>
      <c r="AN32" s="60"/>
    </row>
    <row r="33" spans="2:40" x14ac:dyDescent="0.3">
      <c r="B33" s="61"/>
      <c r="C33" s="43"/>
      <c r="D33" s="43"/>
      <c r="E33" s="432" t="s">
        <v>281</v>
      </c>
      <c r="F33" s="438">
        <v>6.03</v>
      </c>
      <c r="G33" s="62"/>
      <c r="H33" s="60"/>
      <c r="J33" s="61"/>
      <c r="K33" s="43"/>
      <c r="L33" s="43"/>
      <c r="M33" s="19"/>
      <c r="N33" s="20"/>
      <c r="O33" s="62"/>
      <c r="P33" s="60"/>
      <c r="R33" s="61"/>
      <c r="S33" s="43"/>
      <c r="T33" s="43"/>
      <c r="U33" s="19"/>
      <c r="V33" s="20"/>
      <c r="W33" s="62"/>
      <c r="X33" s="60"/>
      <c r="Z33" s="61"/>
      <c r="AA33" s="43"/>
      <c r="AB33" s="43"/>
      <c r="AC33" s="19"/>
      <c r="AD33" s="20"/>
      <c r="AE33" s="62"/>
      <c r="AF33" s="60"/>
      <c r="AH33" s="61"/>
      <c r="AI33" s="43"/>
      <c r="AJ33" s="43"/>
      <c r="AK33" s="19"/>
      <c r="AL33" s="20"/>
      <c r="AM33" s="62"/>
      <c r="AN33" s="60"/>
    </row>
    <row r="34" spans="2:40" ht="31.5" customHeight="1" thickBot="1" x14ac:dyDescent="0.35">
      <c r="B34" s="61"/>
      <c r="C34" s="43"/>
      <c r="D34" s="43"/>
      <c r="E34" s="434" t="s">
        <v>282</v>
      </c>
      <c r="F34" s="438">
        <v>-3782.49</v>
      </c>
      <c r="G34" s="62"/>
      <c r="H34" s="60"/>
      <c r="J34" s="61"/>
      <c r="K34" s="43"/>
      <c r="L34" s="43"/>
      <c r="M34" s="19"/>
      <c r="N34" s="20"/>
      <c r="O34" s="62"/>
      <c r="P34" s="60"/>
      <c r="R34" s="61"/>
      <c r="S34" s="43"/>
      <c r="T34" s="43"/>
      <c r="U34" s="19"/>
      <c r="V34" s="20"/>
      <c r="W34" s="62"/>
      <c r="X34" s="60"/>
      <c r="Z34" s="61"/>
      <c r="AA34" s="43"/>
      <c r="AB34" s="43"/>
      <c r="AC34" s="19"/>
      <c r="AD34" s="20"/>
      <c r="AE34" s="62"/>
      <c r="AF34" s="60"/>
      <c r="AH34" s="61"/>
      <c r="AI34" s="43"/>
      <c r="AJ34" s="43"/>
      <c r="AK34" s="19"/>
      <c r="AL34" s="20"/>
      <c r="AM34" s="62"/>
      <c r="AN34" s="60"/>
    </row>
    <row r="35" spans="2:40" ht="14.5" thickBot="1" x14ac:dyDescent="0.35">
      <c r="B35" s="61"/>
      <c r="C35" s="43"/>
      <c r="D35" s="43"/>
      <c r="E35" s="435" t="s">
        <v>283</v>
      </c>
      <c r="F35" s="436">
        <f>SUM(F17:F34)</f>
        <v>73652.33</v>
      </c>
      <c r="G35" s="62"/>
      <c r="H35" s="60"/>
      <c r="J35" s="61"/>
      <c r="K35" s="43"/>
      <c r="L35" s="43"/>
      <c r="M35" s="19"/>
      <c r="N35" s="20"/>
      <c r="O35" s="62"/>
      <c r="P35" s="60"/>
      <c r="R35" s="61"/>
      <c r="S35" s="43"/>
      <c r="T35" s="43"/>
      <c r="U35" s="19"/>
      <c r="V35" s="20"/>
      <c r="W35" s="62"/>
      <c r="X35" s="60"/>
      <c r="Z35" s="61"/>
      <c r="AA35" s="43"/>
      <c r="AB35" s="43"/>
      <c r="AC35" s="19"/>
      <c r="AD35" s="20"/>
      <c r="AE35" s="62"/>
      <c r="AF35" s="60"/>
      <c r="AH35" s="61"/>
      <c r="AI35" s="43"/>
      <c r="AJ35" s="43"/>
      <c r="AK35" s="19"/>
      <c r="AL35" s="20"/>
      <c r="AM35" s="62"/>
      <c r="AN35" s="60"/>
    </row>
    <row r="36" spans="2:40" ht="21" customHeight="1" x14ac:dyDescent="0.3">
      <c r="B36" s="61"/>
      <c r="C36" s="43"/>
      <c r="D36" s="43"/>
      <c r="E36" s="445" t="s">
        <v>284</v>
      </c>
      <c r="F36" s="439"/>
      <c r="G36" s="62"/>
      <c r="H36" s="60"/>
      <c r="J36" s="61"/>
      <c r="K36" s="43"/>
      <c r="L36" s="43"/>
      <c r="M36" s="19"/>
      <c r="N36" s="20"/>
      <c r="O36" s="62"/>
      <c r="P36" s="60"/>
      <c r="R36" s="61"/>
      <c r="S36" s="43"/>
      <c r="T36" s="43"/>
      <c r="U36" s="19"/>
      <c r="V36" s="20"/>
      <c r="W36" s="62"/>
      <c r="X36" s="60"/>
      <c r="Z36" s="61"/>
      <c r="AA36" s="43"/>
      <c r="AB36" s="43"/>
      <c r="AC36" s="19"/>
      <c r="AD36" s="20"/>
      <c r="AE36" s="62"/>
      <c r="AF36" s="60"/>
      <c r="AH36" s="61"/>
      <c r="AI36" s="43"/>
      <c r="AJ36" s="43"/>
      <c r="AK36" s="19"/>
      <c r="AL36" s="20"/>
      <c r="AM36" s="62"/>
      <c r="AN36" s="60"/>
    </row>
    <row r="37" spans="2:40" x14ac:dyDescent="0.3">
      <c r="B37" s="61"/>
      <c r="C37" s="43"/>
      <c r="D37" s="43"/>
      <c r="E37" s="440" t="s">
        <v>285</v>
      </c>
      <c r="F37" s="441">
        <f>28387.19+136831.89-46500</f>
        <v>118719.08000000002</v>
      </c>
      <c r="G37" s="62"/>
      <c r="H37" s="60"/>
      <c r="J37" s="61"/>
      <c r="K37" s="43"/>
      <c r="L37" s="43"/>
      <c r="M37" s="19"/>
      <c r="N37" s="20"/>
      <c r="O37" s="62"/>
      <c r="P37" s="60"/>
      <c r="R37" s="61"/>
      <c r="S37" s="43"/>
      <c r="T37" s="43"/>
      <c r="U37" s="19"/>
      <c r="V37" s="20"/>
      <c r="W37" s="62"/>
      <c r="X37" s="60"/>
      <c r="Z37" s="61"/>
      <c r="AA37" s="43"/>
      <c r="AB37" s="43"/>
      <c r="AC37" s="19"/>
      <c r="AD37" s="20"/>
      <c r="AE37" s="62"/>
      <c r="AF37" s="60"/>
      <c r="AH37" s="61"/>
      <c r="AI37" s="43"/>
      <c r="AJ37" s="43"/>
      <c r="AK37" s="19"/>
      <c r="AL37" s="20"/>
      <c r="AM37" s="62"/>
      <c r="AN37" s="60"/>
    </row>
    <row r="38" spans="2:40" x14ac:dyDescent="0.3">
      <c r="B38" s="61"/>
      <c r="C38" s="43"/>
      <c r="D38" s="43"/>
      <c r="E38" s="440" t="s">
        <v>286</v>
      </c>
      <c r="F38" s="441">
        <v>8940.7999999999993</v>
      </c>
      <c r="G38" s="62"/>
      <c r="H38" s="60"/>
      <c r="J38" s="61"/>
      <c r="K38" s="43"/>
      <c r="L38" s="43"/>
      <c r="M38" s="19"/>
      <c r="N38" s="20"/>
      <c r="O38" s="62"/>
      <c r="P38" s="60"/>
      <c r="R38" s="61"/>
      <c r="S38" s="43"/>
      <c r="T38" s="43"/>
      <c r="U38" s="19"/>
      <c r="V38" s="20"/>
      <c r="W38" s="62"/>
      <c r="X38" s="60"/>
      <c r="Z38" s="61"/>
      <c r="AA38" s="43"/>
      <c r="AB38" s="43"/>
      <c r="AC38" s="19"/>
      <c r="AD38" s="20"/>
      <c r="AE38" s="62"/>
      <c r="AF38" s="60"/>
      <c r="AH38" s="61"/>
      <c r="AI38" s="43"/>
      <c r="AJ38" s="43"/>
      <c r="AK38" s="19"/>
      <c r="AL38" s="20"/>
      <c r="AM38" s="62"/>
      <c r="AN38" s="60"/>
    </row>
    <row r="39" spans="2:40" ht="14.5" thickBot="1" x14ac:dyDescent="0.35">
      <c r="B39" s="61"/>
      <c r="C39" s="43"/>
      <c r="D39" s="43"/>
      <c r="E39" s="442" t="s">
        <v>287</v>
      </c>
      <c r="F39" s="443">
        <v>1923.73</v>
      </c>
      <c r="G39" s="62"/>
      <c r="H39" s="60"/>
      <c r="J39" s="61"/>
      <c r="K39" s="43"/>
      <c r="L39" s="43"/>
      <c r="M39" s="19"/>
      <c r="N39" s="20"/>
      <c r="O39" s="62"/>
      <c r="P39" s="60"/>
      <c r="R39" s="61"/>
      <c r="S39" s="43"/>
      <c r="T39" s="43"/>
      <c r="U39" s="19"/>
      <c r="V39" s="20"/>
      <c r="W39" s="62"/>
      <c r="X39" s="60"/>
      <c r="Z39" s="61"/>
      <c r="AA39" s="43"/>
      <c r="AB39" s="43"/>
      <c r="AC39" s="19"/>
      <c r="AD39" s="20"/>
      <c r="AE39" s="62"/>
      <c r="AF39" s="60"/>
      <c r="AH39" s="61"/>
      <c r="AI39" s="43"/>
      <c r="AJ39" s="43"/>
      <c r="AK39" s="19"/>
      <c r="AL39" s="20"/>
      <c r="AM39" s="62"/>
      <c r="AN39" s="60"/>
    </row>
    <row r="40" spans="2:40" ht="21" customHeight="1" thickBot="1" x14ac:dyDescent="0.35">
      <c r="B40" s="61"/>
      <c r="C40" s="43"/>
      <c r="D40" s="43"/>
      <c r="E40" s="435" t="s">
        <v>288</v>
      </c>
      <c r="F40" s="444">
        <f>SUM(F37:F39)</f>
        <v>129583.61000000002</v>
      </c>
      <c r="G40" s="62"/>
      <c r="H40" s="60"/>
      <c r="J40" s="61"/>
      <c r="K40" s="43"/>
      <c r="L40" s="43"/>
      <c r="M40" s="19"/>
      <c r="N40" s="20"/>
      <c r="O40" s="62"/>
      <c r="P40" s="60"/>
      <c r="R40" s="61"/>
      <c r="S40" s="43"/>
      <c r="T40" s="43"/>
      <c r="U40" s="19"/>
      <c r="V40" s="20"/>
      <c r="W40" s="62"/>
      <c r="X40" s="60"/>
      <c r="Z40" s="61"/>
      <c r="AA40" s="43"/>
      <c r="AB40" s="43"/>
      <c r="AC40" s="19"/>
      <c r="AD40" s="20"/>
      <c r="AE40" s="62"/>
      <c r="AF40" s="60"/>
      <c r="AH40" s="61"/>
      <c r="AI40" s="43"/>
      <c r="AJ40" s="43"/>
      <c r="AK40" s="19"/>
      <c r="AL40" s="20"/>
      <c r="AM40" s="62"/>
      <c r="AN40" s="60"/>
    </row>
    <row r="41" spans="2:40" ht="22" customHeight="1" x14ac:dyDescent="0.3">
      <c r="B41" s="61"/>
      <c r="C41" s="43"/>
      <c r="D41" s="43"/>
      <c r="E41" s="447" t="s">
        <v>284</v>
      </c>
      <c r="F41" s="26"/>
      <c r="G41" s="62"/>
      <c r="H41" s="60"/>
      <c r="J41" s="61"/>
      <c r="K41" s="43"/>
      <c r="L41" s="43"/>
      <c r="M41" s="19"/>
      <c r="N41" s="20"/>
      <c r="O41" s="62"/>
      <c r="P41" s="60"/>
      <c r="R41" s="61"/>
      <c r="S41" s="43"/>
      <c r="T41" s="43"/>
      <c r="U41" s="19"/>
      <c r="V41" s="20"/>
      <c r="W41" s="62"/>
      <c r="X41" s="60"/>
      <c r="Z41" s="61"/>
      <c r="AA41" s="43"/>
      <c r="AB41" s="43"/>
      <c r="AC41" s="19"/>
      <c r="AD41" s="20"/>
      <c r="AE41" s="62"/>
      <c r="AF41" s="60"/>
      <c r="AH41" s="61"/>
      <c r="AI41" s="43"/>
      <c r="AJ41" s="43"/>
      <c r="AK41" s="19"/>
      <c r="AL41" s="20"/>
      <c r="AM41" s="62"/>
      <c r="AN41" s="60"/>
    </row>
    <row r="42" spans="2:40" x14ac:dyDescent="0.3">
      <c r="B42" s="61"/>
      <c r="C42" s="43"/>
      <c r="D42" s="43"/>
      <c r="E42" s="432" t="s">
        <v>289</v>
      </c>
      <c r="F42" s="448">
        <v>2711.73</v>
      </c>
      <c r="G42" s="62"/>
      <c r="H42" s="60"/>
      <c r="J42" s="61"/>
      <c r="K42" s="43"/>
      <c r="L42" s="43"/>
      <c r="M42" s="19"/>
      <c r="N42" s="20"/>
      <c r="O42" s="62"/>
      <c r="P42" s="60"/>
      <c r="R42" s="61"/>
      <c r="S42" s="43"/>
      <c r="T42" s="43"/>
      <c r="U42" s="19"/>
      <c r="V42" s="20"/>
      <c r="W42" s="62"/>
      <c r="X42" s="60"/>
      <c r="Z42" s="61"/>
      <c r="AA42" s="43"/>
      <c r="AB42" s="43"/>
      <c r="AC42" s="19"/>
      <c r="AD42" s="20"/>
      <c r="AE42" s="62"/>
      <c r="AF42" s="60"/>
      <c r="AH42" s="61"/>
      <c r="AI42" s="43"/>
      <c r="AJ42" s="43"/>
      <c r="AK42" s="19"/>
      <c r="AL42" s="20"/>
      <c r="AM42" s="62"/>
      <c r="AN42" s="60"/>
    </row>
    <row r="43" spans="2:40" x14ac:dyDescent="0.3">
      <c r="B43" s="61"/>
      <c r="C43" s="43"/>
      <c r="D43" s="43"/>
      <c r="E43" s="432" t="s">
        <v>290</v>
      </c>
      <c r="F43" s="540">
        <v>22426.34</v>
      </c>
      <c r="G43" s="62"/>
      <c r="H43" s="60"/>
      <c r="J43" s="61"/>
      <c r="K43" s="43"/>
      <c r="L43" s="43"/>
      <c r="M43" s="19"/>
      <c r="N43" s="20"/>
      <c r="O43" s="62"/>
      <c r="P43" s="60"/>
      <c r="R43" s="61"/>
      <c r="S43" s="43"/>
      <c r="T43" s="43"/>
      <c r="U43" s="19"/>
      <c r="V43" s="20"/>
      <c r="W43" s="62"/>
      <c r="X43" s="60"/>
      <c r="Z43" s="61"/>
      <c r="AA43" s="43"/>
      <c r="AB43" s="43"/>
      <c r="AC43" s="19"/>
      <c r="AD43" s="20"/>
      <c r="AE43" s="62"/>
      <c r="AF43" s="60"/>
      <c r="AH43" s="61"/>
      <c r="AI43" s="43"/>
      <c r="AJ43" s="43"/>
      <c r="AK43" s="19"/>
      <c r="AL43" s="20"/>
      <c r="AM43" s="62"/>
      <c r="AN43" s="60"/>
    </row>
    <row r="44" spans="2:40" x14ac:dyDescent="0.3">
      <c r="B44" s="61"/>
      <c r="C44" s="43"/>
      <c r="D44" s="43"/>
      <c r="E44" s="432" t="s">
        <v>291</v>
      </c>
      <c r="F44" s="575"/>
      <c r="G44" s="62"/>
      <c r="H44" s="60"/>
      <c r="J44" s="61"/>
      <c r="K44" s="43"/>
      <c r="L44" s="43"/>
      <c r="M44" s="19"/>
      <c r="N44" s="20"/>
      <c r="O44" s="62"/>
      <c r="P44" s="60"/>
      <c r="R44" s="61"/>
      <c r="S44" s="43"/>
      <c r="T44" s="43"/>
      <c r="U44" s="19"/>
      <c r="V44" s="20"/>
      <c r="W44" s="62"/>
      <c r="X44" s="60"/>
      <c r="Z44" s="61"/>
      <c r="AA44" s="43"/>
      <c r="AB44" s="43"/>
      <c r="AC44" s="19"/>
      <c r="AD44" s="20"/>
      <c r="AE44" s="62"/>
      <c r="AF44" s="60"/>
      <c r="AH44" s="61"/>
      <c r="AI44" s="43"/>
      <c r="AJ44" s="43"/>
      <c r="AK44" s="19"/>
      <c r="AL44" s="20"/>
      <c r="AM44" s="62"/>
      <c r="AN44" s="60"/>
    </row>
    <row r="45" spans="2:40" x14ac:dyDescent="0.3">
      <c r="B45" s="61"/>
      <c r="C45" s="43"/>
      <c r="D45" s="43"/>
      <c r="E45" s="432" t="s">
        <v>292</v>
      </c>
      <c r="F45" s="541"/>
      <c r="G45" s="62"/>
      <c r="H45" s="60"/>
      <c r="J45" s="61"/>
      <c r="K45" s="43"/>
      <c r="L45" s="43"/>
      <c r="M45" s="19"/>
      <c r="N45" s="20"/>
      <c r="O45" s="62"/>
      <c r="P45" s="60"/>
      <c r="R45" s="61"/>
      <c r="S45" s="43"/>
      <c r="T45" s="43"/>
      <c r="U45" s="19"/>
      <c r="V45" s="20"/>
      <c r="W45" s="62"/>
      <c r="X45" s="60"/>
      <c r="Z45" s="61"/>
      <c r="AA45" s="43"/>
      <c r="AB45" s="43"/>
      <c r="AC45" s="19"/>
      <c r="AD45" s="20"/>
      <c r="AE45" s="62"/>
      <c r="AF45" s="60"/>
      <c r="AH45" s="61"/>
      <c r="AI45" s="43"/>
      <c r="AJ45" s="43"/>
      <c r="AK45" s="19"/>
      <c r="AL45" s="20"/>
      <c r="AM45" s="62"/>
      <c r="AN45" s="60"/>
    </row>
    <row r="46" spans="2:40" x14ac:dyDescent="0.3">
      <c r="B46" s="61"/>
      <c r="C46" s="43"/>
      <c r="D46" s="43"/>
      <c r="E46" s="432" t="s">
        <v>293</v>
      </c>
      <c r="F46" s="540">
        <v>9787.9699999999993</v>
      </c>
      <c r="G46" s="62"/>
      <c r="H46" s="60"/>
      <c r="J46" s="61"/>
      <c r="K46" s="43"/>
      <c r="L46" s="43"/>
      <c r="M46" s="19"/>
      <c r="N46" s="20"/>
      <c r="O46" s="62"/>
      <c r="P46" s="60"/>
      <c r="R46" s="61"/>
      <c r="S46" s="43"/>
      <c r="T46" s="43"/>
      <c r="U46" s="19"/>
      <c r="V46" s="20"/>
      <c r="W46" s="62"/>
      <c r="X46" s="60"/>
      <c r="Z46" s="61"/>
      <c r="AA46" s="43"/>
      <c r="AB46" s="43"/>
      <c r="AC46" s="19"/>
      <c r="AD46" s="20"/>
      <c r="AE46" s="62"/>
      <c r="AF46" s="60"/>
      <c r="AH46" s="61"/>
      <c r="AI46" s="43"/>
      <c r="AJ46" s="43"/>
      <c r="AK46" s="19"/>
      <c r="AL46" s="20"/>
      <c r="AM46" s="62"/>
      <c r="AN46" s="60"/>
    </row>
    <row r="47" spans="2:40" x14ac:dyDescent="0.3">
      <c r="B47" s="61"/>
      <c r="C47" s="43"/>
      <c r="D47" s="43"/>
      <c r="E47" s="432" t="s">
        <v>294</v>
      </c>
      <c r="F47" s="575"/>
      <c r="G47" s="62"/>
      <c r="H47" s="60"/>
      <c r="J47" s="61"/>
      <c r="K47" s="43"/>
      <c r="L47" s="43"/>
      <c r="M47" s="19"/>
      <c r="N47" s="20"/>
      <c r="O47" s="62"/>
      <c r="P47" s="60"/>
      <c r="R47" s="61"/>
      <c r="S47" s="43"/>
      <c r="T47" s="43"/>
      <c r="U47" s="19"/>
      <c r="V47" s="20"/>
      <c r="W47" s="62"/>
      <c r="X47" s="60"/>
      <c r="Z47" s="61"/>
      <c r="AA47" s="43"/>
      <c r="AB47" s="43"/>
      <c r="AC47" s="19"/>
      <c r="AD47" s="20"/>
      <c r="AE47" s="62"/>
      <c r="AF47" s="60"/>
      <c r="AH47" s="61"/>
      <c r="AI47" s="43"/>
      <c r="AJ47" s="43"/>
      <c r="AK47" s="19"/>
      <c r="AL47" s="20"/>
      <c r="AM47" s="62"/>
      <c r="AN47" s="60"/>
    </row>
    <row r="48" spans="2:40" x14ac:dyDescent="0.3">
      <c r="B48" s="61"/>
      <c r="C48" s="43"/>
      <c r="D48" s="43"/>
      <c r="E48" s="432" t="s">
        <v>295</v>
      </c>
      <c r="F48" s="541"/>
      <c r="G48" s="62"/>
      <c r="H48" s="60"/>
      <c r="J48" s="61"/>
      <c r="K48" s="43"/>
      <c r="L48" s="43"/>
      <c r="M48" s="19"/>
      <c r="N48" s="20"/>
      <c r="O48" s="62"/>
      <c r="P48" s="60"/>
      <c r="R48" s="61"/>
      <c r="S48" s="43"/>
      <c r="T48" s="43"/>
      <c r="U48" s="19"/>
      <c r="V48" s="20"/>
      <c r="W48" s="62"/>
      <c r="X48" s="60"/>
      <c r="Z48" s="61"/>
      <c r="AA48" s="43"/>
      <c r="AB48" s="43"/>
      <c r="AC48" s="19"/>
      <c r="AD48" s="20"/>
      <c r="AE48" s="62"/>
      <c r="AF48" s="60"/>
      <c r="AH48" s="61"/>
      <c r="AI48" s="43"/>
      <c r="AJ48" s="43"/>
      <c r="AK48" s="19"/>
      <c r="AL48" s="20"/>
      <c r="AM48" s="62"/>
      <c r="AN48" s="60"/>
    </row>
    <row r="49" spans="2:40" x14ac:dyDescent="0.3">
      <c r="B49" s="61"/>
      <c r="C49" s="43"/>
      <c r="D49" s="43"/>
      <c r="E49" s="432" t="s">
        <v>296</v>
      </c>
      <c r="F49" s="540">
        <v>160234.18</v>
      </c>
      <c r="G49" s="62"/>
      <c r="H49" s="60"/>
      <c r="J49" s="61"/>
      <c r="K49" s="43"/>
      <c r="L49" s="43"/>
      <c r="M49" s="19"/>
      <c r="N49" s="20"/>
      <c r="O49" s="62"/>
      <c r="P49" s="60"/>
      <c r="R49" s="61"/>
      <c r="S49" s="43"/>
      <c r="T49" s="43"/>
      <c r="U49" s="19"/>
      <c r="V49" s="20"/>
      <c r="W49" s="62"/>
      <c r="X49" s="60"/>
      <c r="Z49" s="61"/>
      <c r="AA49" s="43"/>
      <c r="AB49" s="43"/>
      <c r="AC49" s="19"/>
      <c r="AD49" s="20"/>
      <c r="AE49" s="62"/>
      <c r="AF49" s="60"/>
      <c r="AH49" s="61"/>
      <c r="AI49" s="43"/>
      <c r="AJ49" s="43"/>
      <c r="AK49" s="19"/>
      <c r="AL49" s="20"/>
      <c r="AM49" s="62"/>
      <c r="AN49" s="60"/>
    </row>
    <row r="50" spans="2:40" ht="24" x14ac:dyDescent="0.3">
      <c r="B50" s="61"/>
      <c r="C50" s="43"/>
      <c r="D50" s="43"/>
      <c r="E50" s="432" t="s">
        <v>297</v>
      </c>
      <c r="F50" s="541"/>
      <c r="G50" s="62"/>
      <c r="H50" s="60"/>
      <c r="J50" s="61"/>
      <c r="K50" s="43"/>
      <c r="L50" s="43"/>
      <c r="M50" s="19"/>
      <c r="N50" s="20"/>
      <c r="O50" s="62"/>
      <c r="P50" s="60"/>
      <c r="R50" s="61"/>
      <c r="S50" s="43"/>
      <c r="T50" s="43"/>
      <c r="U50" s="19"/>
      <c r="V50" s="20"/>
      <c r="W50" s="62"/>
      <c r="X50" s="60"/>
      <c r="Z50" s="61"/>
      <c r="AA50" s="43"/>
      <c r="AB50" s="43"/>
      <c r="AC50" s="19"/>
      <c r="AD50" s="20"/>
      <c r="AE50" s="62"/>
      <c r="AF50" s="60"/>
      <c r="AH50" s="61"/>
      <c r="AI50" s="43"/>
      <c r="AJ50" s="43"/>
      <c r="AK50" s="19"/>
      <c r="AL50" s="20"/>
      <c r="AM50" s="62"/>
      <c r="AN50" s="60"/>
    </row>
    <row r="51" spans="2:40" x14ac:dyDescent="0.3">
      <c r="B51" s="61"/>
      <c r="C51" s="43"/>
      <c r="D51" s="43"/>
      <c r="E51" s="432" t="s">
        <v>298</v>
      </c>
      <c r="F51" s="540">
        <v>92192.08</v>
      </c>
      <c r="G51" s="62"/>
      <c r="H51" s="60"/>
      <c r="J51" s="61"/>
      <c r="K51" s="43"/>
      <c r="L51" s="43"/>
      <c r="M51" s="19"/>
      <c r="N51" s="20"/>
      <c r="O51" s="62"/>
      <c r="P51" s="60"/>
      <c r="R51" s="61"/>
      <c r="S51" s="43"/>
      <c r="T51" s="43"/>
      <c r="U51" s="19"/>
      <c r="V51" s="20"/>
      <c r="W51" s="62"/>
      <c r="X51" s="60"/>
      <c r="Z51" s="61"/>
      <c r="AA51" s="43"/>
      <c r="AB51" s="43"/>
      <c r="AC51" s="19"/>
      <c r="AD51" s="20"/>
      <c r="AE51" s="62"/>
      <c r="AF51" s="60"/>
      <c r="AH51" s="61"/>
      <c r="AI51" s="43"/>
      <c r="AJ51" s="43"/>
      <c r="AK51" s="19"/>
      <c r="AL51" s="20"/>
      <c r="AM51" s="62"/>
      <c r="AN51" s="60"/>
    </row>
    <row r="52" spans="2:40" ht="24" x14ac:dyDescent="0.3">
      <c r="B52" s="61"/>
      <c r="C52" s="43"/>
      <c r="D52" s="43"/>
      <c r="E52" s="432" t="s">
        <v>299</v>
      </c>
      <c r="F52" s="541"/>
      <c r="G52" s="62"/>
      <c r="H52" s="60"/>
      <c r="J52" s="61"/>
      <c r="K52" s="43"/>
      <c r="L52" s="43"/>
      <c r="M52" s="19"/>
      <c r="N52" s="20"/>
      <c r="O52" s="62"/>
      <c r="P52" s="60"/>
      <c r="R52" s="61"/>
      <c r="S52" s="43"/>
      <c r="T52" s="43"/>
      <c r="U52" s="19"/>
      <c r="V52" s="20"/>
      <c r="W52" s="62"/>
      <c r="X52" s="60"/>
      <c r="Z52" s="61"/>
      <c r="AA52" s="43"/>
      <c r="AB52" s="43"/>
      <c r="AC52" s="19"/>
      <c r="AD52" s="20"/>
      <c r="AE52" s="62"/>
      <c r="AF52" s="60"/>
      <c r="AH52" s="61"/>
      <c r="AI52" s="43"/>
      <c r="AJ52" s="43"/>
      <c r="AK52" s="19"/>
      <c r="AL52" s="20"/>
      <c r="AM52" s="62"/>
      <c r="AN52" s="60"/>
    </row>
    <row r="53" spans="2:40" x14ac:dyDescent="0.3">
      <c r="B53" s="61"/>
      <c r="C53" s="43"/>
      <c r="D53" s="43"/>
      <c r="E53" s="432" t="s">
        <v>300</v>
      </c>
      <c r="F53" s="451">
        <v>16532.809999999998</v>
      </c>
      <c r="G53" s="62"/>
      <c r="H53" s="60"/>
      <c r="J53" s="61"/>
      <c r="K53" s="43"/>
      <c r="L53" s="43"/>
      <c r="M53" s="19"/>
      <c r="N53" s="20"/>
      <c r="O53" s="62"/>
      <c r="P53" s="60"/>
      <c r="R53" s="61"/>
      <c r="S53" s="43"/>
      <c r="T53" s="43"/>
      <c r="U53" s="19"/>
      <c r="V53" s="20"/>
      <c r="W53" s="62"/>
      <c r="X53" s="60"/>
      <c r="Z53" s="61"/>
      <c r="AA53" s="43"/>
      <c r="AB53" s="43"/>
      <c r="AC53" s="19"/>
      <c r="AD53" s="20"/>
      <c r="AE53" s="62"/>
      <c r="AF53" s="60"/>
      <c r="AH53" s="61"/>
      <c r="AI53" s="43"/>
      <c r="AJ53" s="43"/>
      <c r="AK53" s="19"/>
      <c r="AL53" s="20"/>
      <c r="AM53" s="62"/>
      <c r="AN53" s="60"/>
    </row>
    <row r="54" spans="2:40" x14ac:dyDescent="0.3">
      <c r="B54" s="61"/>
      <c r="C54" s="43"/>
      <c r="D54" s="43"/>
      <c r="E54" s="432" t="s">
        <v>301</v>
      </c>
      <c r="F54" s="542">
        <v>8936.7000000000007</v>
      </c>
      <c r="G54" s="62"/>
      <c r="H54" s="60"/>
      <c r="J54" s="61"/>
      <c r="K54" s="43"/>
      <c r="L54" s="43"/>
      <c r="M54" s="19"/>
      <c r="N54" s="20"/>
      <c r="O54" s="62"/>
      <c r="P54" s="60"/>
      <c r="R54" s="61"/>
      <c r="S54" s="43"/>
      <c r="T54" s="43"/>
      <c r="U54" s="19"/>
      <c r="V54" s="20"/>
      <c r="W54" s="62"/>
      <c r="X54" s="60"/>
      <c r="Z54" s="61"/>
      <c r="AA54" s="43"/>
      <c r="AB54" s="43"/>
      <c r="AC54" s="19"/>
      <c r="AD54" s="20"/>
      <c r="AE54" s="62"/>
      <c r="AF54" s="60"/>
      <c r="AH54" s="61"/>
      <c r="AI54" s="43"/>
      <c r="AJ54" s="43"/>
      <c r="AK54" s="19"/>
      <c r="AL54" s="20"/>
      <c r="AM54" s="62"/>
      <c r="AN54" s="60"/>
    </row>
    <row r="55" spans="2:40" x14ac:dyDescent="0.3">
      <c r="B55" s="61"/>
      <c r="C55" s="43"/>
      <c r="D55" s="43"/>
      <c r="E55" s="432" t="s">
        <v>302</v>
      </c>
      <c r="F55" s="543"/>
      <c r="G55" s="62"/>
      <c r="H55" s="60"/>
      <c r="J55" s="61"/>
      <c r="K55" s="43"/>
      <c r="L55" s="43"/>
      <c r="M55" s="19"/>
      <c r="N55" s="20"/>
      <c r="O55" s="62"/>
      <c r="P55" s="60"/>
      <c r="R55" s="61"/>
      <c r="S55" s="43"/>
      <c r="T55" s="43"/>
      <c r="U55" s="19"/>
      <c r="V55" s="20"/>
      <c r="W55" s="62"/>
      <c r="X55" s="60"/>
      <c r="Z55" s="61"/>
      <c r="AA55" s="43"/>
      <c r="AB55" s="43"/>
      <c r="AC55" s="19"/>
      <c r="AD55" s="20"/>
      <c r="AE55" s="62"/>
      <c r="AF55" s="60"/>
      <c r="AH55" s="61"/>
      <c r="AI55" s="43"/>
      <c r="AJ55" s="43"/>
      <c r="AK55" s="19"/>
      <c r="AL55" s="20"/>
      <c r="AM55" s="62"/>
      <c r="AN55" s="60"/>
    </row>
    <row r="56" spans="2:40" x14ac:dyDescent="0.3">
      <c r="B56" s="61"/>
      <c r="C56" s="43"/>
      <c r="D56" s="43"/>
      <c r="E56" s="432" t="s">
        <v>286</v>
      </c>
      <c r="F56" s="451">
        <v>35686.880000000005</v>
      </c>
      <c r="G56" s="62"/>
      <c r="H56" s="60"/>
      <c r="J56" s="61"/>
      <c r="K56" s="43"/>
      <c r="L56" s="43"/>
      <c r="M56" s="19"/>
      <c r="N56" s="20"/>
      <c r="O56" s="62"/>
      <c r="P56" s="60"/>
      <c r="R56" s="61"/>
      <c r="S56" s="43"/>
      <c r="T56" s="43"/>
      <c r="U56" s="19"/>
      <c r="V56" s="20"/>
      <c r="W56" s="62"/>
      <c r="X56" s="60"/>
      <c r="Z56" s="61"/>
      <c r="AA56" s="43"/>
      <c r="AB56" s="43"/>
      <c r="AC56" s="19"/>
      <c r="AD56" s="20"/>
      <c r="AE56" s="62"/>
      <c r="AF56" s="60"/>
      <c r="AH56" s="61"/>
      <c r="AI56" s="43"/>
      <c r="AJ56" s="43"/>
      <c r="AK56" s="19"/>
      <c r="AL56" s="20"/>
      <c r="AM56" s="62"/>
      <c r="AN56" s="60"/>
    </row>
    <row r="57" spans="2:40" x14ac:dyDescent="0.3">
      <c r="B57" s="61"/>
      <c r="C57" s="43"/>
      <c r="D57" s="43"/>
      <c r="E57" s="432" t="s">
        <v>281</v>
      </c>
      <c r="F57" s="427"/>
      <c r="G57" s="62"/>
      <c r="H57" s="60"/>
      <c r="J57" s="61"/>
      <c r="K57" s="43"/>
      <c r="L57" s="43"/>
      <c r="M57" s="19"/>
      <c r="N57" s="20"/>
      <c r="O57" s="62"/>
      <c r="P57" s="60"/>
      <c r="R57" s="61"/>
      <c r="S57" s="43"/>
      <c r="T57" s="43"/>
      <c r="U57" s="19"/>
      <c r="V57" s="20"/>
      <c r="W57" s="62"/>
      <c r="X57" s="60"/>
      <c r="Z57" s="61"/>
      <c r="AA57" s="43"/>
      <c r="AB57" s="43"/>
      <c r="AC57" s="19"/>
      <c r="AD57" s="20"/>
      <c r="AE57" s="62"/>
      <c r="AF57" s="60"/>
      <c r="AH57" s="61"/>
      <c r="AI57" s="43"/>
      <c r="AJ57" s="43"/>
      <c r="AK57" s="19"/>
      <c r="AL57" s="20"/>
      <c r="AM57" s="62"/>
      <c r="AN57" s="60"/>
    </row>
    <row r="58" spans="2:40" ht="14.5" thickBot="1" x14ac:dyDescent="0.35">
      <c r="B58" s="61"/>
      <c r="C58" s="43"/>
      <c r="D58" s="43"/>
      <c r="E58" s="449" t="s">
        <v>282</v>
      </c>
      <c r="F58" s="450"/>
      <c r="G58" s="62"/>
      <c r="H58" s="60"/>
      <c r="J58" s="61"/>
      <c r="K58" s="43"/>
      <c r="L58" s="43"/>
      <c r="M58" s="19"/>
      <c r="N58" s="20"/>
      <c r="O58" s="62"/>
      <c r="P58" s="60"/>
      <c r="R58" s="61"/>
      <c r="S58" s="43"/>
      <c r="T58" s="43"/>
      <c r="U58" s="19"/>
      <c r="V58" s="20"/>
      <c r="W58" s="62"/>
      <c r="X58" s="60"/>
      <c r="Z58" s="61"/>
      <c r="AA58" s="43"/>
      <c r="AB58" s="43"/>
      <c r="AC58" s="19"/>
      <c r="AD58" s="20"/>
      <c r="AE58" s="62"/>
      <c r="AF58" s="60"/>
      <c r="AH58" s="61"/>
      <c r="AI58" s="43"/>
      <c r="AJ58" s="43"/>
      <c r="AK58" s="19"/>
      <c r="AL58" s="20"/>
      <c r="AM58" s="62"/>
      <c r="AN58" s="60"/>
    </row>
    <row r="59" spans="2:40" ht="23.5" customHeight="1" thickBot="1" x14ac:dyDescent="0.35">
      <c r="B59" s="61"/>
      <c r="C59" s="43"/>
      <c r="D59" s="43"/>
      <c r="E59" s="435" t="s">
        <v>303</v>
      </c>
      <c r="F59" s="444">
        <f>SUM(F41:F58)</f>
        <v>348508.69</v>
      </c>
      <c r="G59" s="62"/>
      <c r="H59" s="60"/>
      <c r="J59" s="61"/>
      <c r="K59" s="43"/>
      <c r="L59" s="43"/>
      <c r="M59" s="19"/>
      <c r="N59" s="20"/>
      <c r="O59" s="62"/>
      <c r="P59" s="60"/>
      <c r="R59" s="61"/>
      <c r="S59" s="43"/>
      <c r="T59" s="43"/>
      <c r="U59" s="19"/>
      <c r="V59" s="20"/>
      <c r="W59" s="62"/>
      <c r="X59" s="60"/>
      <c r="Z59" s="61"/>
      <c r="AA59" s="43"/>
      <c r="AB59" s="43"/>
      <c r="AC59" s="19"/>
      <c r="AD59" s="20"/>
      <c r="AE59" s="62"/>
      <c r="AF59" s="60"/>
      <c r="AH59" s="61"/>
      <c r="AI59" s="43"/>
      <c r="AJ59" s="43"/>
      <c r="AK59" s="19"/>
      <c r="AL59" s="20"/>
      <c r="AM59" s="62"/>
      <c r="AN59" s="60"/>
    </row>
    <row r="60" spans="2:40" ht="23.5" customHeight="1" x14ac:dyDescent="0.3">
      <c r="B60" s="61"/>
      <c r="C60" s="43"/>
      <c r="D60" s="43"/>
      <c r="E60" s="433" t="s">
        <v>304</v>
      </c>
      <c r="F60" s="20"/>
      <c r="G60" s="62"/>
      <c r="H60" s="60"/>
      <c r="J60" s="61"/>
      <c r="K60" s="43"/>
      <c r="L60" s="43"/>
      <c r="M60" s="19"/>
      <c r="N60" s="20"/>
      <c r="O60" s="62"/>
      <c r="P60" s="60"/>
      <c r="R60" s="61"/>
      <c r="S60" s="43"/>
      <c r="T60" s="43"/>
      <c r="U60" s="19"/>
      <c r="V60" s="20"/>
      <c r="W60" s="62"/>
      <c r="X60" s="60"/>
      <c r="Z60" s="61"/>
      <c r="AA60" s="43"/>
      <c r="AB60" s="43"/>
      <c r="AC60" s="19"/>
      <c r="AD60" s="20"/>
      <c r="AE60" s="62"/>
      <c r="AF60" s="60"/>
      <c r="AH60" s="61"/>
      <c r="AI60" s="43"/>
      <c r="AJ60" s="43"/>
      <c r="AK60" s="19"/>
      <c r="AL60" s="20"/>
      <c r="AM60" s="62"/>
      <c r="AN60" s="60"/>
    </row>
    <row r="61" spans="2:40" ht="24" x14ac:dyDescent="0.3">
      <c r="B61" s="61"/>
      <c r="C61" s="43"/>
      <c r="D61" s="43"/>
      <c r="E61" s="432" t="s">
        <v>305</v>
      </c>
      <c r="F61" s="452">
        <v>1237.5999999999999</v>
      </c>
      <c r="G61" s="62"/>
      <c r="H61" s="60"/>
      <c r="J61" s="61"/>
      <c r="K61" s="43"/>
      <c r="L61" s="43"/>
      <c r="M61" s="19"/>
      <c r="N61" s="20"/>
      <c r="O61" s="62"/>
      <c r="P61" s="60"/>
      <c r="R61" s="61"/>
      <c r="S61" s="43"/>
      <c r="T61" s="43"/>
      <c r="U61" s="19"/>
      <c r="V61" s="20"/>
      <c r="W61" s="62"/>
      <c r="X61" s="60"/>
      <c r="Z61" s="61"/>
      <c r="AA61" s="43"/>
      <c r="AB61" s="43"/>
      <c r="AC61" s="19"/>
      <c r="AD61" s="20"/>
      <c r="AE61" s="62"/>
      <c r="AF61" s="60"/>
      <c r="AH61" s="61"/>
      <c r="AI61" s="43"/>
      <c r="AJ61" s="43"/>
      <c r="AK61" s="19"/>
      <c r="AL61" s="20"/>
      <c r="AM61" s="62"/>
      <c r="AN61" s="60"/>
    </row>
    <row r="62" spans="2:40" ht="24" x14ac:dyDescent="0.3">
      <c r="B62" s="61"/>
      <c r="C62" s="43"/>
      <c r="D62" s="43"/>
      <c r="E62" s="432" t="s">
        <v>306</v>
      </c>
      <c r="F62" s="452">
        <v>0</v>
      </c>
      <c r="G62" s="62"/>
      <c r="H62" s="60"/>
      <c r="J62" s="61"/>
      <c r="K62" s="43"/>
      <c r="L62" s="43"/>
      <c r="M62" s="19"/>
      <c r="N62" s="20"/>
      <c r="O62" s="62"/>
      <c r="P62" s="60"/>
      <c r="R62" s="61"/>
      <c r="S62" s="43"/>
      <c r="T62" s="43"/>
      <c r="U62" s="19"/>
      <c r="V62" s="20"/>
      <c r="W62" s="62"/>
      <c r="X62" s="60"/>
      <c r="Z62" s="61"/>
      <c r="AA62" s="43"/>
      <c r="AB62" s="43"/>
      <c r="AC62" s="19"/>
      <c r="AD62" s="20"/>
      <c r="AE62" s="62"/>
      <c r="AF62" s="60"/>
      <c r="AH62" s="61"/>
      <c r="AI62" s="43"/>
      <c r="AJ62" s="43"/>
      <c r="AK62" s="19"/>
      <c r="AL62" s="20"/>
      <c r="AM62" s="62"/>
      <c r="AN62" s="60"/>
    </row>
    <row r="63" spans="2:40" x14ac:dyDescent="0.3">
      <c r="B63" s="61"/>
      <c r="C63" s="43"/>
      <c r="D63" s="43"/>
      <c r="E63" s="432" t="s">
        <v>307</v>
      </c>
      <c r="F63" s="544">
        <v>9756.14</v>
      </c>
      <c r="G63" s="62"/>
      <c r="H63" s="60"/>
      <c r="J63" s="61"/>
      <c r="K63" s="43"/>
      <c r="L63" s="43"/>
      <c r="M63" s="19"/>
      <c r="N63" s="20"/>
      <c r="O63" s="62"/>
      <c r="P63" s="60"/>
      <c r="R63" s="61"/>
      <c r="S63" s="43"/>
      <c r="T63" s="43"/>
      <c r="U63" s="19"/>
      <c r="V63" s="20"/>
      <c r="W63" s="62"/>
      <c r="X63" s="60"/>
      <c r="Z63" s="61"/>
      <c r="AA63" s="43"/>
      <c r="AB63" s="43"/>
      <c r="AC63" s="19"/>
      <c r="AD63" s="20"/>
      <c r="AE63" s="62"/>
      <c r="AF63" s="60"/>
      <c r="AH63" s="61"/>
      <c r="AI63" s="43"/>
      <c r="AJ63" s="43"/>
      <c r="AK63" s="19"/>
      <c r="AL63" s="20"/>
      <c r="AM63" s="62"/>
      <c r="AN63" s="60"/>
    </row>
    <row r="64" spans="2:40" ht="36" x14ac:dyDescent="0.3">
      <c r="B64" s="61"/>
      <c r="C64" s="43"/>
      <c r="D64" s="43"/>
      <c r="E64" s="432" t="s">
        <v>308</v>
      </c>
      <c r="F64" s="545"/>
      <c r="G64" s="62"/>
      <c r="H64" s="60"/>
      <c r="J64" s="61"/>
      <c r="K64" s="43"/>
      <c r="L64" s="43"/>
      <c r="M64" s="19"/>
      <c r="N64" s="20"/>
      <c r="O64" s="62"/>
      <c r="P64" s="60"/>
      <c r="R64" s="61"/>
      <c r="S64" s="43"/>
      <c r="T64" s="43"/>
      <c r="U64" s="19"/>
      <c r="V64" s="20"/>
      <c r="W64" s="62"/>
      <c r="X64" s="60"/>
      <c r="Z64" s="61"/>
      <c r="AA64" s="43"/>
      <c r="AB64" s="43"/>
      <c r="AC64" s="19"/>
      <c r="AD64" s="20"/>
      <c r="AE64" s="62"/>
      <c r="AF64" s="60"/>
      <c r="AH64" s="61"/>
      <c r="AI64" s="43"/>
      <c r="AJ64" s="43"/>
      <c r="AK64" s="19"/>
      <c r="AL64" s="20"/>
      <c r="AM64" s="62"/>
      <c r="AN64" s="60"/>
    </row>
    <row r="65" spans="2:40" x14ac:dyDescent="0.3">
      <c r="B65" s="61"/>
      <c r="C65" s="43"/>
      <c r="D65" s="43"/>
      <c r="E65" s="432" t="s">
        <v>309</v>
      </c>
      <c r="F65" s="453">
        <f>1780.5+54613.77</f>
        <v>56394.27</v>
      </c>
      <c r="G65" s="62"/>
      <c r="H65" s="60"/>
      <c r="J65" s="61"/>
      <c r="K65" s="43"/>
      <c r="L65" s="43"/>
      <c r="M65" s="19"/>
      <c r="N65" s="20"/>
      <c r="O65" s="62"/>
      <c r="P65" s="60"/>
      <c r="R65" s="61"/>
      <c r="S65" s="43"/>
      <c r="T65" s="43"/>
      <c r="U65" s="19"/>
      <c r="V65" s="20"/>
      <c r="W65" s="62"/>
      <c r="X65" s="60"/>
      <c r="Z65" s="61"/>
      <c r="AA65" s="43"/>
      <c r="AB65" s="43"/>
      <c r="AC65" s="19"/>
      <c r="AD65" s="20"/>
      <c r="AE65" s="62"/>
      <c r="AF65" s="60"/>
      <c r="AH65" s="61"/>
      <c r="AI65" s="43"/>
      <c r="AJ65" s="43"/>
      <c r="AK65" s="19"/>
      <c r="AL65" s="20"/>
      <c r="AM65" s="62"/>
      <c r="AN65" s="60"/>
    </row>
    <row r="66" spans="2:40" x14ac:dyDescent="0.3">
      <c r="B66" s="61"/>
      <c r="C66" s="43"/>
      <c r="D66" s="43"/>
      <c r="E66" s="432" t="s">
        <v>310</v>
      </c>
      <c r="F66" s="453">
        <v>0</v>
      </c>
      <c r="G66" s="62"/>
      <c r="H66" s="60"/>
      <c r="J66" s="61"/>
      <c r="K66" s="43"/>
      <c r="L66" s="43"/>
      <c r="M66" s="19"/>
      <c r="N66" s="20"/>
      <c r="O66" s="62"/>
      <c r="P66" s="60"/>
      <c r="R66" s="61"/>
      <c r="S66" s="43"/>
      <c r="T66" s="43"/>
      <c r="U66" s="19"/>
      <c r="V66" s="20"/>
      <c r="W66" s="62"/>
      <c r="X66" s="60"/>
      <c r="Z66" s="61"/>
      <c r="AA66" s="43"/>
      <c r="AB66" s="43"/>
      <c r="AC66" s="19"/>
      <c r="AD66" s="20"/>
      <c r="AE66" s="62"/>
      <c r="AF66" s="60"/>
      <c r="AH66" s="61"/>
      <c r="AI66" s="43"/>
      <c r="AJ66" s="43"/>
      <c r="AK66" s="19"/>
      <c r="AL66" s="20"/>
      <c r="AM66" s="62"/>
      <c r="AN66" s="60"/>
    </row>
    <row r="67" spans="2:40" x14ac:dyDescent="0.3">
      <c r="B67" s="61"/>
      <c r="C67" s="43"/>
      <c r="D67" s="43"/>
      <c r="E67" s="432" t="s">
        <v>311</v>
      </c>
      <c r="F67" s="540">
        <f>9515.87+5702.55</f>
        <v>15218.420000000002</v>
      </c>
      <c r="G67" s="62"/>
      <c r="H67" s="60"/>
      <c r="J67" s="61"/>
      <c r="K67" s="43"/>
      <c r="L67" s="43"/>
      <c r="M67" s="19"/>
      <c r="N67" s="20"/>
      <c r="O67" s="62"/>
      <c r="P67" s="60"/>
      <c r="R67" s="61"/>
      <c r="S67" s="43"/>
      <c r="T67" s="43"/>
      <c r="U67" s="19"/>
      <c r="V67" s="20"/>
      <c r="W67" s="62"/>
      <c r="X67" s="60"/>
      <c r="Z67" s="61"/>
      <c r="AA67" s="43"/>
      <c r="AB67" s="43"/>
      <c r="AC67" s="19"/>
      <c r="AD67" s="20"/>
      <c r="AE67" s="62"/>
      <c r="AF67" s="60"/>
      <c r="AH67" s="61"/>
      <c r="AI67" s="43"/>
      <c r="AJ67" s="43"/>
      <c r="AK67" s="19"/>
      <c r="AL67" s="20"/>
      <c r="AM67" s="62"/>
      <c r="AN67" s="60"/>
    </row>
    <row r="68" spans="2:40" x14ac:dyDescent="0.3">
      <c r="B68" s="61"/>
      <c r="C68" s="43"/>
      <c r="D68" s="43"/>
      <c r="E68" s="432" t="s">
        <v>312</v>
      </c>
      <c r="F68" s="541"/>
      <c r="G68" s="62"/>
      <c r="H68" s="60"/>
      <c r="J68" s="61"/>
      <c r="K68" s="43"/>
      <c r="L68" s="43"/>
      <c r="M68" s="19"/>
      <c r="N68" s="20"/>
      <c r="O68" s="62"/>
      <c r="P68" s="60"/>
      <c r="R68" s="61"/>
      <c r="S68" s="43"/>
      <c r="T68" s="43"/>
      <c r="U68" s="19"/>
      <c r="V68" s="20"/>
      <c r="W68" s="62"/>
      <c r="X68" s="60"/>
      <c r="Z68" s="61"/>
      <c r="AA68" s="43"/>
      <c r="AB68" s="43"/>
      <c r="AC68" s="19"/>
      <c r="AD68" s="20"/>
      <c r="AE68" s="62"/>
      <c r="AF68" s="60"/>
      <c r="AH68" s="61"/>
      <c r="AI68" s="43"/>
      <c r="AJ68" s="43"/>
      <c r="AK68" s="19"/>
      <c r="AL68" s="20"/>
      <c r="AM68" s="62"/>
      <c r="AN68" s="60"/>
    </row>
    <row r="69" spans="2:40" x14ac:dyDescent="0.3">
      <c r="B69" s="61"/>
      <c r="C69" s="43"/>
      <c r="D69" s="43"/>
      <c r="E69" s="432" t="s">
        <v>313</v>
      </c>
      <c r="F69" s="454">
        <f>7827.28+11117.7</f>
        <v>18944.98</v>
      </c>
      <c r="G69" s="62"/>
      <c r="H69" s="60"/>
      <c r="J69" s="61"/>
      <c r="K69" s="43"/>
      <c r="L69" s="43"/>
      <c r="M69" s="19"/>
      <c r="N69" s="20"/>
      <c r="O69" s="62"/>
      <c r="P69" s="60"/>
      <c r="R69" s="61"/>
      <c r="S69" s="43"/>
      <c r="T69" s="43"/>
      <c r="U69" s="19"/>
      <c r="V69" s="20"/>
      <c r="W69" s="62"/>
      <c r="X69" s="60"/>
      <c r="Z69" s="61"/>
      <c r="AA69" s="43"/>
      <c r="AB69" s="43"/>
      <c r="AC69" s="19"/>
      <c r="AD69" s="20"/>
      <c r="AE69" s="62"/>
      <c r="AF69" s="60"/>
      <c r="AH69" s="61"/>
      <c r="AI69" s="43"/>
      <c r="AJ69" s="43"/>
      <c r="AK69" s="19"/>
      <c r="AL69" s="20"/>
      <c r="AM69" s="62"/>
      <c r="AN69" s="60"/>
    </row>
    <row r="70" spans="2:40" x14ac:dyDescent="0.3">
      <c r="B70" s="61"/>
      <c r="C70" s="43"/>
      <c r="D70" s="43"/>
      <c r="E70" s="432" t="s">
        <v>281</v>
      </c>
      <c r="F70" s="454">
        <f>0.01+24.73</f>
        <v>24.740000000000002</v>
      </c>
      <c r="G70" s="62"/>
      <c r="H70" s="60"/>
      <c r="J70" s="61"/>
      <c r="K70" s="43"/>
      <c r="L70" s="43"/>
      <c r="M70" s="19"/>
      <c r="N70" s="20"/>
      <c r="O70" s="62"/>
      <c r="P70" s="60"/>
      <c r="R70" s="61"/>
      <c r="S70" s="43"/>
      <c r="T70" s="43"/>
      <c r="U70" s="19"/>
      <c r="V70" s="20"/>
      <c r="W70" s="62"/>
      <c r="X70" s="60"/>
      <c r="Z70" s="61"/>
      <c r="AA70" s="43"/>
      <c r="AB70" s="43"/>
      <c r="AC70" s="19"/>
      <c r="AD70" s="20"/>
      <c r="AE70" s="62"/>
      <c r="AF70" s="60"/>
      <c r="AH70" s="61"/>
      <c r="AI70" s="43"/>
      <c r="AJ70" s="43"/>
      <c r="AK70" s="19"/>
      <c r="AL70" s="20"/>
      <c r="AM70" s="62"/>
      <c r="AN70" s="60"/>
    </row>
    <row r="71" spans="2:40" ht="14.5" thickBot="1" x14ac:dyDescent="0.35">
      <c r="B71" s="61"/>
      <c r="C71" s="43"/>
      <c r="D71" s="43"/>
      <c r="E71" s="432" t="s">
        <v>282</v>
      </c>
      <c r="F71" s="454">
        <v>-26.71</v>
      </c>
      <c r="G71" s="62"/>
      <c r="H71" s="60"/>
      <c r="J71" s="61"/>
      <c r="K71" s="43"/>
      <c r="L71" s="43"/>
      <c r="M71" s="19"/>
      <c r="N71" s="20"/>
      <c r="O71" s="62"/>
      <c r="P71" s="60"/>
      <c r="R71" s="61"/>
      <c r="S71" s="43"/>
      <c r="T71" s="43"/>
      <c r="U71" s="19"/>
      <c r="V71" s="20"/>
      <c r="W71" s="62"/>
      <c r="X71" s="60"/>
      <c r="Z71" s="61"/>
      <c r="AA71" s="43"/>
      <c r="AB71" s="43"/>
      <c r="AC71" s="19"/>
      <c r="AD71" s="20"/>
      <c r="AE71" s="62"/>
      <c r="AF71" s="60"/>
      <c r="AH71" s="61"/>
      <c r="AI71" s="43"/>
      <c r="AJ71" s="43"/>
      <c r="AK71" s="19"/>
      <c r="AL71" s="20"/>
      <c r="AM71" s="62"/>
      <c r="AN71" s="60"/>
    </row>
    <row r="72" spans="2:40" ht="14.5" thickBot="1" x14ac:dyDescent="0.35">
      <c r="B72" s="61"/>
      <c r="C72" s="43"/>
      <c r="D72" s="43"/>
      <c r="E72" s="435" t="s">
        <v>314</v>
      </c>
      <c r="F72" s="444">
        <f>SUM(F60:F71)</f>
        <v>101549.43999999999</v>
      </c>
      <c r="G72" s="62"/>
      <c r="H72" s="60"/>
      <c r="J72" s="61"/>
      <c r="K72" s="43"/>
      <c r="L72" s="43"/>
      <c r="M72" s="19"/>
      <c r="N72" s="20"/>
      <c r="O72" s="62"/>
      <c r="P72" s="60"/>
      <c r="R72" s="61"/>
      <c r="S72" s="43"/>
      <c r="T72" s="43"/>
      <c r="U72" s="19"/>
      <c r="V72" s="20"/>
      <c r="W72" s="62"/>
      <c r="X72" s="60"/>
      <c r="Z72" s="61"/>
      <c r="AA72" s="43"/>
      <c r="AB72" s="43"/>
      <c r="AC72" s="19"/>
      <c r="AD72" s="20"/>
      <c r="AE72" s="62"/>
      <c r="AF72" s="60"/>
      <c r="AH72" s="61"/>
      <c r="AI72" s="43"/>
      <c r="AJ72" s="43"/>
      <c r="AK72" s="19"/>
      <c r="AL72" s="20"/>
      <c r="AM72" s="62"/>
      <c r="AN72" s="60"/>
    </row>
    <row r="73" spans="2:40" x14ac:dyDescent="0.3">
      <c r="B73" s="61"/>
      <c r="C73" s="43"/>
      <c r="D73" s="43"/>
      <c r="E73" s="433" t="s">
        <v>315</v>
      </c>
      <c r="F73" s="20"/>
      <c r="G73" s="62"/>
      <c r="H73" s="60"/>
      <c r="J73" s="61"/>
      <c r="K73" s="43"/>
      <c r="L73" s="43"/>
      <c r="M73" s="19"/>
      <c r="N73" s="20"/>
      <c r="O73" s="62"/>
      <c r="P73" s="60"/>
      <c r="R73" s="61"/>
      <c r="S73" s="43"/>
      <c r="T73" s="43"/>
      <c r="U73" s="19"/>
      <c r="V73" s="20"/>
      <c r="W73" s="62"/>
      <c r="X73" s="60"/>
      <c r="Z73" s="61"/>
      <c r="AA73" s="43"/>
      <c r="AB73" s="43"/>
      <c r="AC73" s="19"/>
      <c r="AD73" s="20"/>
      <c r="AE73" s="62"/>
      <c r="AF73" s="60"/>
      <c r="AH73" s="61"/>
      <c r="AI73" s="43"/>
      <c r="AJ73" s="43"/>
      <c r="AK73" s="19"/>
      <c r="AL73" s="20"/>
      <c r="AM73" s="62"/>
      <c r="AN73" s="60"/>
    </row>
    <row r="74" spans="2:40" x14ac:dyDescent="0.3">
      <c r="B74" s="61"/>
      <c r="C74" s="43"/>
      <c r="D74" s="43"/>
      <c r="E74" s="432" t="s">
        <v>316</v>
      </c>
      <c r="F74" s="454">
        <v>0</v>
      </c>
      <c r="G74" s="62"/>
      <c r="H74" s="60"/>
      <c r="J74" s="61"/>
      <c r="K74" s="43"/>
      <c r="L74" s="43"/>
      <c r="M74" s="19"/>
      <c r="N74" s="20"/>
      <c r="O74" s="62"/>
      <c r="P74" s="60"/>
      <c r="R74" s="61"/>
      <c r="S74" s="43"/>
      <c r="T74" s="43"/>
      <c r="U74" s="19"/>
      <c r="V74" s="20"/>
      <c r="W74" s="62"/>
      <c r="X74" s="60"/>
      <c r="Z74" s="61"/>
      <c r="AA74" s="43"/>
      <c r="AB74" s="43"/>
      <c r="AC74" s="19"/>
      <c r="AD74" s="20"/>
      <c r="AE74" s="62"/>
      <c r="AF74" s="60"/>
      <c r="AH74" s="61"/>
      <c r="AI74" s="43"/>
      <c r="AJ74" s="43"/>
      <c r="AK74" s="19"/>
      <c r="AL74" s="20"/>
      <c r="AM74" s="62"/>
      <c r="AN74" s="60"/>
    </row>
    <row r="75" spans="2:40" x14ac:dyDescent="0.3">
      <c r="B75" s="61"/>
      <c r="C75" s="43"/>
      <c r="D75" s="43"/>
      <c r="E75" s="432" t="s">
        <v>317</v>
      </c>
      <c r="F75" s="454">
        <f>35161.47+46498.51</f>
        <v>81659.98000000001</v>
      </c>
      <c r="G75" s="62"/>
      <c r="H75" s="60"/>
      <c r="J75" s="61"/>
      <c r="K75" s="43"/>
      <c r="L75" s="43"/>
      <c r="M75" s="19"/>
      <c r="N75" s="20"/>
      <c r="O75" s="62"/>
      <c r="P75" s="60"/>
      <c r="R75" s="61"/>
      <c r="S75" s="43"/>
      <c r="T75" s="43"/>
      <c r="U75" s="19"/>
      <c r="V75" s="20"/>
      <c r="W75" s="62"/>
      <c r="X75" s="60"/>
      <c r="Z75" s="61"/>
      <c r="AA75" s="43"/>
      <c r="AB75" s="43"/>
      <c r="AC75" s="19"/>
      <c r="AD75" s="20"/>
      <c r="AE75" s="62"/>
      <c r="AF75" s="60"/>
      <c r="AH75" s="61"/>
      <c r="AI75" s="43"/>
      <c r="AJ75" s="43"/>
      <c r="AK75" s="19"/>
      <c r="AL75" s="20"/>
      <c r="AM75" s="62"/>
      <c r="AN75" s="60"/>
    </row>
    <row r="76" spans="2:40" x14ac:dyDescent="0.3">
      <c r="B76" s="61"/>
      <c r="C76" s="43"/>
      <c r="D76" s="43"/>
      <c r="E76" s="432" t="s">
        <v>318</v>
      </c>
      <c r="F76" s="454">
        <v>1600.3</v>
      </c>
      <c r="G76" s="62"/>
      <c r="H76" s="60"/>
      <c r="J76" s="61"/>
      <c r="K76" s="43"/>
      <c r="L76" s="43"/>
      <c r="M76" s="19"/>
      <c r="N76" s="20"/>
      <c r="O76" s="62"/>
      <c r="P76" s="60"/>
      <c r="R76" s="61"/>
      <c r="S76" s="43"/>
      <c r="T76" s="43"/>
      <c r="U76" s="19"/>
      <c r="V76" s="20"/>
      <c r="W76" s="62"/>
      <c r="X76" s="60"/>
      <c r="Z76" s="61"/>
      <c r="AA76" s="43"/>
      <c r="AB76" s="43"/>
      <c r="AC76" s="19"/>
      <c r="AD76" s="20"/>
      <c r="AE76" s="62"/>
      <c r="AF76" s="60"/>
      <c r="AH76" s="61"/>
      <c r="AI76" s="43"/>
      <c r="AJ76" s="43"/>
      <c r="AK76" s="19"/>
      <c r="AL76" s="20"/>
      <c r="AM76" s="62"/>
      <c r="AN76" s="60"/>
    </row>
    <row r="77" spans="2:40" x14ac:dyDescent="0.3">
      <c r="B77" s="61"/>
      <c r="C77" s="43"/>
      <c r="D77" s="43"/>
      <c r="E77" s="432" t="s">
        <v>319</v>
      </c>
      <c r="F77" s="454">
        <f>70.97+1872.31</f>
        <v>1943.28</v>
      </c>
      <c r="G77" s="62"/>
      <c r="H77" s="60"/>
      <c r="J77" s="61"/>
      <c r="K77" s="43"/>
      <c r="L77" s="43"/>
      <c r="M77" s="19"/>
      <c r="N77" s="20"/>
      <c r="O77" s="62"/>
      <c r="P77" s="60"/>
      <c r="R77" s="61"/>
      <c r="S77" s="43"/>
      <c r="T77" s="43"/>
      <c r="U77" s="19"/>
      <c r="V77" s="20"/>
      <c r="W77" s="62"/>
      <c r="X77" s="60"/>
      <c r="Z77" s="61"/>
      <c r="AA77" s="43"/>
      <c r="AB77" s="43"/>
      <c r="AC77" s="19"/>
      <c r="AD77" s="20"/>
      <c r="AE77" s="62"/>
      <c r="AF77" s="60"/>
      <c r="AH77" s="61"/>
      <c r="AI77" s="43"/>
      <c r="AJ77" s="43"/>
      <c r="AK77" s="19"/>
      <c r="AL77" s="20"/>
      <c r="AM77" s="62"/>
      <c r="AN77" s="60"/>
    </row>
    <row r="78" spans="2:40" x14ac:dyDescent="0.3">
      <c r="B78" s="61"/>
      <c r="C78" s="43"/>
      <c r="D78" s="43"/>
      <c r="E78" s="432" t="s">
        <v>320</v>
      </c>
      <c r="F78" s="454">
        <f>181.5+910.37</f>
        <v>1091.8699999999999</v>
      </c>
      <c r="G78" s="62"/>
      <c r="H78" s="60"/>
      <c r="J78" s="61"/>
      <c r="K78" s="43"/>
      <c r="L78" s="43"/>
      <c r="M78" s="19"/>
      <c r="N78" s="20"/>
      <c r="O78" s="62"/>
      <c r="P78" s="60"/>
      <c r="R78" s="61"/>
      <c r="S78" s="43"/>
      <c r="T78" s="43"/>
      <c r="U78" s="19"/>
      <c r="V78" s="20"/>
      <c r="W78" s="62"/>
      <c r="X78" s="60"/>
      <c r="Z78" s="61"/>
      <c r="AA78" s="43"/>
      <c r="AB78" s="43"/>
      <c r="AC78" s="19"/>
      <c r="AD78" s="20"/>
      <c r="AE78" s="62"/>
      <c r="AF78" s="60"/>
      <c r="AH78" s="61"/>
      <c r="AI78" s="43"/>
      <c r="AJ78" s="43"/>
      <c r="AK78" s="19"/>
      <c r="AL78" s="20"/>
      <c r="AM78" s="62"/>
      <c r="AN78" s="60"/>
    </row>
    <row r="79" spans="2:40" x14ac:dyDescent="0.3">
      <c r="B79" s="61"/>
      <c r="C79" s="43"/>
      <c r="D79" s="43"/>
      <c r="E79" s="432" t="s">
        <v>281</v>
      </c>
      <c r="F79" s="454">
        <v>0.28000000000000003</v>
      </c>
      <c r="G79" s="62"/>
      <c r="H79" s="60"/>
      <c r="J79" s="61"/>
      <c r="K79" s="43"/>
      <c r="L79" s="43"/>
      <c r="M79" s="19"/>
      <c r="N79" s="20"/>
      <c r="O79" s="62"/>
      <c r="P79" s="60"/>
      <c r="R79" s="61"/>
      <c r="S79" s="43"/>
      <c r="T79" s="43"/>
      <c r="U79" s="19"/>
      <c r="V79" s="20"/>
      <c r="W79" s="62"/>
      <c r="X79" s="60"/>
      <c r="Z79" s="61"/>
      <c r="AA79" s="43"/>
      <c r="AB79" s="43"/>
      <c r="AC79" s="19"/>
      <c r="AD79" s="20"/>
      <c r="AE79" s="62"/>
      <c r="AF79" s="60"/>
      <c r="AH79" s="61"/>
      <c r="AI79" s="43"/>
      <c r="AJ79" s="43"/>
      <c r="AK79" s="19"/>
      <c r="AL79" s="20"/>
      <c r="AM79" s="62"/>
      <c r="AN79" s="60"/>
    </row>
    <row r="80" spans="2:40" ht="14.5" thickBot="1" x14ac:dyDescent="0.35">
      <c r="B80" s="61"/>
      <c r="C80" s="43"/>
      <c r="D80" s="43"/>
      <c r="E80" s="432" t="s">
        <v>282</v>
      </c>
      <c r="F80" s="454">
        <v>-1.61</v>
      </c>
      <c r="G80" s="62"/>
      <c r="H80" s="60"/>
      <c r="J80" s="61"/>
      <c r="K80" s="43"/>
      <c r="L80" s="43"/>
      <c r="M80" s="19"/>
      <c r="N80" s="20"/>
      <c r="O80" s="62"/>
      <c r="P80" s="60"/>
      <c r="R80" s="61"/>
      <c r="S80" s="43"/>
      <c r="T80" s="43"/>
      <c r="U80" s="19"/>
      <c r="V80" s="20"/>
      <c r="W80" s="62"/>
      <c r="X80" s="60"/>
      <c r="Z80" s="61"/>
      <c r="AA80" s="43"/>
      <c r="AB80" s="43"/>
      <c r="AC80" s="19"/>
      <c r="AD80" s="20"/>
      <c r="AE80" s="62"/>
      <c r="AF80" s="60"/>
      <c r="AH80" s="61"/>
      <c r="AI80" s="43"/>
      <c r="AJ80" s="43"/>
      <c r="AK80" s="19"/>
      <c r="AL80" s="20"/>
      <c r="AM80" s="62"/>
      <c r="AN80" s="60"/>
    </row>
    <row r="81" spans="2:40" ht="14.5" thickBot="1" x14ac:dyDescent="0.35">
      <c r="B81" s="61"/>
      <c r="C81" s="43"/>
      <c r="D81" s="43"/>
      <c r="E81" s="435" t="s">
        <v>321</v>
      </c>
      <c r="F81" s="444">
        <f>SUM(F73:F80)</f>
        <v>86294.1</v>
      </c>
      <c r="G81" s="62"/>
      <c r="H81" s="60"/>
      <c r="J81" s="61"/>
      <c r="K81" s="43"/>
      <c r="L81" s="43"/>
      <c r="M81" s="457"/>
      <c r="N81" s="456"/>
      <c r="O81" s="62"/>
      <c r="P81" s="60"/>
      <c r="R81" s="61"/>
      <c r="S81" s="43"/>
      <c r="T81" s="43"/>
      <c r="U81" s="457"/>
      <c r="V81" s="456"/>
      <c r="W81" s="62"/>
      <c r="X81" s="60"/>
      <c r="Z81" s="61"/>
      <c r="AA81" s="43"/>
      <c r="AB81" s="43"/>
      <c r="AC81" s="457"/>
      <c r="AD81" s="456"/>
      <c r="AE81" s="62"/>
      <c r="AF81" s="60"/>
      <c r="AH81" s="61"/>
      <c r="AI81" s="43"/>
      <c r="AJ81" s="43"/>
      <c r="AK81" s="457"/>
      <c r="AL81" s="456"/>
      <c r="AM81" s="62"/>
      <c r="AN81" s="60"/>
    </row>
    <row r="82" spans="2:40" ht="14.5" thickBot="1" x14ac:dyDescent="0.35">
      <c r="B82" s="61"/>
      <c r="C82" s="43"/>
      <c r="D82" s="43"/>
      <c r="E82" s="135" t="s">
        <v>322</v>
      </c>
      <c r="F82" s="455">
        <f>SUM(F72+F81+F59+F40+F35)</f>
        <v>739588.16999999993</v>
      </c>
      <c r="G82" s="62"/>
      <c r="H82" s="60"/>
      <c r="J82" s="61"/>
      <c r="K82" s="43"/>
      <c r="L82" s="43"/>
      <c r="M82" s="135" t="s">
        <v>322</v>
      </c>
      <c r="N82" s="134">
        <f>SUM(N17:N80)</f>
        <v>0</v>
      </c>
      <c r="O82" s="62"/>
      <c r="P82" s="60"/>
      <c r="R82" s="61"/>
      <c r="S82" s="43"/>
      <c r="T82" s="43"/>
      <c r="U82" s="135" t="s">
        <v>322</v>
      </c>
      <c r="V82" s="134">
        <f>SUM(V17:V80)</f>
        <v>0</v>
      </c>
      <c r="W82" s="62"/>
      <c r="X82" s="60"/>
      <c r="Z82" s="61"/>
      <c r="AA82" s="43"/>
      <c r="AB82" s="43"/>
      <c r="AC82" s="135" t="s">
        <v>322</v>
      </c>
      <c r="AD82" s="134">
        <f>SUM(AD17:AD80)</f>
        <v>0</v>
      </c>
      <c r="AE82" s="62"/>
      <c r="AF82" s="60"/>
      <c r="AH82" s="61"/>
      <c r="AI82" s="43"/>
      <c r="AJ82" s="43"/>
      <c r="AK82" s="135" t="s">
        <v>322</v>
      </c>
      <c r="AL82" s="134">
        <f>SUM(AL17:AL80)</f>
        <v>0</v>
      </c>
      <c r="AM82" s="62"/>
      <c r="AN82" s="60"/>
    </row>
    <row r="83" spans="2:40" x14ac:dyDescent="0.3">
      <c r="B83" s="61"/>
      <c r="C83" s="43"/>
      <c r="D83" s="43"/>
      <c r="E83" s="62"/>
      <c r="F83" s="62"/>
      <c r="G83" s="62"/>
      <c r="H83" s="60"/>
      <c r="J83" s="61"/>
      <c r="K83" s="43"/>
      <c r="L83" s="43"/>
      <c r="M83" s="62"/>
      <c r="N83" s="62"/>
      <c r="O83" s="62"/>
      <c r="P83" s="60"/>
      <c r="R83" s="61"/>
      <c r="S83" s="43"/>
      <c r="T83" s="43"/>
      <c r="U83" s="62"/>
      <c r="V83" s="62"/>
      <c r="W83" s="62"/>
      <c r="X83" s="60"/>
      <c r="Z83" s="61"/>
      <c r="AA83" s="43"/>
      <c r="AB83" s="43"/>
      <c r="AC83" s="62"/>
      <c r="AD83" s="62"/>
      <c r="AE83" s="62"/>
      <c r="AF83" s="60"/>
      <c r="AH83" s="61"/>
      <c r="AI83" s="43"/>
      <c r="AJ83" s="43"/>
      <c r="AK83" s="62"/>
      <c r="AL83" s="62"/>
      <c r="AM83" s="62"/>
      <c r="AN83" s="60"/>
    </row>
    <row r="84" spans="2:40" ht="34.5" customHeight="1" thickBot="1" x14ac:dyDescent="0.35">
      <c r="B84" s="61"/>
      <c r="C84" s="536" t="s">
        <v>323</v>
      </c>
      <c r="D84" s="536"/>
      <c r="E84" s="62"/>
      <c r="F84" s="62"/>
      <c r="G84" s="62"/>
      <c r="H84" s="60"/>
      <c r="J84" s="61"/>
      <c r="K84" s="536" t="s">
        <v>323</v>
      </c>
      <c r="L84" s="536"/>
      <c r="M84" s="62"/>
      <c r="N84" s="62"/>
      <c r="O84" s="62"/>
      <c r="P84" s="60"/>
      <c r="R84" s="61"/>
      <c r="S84" s="536" t="s">
        <v>323</v>
      </c>
      <c r="T84" s="536"/>
      <c r="U84" s="62"/>
      <c r="V84" s="62"/>
      <c r="W84" s="62"/>
      <c r="X84" s="60"/>
      <c r="Z84" s="61"/>
      <c r="AA84" s="536" t="s">
        <v>323</v>
      </c>
      <c r="AB84" s="536"/>
      <c r="AC84" s="62"/>
      <c r="AD84" s="62"/>
      <c r="AE84" s="62"/>
      <c r="AF84" s="60"/>
      <c r="AH84" s="61"/>
      <c r="AI84" s="536" t="s">
        <v>323</v>
      </c>
      <c r="AJ84" s="536"/>
      <c r="AK84" s="62"/>
      <c r="AL84" s="62"/>
      <c r="AM84" s="62"/>
      <c r="AN84" s="60"/>
    </row>
    <row r="85" spans="2:40" ht="50.15" customHeight="1" thickBot="1" x14ac:dyDescent="0.35">
      <c r="B85" s="61"/>
      <c r="C85" s="536" t="s">
        <v>324</v>
      </c>
      <c r="D85" s="536"/>
      <c r="E85" s="356" t="s">
        <v>260</v>
      </c>
      <c r="F85" s="138" t="s">
        <v>1229</v>
      </c>
      <c r="G85" s="86" t="s">
        <v>326</v>
      </c>
      <c r="H85" s="60"/>
      <c r="J85" s="61"/>
      <c r="K85" s="536" t="s">
        <v>324</v>
      </c>
      <c r="L85" s="536"/>
      <c r="M85" s="356" t="s">
        <v>260</v>
      </c>
      <c r="N85" s="138" t="s">
        <v>325</v>
      </c>
      <c r="O85" s="86" t="s">
        <v>326</v>
      </c>
      <c r="P85" s="60"/>
      <c r="R85" s="61"/>
      <c r="S85" s="536" t="s">
        <v>324</v>
      </c>
      <c r="T85" s="536"/>
      <c r="U85" s="356" t="s">
        <v>260</v>
      </c>
      <c r="V85" s="138" t="s">
        <v>325</v>
      </c>
      <c r="W85" s="86" t="s">
        <v>326</v>
      </c>
      <c r="X85" s="60"/>
      <c r="Z85" s="61"/>
      <c r="AA85" s="536" t="s">
        <v>324</v>
      </c>
      <c r="AB85" s="536"/>
      <c r="AC85" s="356" t="s">
        <v>260</v>
      </c>
      <c r="AD85" s="138" t="s">
        <v>325</v>
      </c>
      <c r="AE85" s="86" t="s">
        <v>326</v>
      </c>
      <c r="AF85" s="60"/>
      <c r="AH85" s="61"/>
      <c r="AI85" s="536" t="s">
        <v>324</v>
      </c>
      <c r="AJ85" s="536"/>
      <c r="AK85" s="356" t="s">
        <v>260</v>
      </c>
      <c r="AL85" s="138" t="s">
        <v>325</v>
      </c>
      <c r="AM85" s="86" t="s">
        <v>326</v>
      </c>
      <c r="AN85" s="60"/>
    </row>
    <row r="86" spans="2:40" ht="42" x14ac:dyDescent="0.3">
      <c r="B86" s="61"/>
      <c r="C86" s="43"/>
      <c r="D86" s="43"/>
      <c r="E86" s="18" t="s">
        <v>1228</v>
      </c>
      <c r="F86" s="482">
        <v>238750</v>
      </c>
      <c r="G86" s="496"/>
      <c r="H86" s="60"/>
      <c r="J86" s="61"/>
      <c r="K86" s="43"/>
      <c r="L86" s="43"/>
      <c r="M86" s="18"/>
      <c r="N86" s="94"/>
      <c r="O86" s="116"/>
      <c r="P86" s="60"/>
      <c r="R86" s="61"/>
      <c r="S86" s="43"/>
      <c r="T86" s="43"/>
      <c r="U86" s="18"/>
      <c r="V86" s="94"/>
      <c r="W86" s="116"/>
      <c r="X86" s="60"/>
      <c r="Z86" s="61"/>
      <c r="AA86" s="43"/>
      <c r="AB86" s="43"/>
      <c r="AC86" s="18"/>
      <c r="AD86" s="94"/>
      <c r="AE86" s="116"/>
      <c r="AF86" s="60"/>
      <c r="AH86" s="61"/>
      <c r="AI86" s="43"/>
      <c r="AJ86" s="43"/>
      <c r="AK86" s="18"/>
      <c r="AL86" s="94"/>
      <c r="AM86" s="116"/>
      <c r="AN86" s="60"/>
    </row>
    <row r="87" spans="2:40" ht="42" x14ac:dyDescent="0.3">
      <c r="B87" s="61"/>
      <c r="C87" s="43"/>
      <c r="D87" s="43"/>
      <c r="E87" s="19" t="s">
        <v>1230</v>
      </c>
      <c r="F87" s="483">
        <v>48600</v>
      </c>
      <c r="G87" s="497"/>
      <c r="H87" s="60"/>
      <c r="J87" s="61"/>
      <c r="K87" s="43"/>
      <c r="L87" s="43"/>
      <c r="M87" s="19"/>
      <c r="N87" s="95"/>
      <c r="O87" s="117"/>
      <c r="P87" s="60"/>
      <c r="R87" s="61"/>
      <c r="S87" s="43"/>
      <c r="T87" s="43"/>
      <c r="U87" s="19"/>
      <c r="V87" s="95"/>
      <c r="W87" s="117"/>
      <c r="X87" s="60"/>
      <c r="Z87" s="61"/>
      <c r="AA87" s="43"/>
      <c r="AB87" s="43"/>
      <c r="AC87" s="19"/>
      <c r="AD87" s="95"/>
      <c r="AE87" s="117"/>
      <c r="AF87" s="60"/>
      <c r="AH87" s="61"/>
      <c r="AI87" s="43"/>
      <c r="AJ87" s="43"/>
      <c r="AK87" s="19"/>
      <c r="AL87" s="95"/>
      <c r="AM87" s="117"/>
      <c r="AN87" s="60"/>
    </row>
    <row r="88" spans="2:40" ht="42" x14ac:dyDescent="0.3">
      <c r="B88" s="61"/>
      <c r="C88" s="43"/>
      <c r="D88" s="43"/>
      <c r="E88" s="19" t="s">
        <v>1231</v>
      </c>
      <c r="F88" s="483">
        <v>500000</v>
      </c>
      <c r="G88" s="117"/>
      <c r="H88" s="60"/>
      <c r="J88" s="61"/>
      <c r="K88" s="43"/>
      <c r="L88" s="43"/>
      <c r="M88" s="19"/>
      <c r="N88" s="95"/>
      <c r="O88" s="117"/>
      <c r="P88" s="60"/>
      <c r="R88" s="61"/>
      <c r="S88" s="43"/>
      <c r="T88" s="43"/>
      <c r="U88" s="19"/>
      <c r="V88" s="95"/>
      <c r="W88" s="117"/>
      <c r="X88" s="60"/>
      <c r="Z88" s="61"/>
      <c r="AA88" s="43"/>
      <c r="AB88" s="43"/>
      <c r="AC88" s="19"/>
      <c r="AD88" s="95"/>
      <c r="AE88" s="117"/>
      <c r="AF88" s="60"/>
      <c r="AH88" s="61"/>
      <c r="AI88" s="43"/>
      <c r="AJ88" s="43"/>
      <c r="AK88" s="19"/>
      <c r="AL88" s="95"/>
      <c r="AM88" s="117"/>
      <c r="AN88" s="60"/>
    </row>
    <row r="89" spans="2:40" ht="42.5" thickBot="1" x14ac:dyDescent="0.35">
      <c r="B89" s="61"/>
      <c r="C89" s="43"/>
      <c r="D89" s="43"/>
      <c r="E89" s="19" t="s">
        <v>1232</v>
      </c>
      <c r="F89" s="484">
        <v>176500</v>
      </c>
      <c r="G89" s="117"/>
      <c r="H89" s="60"/>
      <c r="J89" s="61"/>
      <c r="K89" s="43"/>
      <c r="L89" s="43"/>
      <c r="M89" s="19"/>
      <c r="N89" s="95"/>
      <c r="O89" s="117"/>
      <c r="P89" s="60"/>
      <c r="R89" s="61"/>
      <c r="S89" s="43"/>
      <c r="T89" s="43"/>
      <c r="U89" s="19"/>
      <c r="V89" s="95"/>
      <c r="W89" s="117"/>
      <c r="X89" s="60"/>
      <c r="Z89" s="61"/>
      <c r="AA89" s="43"/>
      <c r="AB89" s="43"/>
      <c r="AC89" s="19"/>
      <c r="AD89" s="95"/>
      <c r="AE89" s="117"/>
      <c r="AF89" s="60"/>
      <c r="AH89" s="61"/>
      <c r="AI89" s="43"/>
      <c r="AJ89" s="43"/>
      <c r="AK89" s="19"/>
      <c r="AL89" s="95"/>
      <c r="AM89" s="117"/>
      <c r="AN89" s="60"/>
    </row>
    <row r="90" spans="2:40" ht="14.5" thickBot="1" x14ac:dyDescent="0.35">
      <c r="B90" s="61"/>
      <c r="C90" s="43"/>
      <c r="D90" s="43"/>
      <c r="E90" s="486" t="s">
        <v>1233</v>
      </c>
      <c r="F90" s="488">
        <f>SUM(F86:F89)</f>
        <v>963850</v>
      </c>
      <c r="G90" s="117"/>
      <c r="H90" s="60"/>
      <c r="J90" s="61"/>
      <c r="K90" s="43"/>
      <c r="L90" s="43"/>
      <c r="M90" s="19"/>
      <c r="N90" s="95"/>
      <c r="O90" s="117"/>
      <c r="P90" s="60"/>
      <c r="R90" s="61"/>
      <c r="S90" s="43"/>
      <c r="T90" s="43"/>
      <c r="U90" s="19"/>
      <c r="V90" s="95"/>
      <c r="W90" s="117"/>
      <c r="X90" s="60"/>
      <c r="Z90" s="61"/>
      <c r="AA90" s="43"/>
      <c r="AB90" s="43"/>
      <c r="AC90" s="19"/>
      <c r="AD90" s="95"/>
      <c r="AE90" s="117"/>
      <c r="AF90" s="60"/>
      <c r="AH90" s="61"/>
      <c r="AI90" s="43"/>
      <c r="AJ90" s="43"/>
      <c r="AK90" s="19"/>
      <c r="AL90" s="95"/>
      <c r="AM90" s="117"/>
      <c r="AN90" s="60"/>
    </row>
    <row r="91" spans="2:40" x14ac:dyDescent="0.3">
      <c r="B91" s="61"/>
      <c r="C91" s="43"/>
      <c r="D91" s="43"/>
      <c r="E91" s="19"/>
      <c r="F91" s="482"/>
      <c r="G91" s="117"/>
      <c r="H91" s="60"/>
      <c r="J91" s="61"/>
      <c r="K91" s="43"/>
      <c r="L91" s="43"/>
      <c r="M91" s="19"/>
      <c r="N91" s="95"/>
      <c r="O91" s="117"/>
      <c r="P91" s="60"/>
      <c r="R91" s="61"/>
      <c r="S91" s="43"/>
      <c r="T91" s="43"/>
      <c r="U91" s="19"/>
      <c r="V91" s="95"/>
      <c r="W91" s="117"/>
      <c r="X91" s="60"/>
      <c r="Z91" s="61"/>
      <c r="AA91" s="43"/>
      <c r="AB91" s="43"/>
      <c r="AC91" s="19"/>
      <c r="AD91" s="95"/>
      <c r="AE91" s="117"/>
      <c r="AF91" s="60"/>
      <c r="AH91" s="61"/>
      <c r="AI91" s="43"/>
      <c r="AJ91" s="43"/>
      <c r="AK91" s="19"/>
      <c r="AL91" s="95"/>
      <c r="AM91" s="117"/>
      <c r="AN91" s="60"/>
    </row>
    <row r="92" spans="2:40" ht="42" x14ac:dyDescent="0.3">
      <c r="B92" s="61"/>
      <c r="C92" s="43"/>
      <c r="D92" s="43"/>
      <c r="E92" s="19" t="s">
        <v>1234</v>
      </c>
      <c r="F92" s="482">
        <v>3600</v>
      </c>
      <c r="G92" s="117"/>
      <c r="H92" s="60"/>
      <c r="J92" s="61"/>
      <c r="K92" s="43"/>
      <c r="L92" s="43"/>
      <c r="M92" s="19"/>
      <c r="N92" s="95"/>
      <c r="O92" s="117"/>
      <c r="P92" s="60"/>
      <c r="R92" s="61"/>
      <c r="S92" s="43"/>
      <c r="T92" s="43"/>
      <c r="U92" s="19"/>
      <c r="V92" s="95"/>
      <c r="W92" s="117"/>
      <c r="X92" s="60"/>
      <c r="Z92" s="61"/>
      <c r="AA92" s="43"/>
      <c r="AB92" s="43"/>
      <c r="AC92" s="19"/>
      <c r="AD92" s="95"/>
      <c r="AE92" s="117"/>
      <c r="AF92" s="60"/>
      <c r="AH92" s="61"/>
      <c r="AI92" s="43"/>
      <c r="AJ92" s="43"/>
      <c r="AK92" s="19"/>
      <c r="AL92" s="95"/>
      <c r="AM92" s="117"/>
      <c r="AN92" s="60"/>
    </row>
    <row r="93" spans="2:40" ht="42" x14ac:dyDescent="0.3">
      <c r="B93" s="61"/>
      <c r="C93" s="43"/>
      <c r="D93" s="43"/>
      <c r="E93" s="19" t="s">
        <v>1235</v>
      </c>
      <c r="F93" s="482">
        <v>14380</v>
      </c>
      <c r="G93" s="117"/>
      <c r="H93" s="60"/>
      <c r="J93" s="61"/>
      <c r="K93" s="43"/>
      <c r="L93" s="43"/>
      <c r="M93" s="19"/>
      <c r="N93" s="95"/>
      <c r="O93" s="117"/>
      <c r="P93" s="60"/>
      <c r="R93" s="61"/>
      <c r="S93" s="43"/>
      <c r="T93" s="43"/>
      <c r="U93" s="19"/>
      <c r="V93" s="95"/>
      <c r="W93" s="117"/>
      <c r="X93" s="60"/>
      <c r="Z93" s="61"/>
      <c r="AA93" s="43"/>
      <c r="AB93" s="43"/>
      <c r="AC93" s="19"/>
      <c r="AD93" s="95"/>
      <c r="AE93" s="117"/>
      <c r="AF93" s="60"/>
      <c r="AH93" s="61"/>
      <c r="AI93" s="43"/>
      <c r="AJ93" s="43"/>
      <c r="AK93" s="19"/>
      <c r="AL93" s="95"/>
      <c r="AM93" s="117"/>
      <c r="AN93" s="60"/>
    </row>
    <row r="94" spans="2:40" ht="42" x14ac:dyDescent="0.3">
      <c r="B94" s="61"/>
      <c r="C94" s="43"/>
      <c r="D94" s="43"/>
      <c r="E94" s="19" t="s">
        <v>1236</v>
      </c>
      <c r="F94" s="482">
        <v>7300</v>
      </c>
      <c r="G94" s="117"/>
      <c r="H94" s="60"/>
      <c r="J94" s="61"/>
      <c r="K94" s="43"/>
      <c r="L94" s="43"/>
      <c r="M94" s="19"/>
      <c r="N94" s="95"/>
      <c r="O94" s="117"/>
      <c r="P94" s="60"/>
      <c r="R94" s="61"/>
      <c r="S94" s="43"/>
      <c r="T94" s="43"/>
      <c r="U94" s="19"/>
      <c r="V94" s="95"/>
      <c r="W94" s="117"/>
      <c r="X94" s="60"/>
      <c r="Z94" s="61"/>
      <c r="AA94" s="43"/>
      <c r="AB94" s="43"/>
      <c r="AC94" s="19"/>
      <c r="AD94" s="95"/>
      <c r="AE94" s="117"/>
      <c r="AF94" s="60"/>
      <c r="AH94" s="61"/>
      <c r="AI94" s="43"/>
      <c r="AJ94" s="43"/>
      <c r="AK94" s="19"/>
      <c r="AL94" s="95"/>
      <c r="AM94" s="117"/>
      <c r="AN94" s="60"/>
    </row>
    <row r="95" spans="2:40" ht="28" x14ac:dyDescent="0.3">
      <c r="B95" s="61"/>
      <c r="C95" s="43"/>
      <c r="D95" s="43"/>
      <c r="E95" s="19" t="s">
        <v>1237</v>
      </c>
      <c r="F95" s="482">
        <v>21000</v>
      </c>
      <c r="G95" s="117"/>
      <c r="H95" s="60"/>
      <c r="J95" s="61"/>
      <c r="K95" s="43"/>
      <c r="L95" s="43"/>
      <c r="M95" s="19"/>
      <c r="N95" s="95"/>
      <c r="O95" s="117"/>
      <c r="P95" s="60"/>
      <c r="R95" s="61"/>
      <c r="S95" s="43"/>
      <c r="T95" s="43"/>
      <c r="U95" s="19"/>
      <c r="V95" s="95"/>
      <c r="W95" s="117"/>
      <c r="X95" s="60"/>
      <c r="Z95" s="61"/>
      <c r="AA95" s="43"/>
      <c r="AB95" s="43"/>
      <c r="AC95" s="19"/>
      <c r="AD95" s="95"/>
      <c r="AE95" s="117"/>
      <c r="AF95" s="60"/>
      <c r="AH95" s="61"/>
      <c r="AI95" s="43"/>
      <c r="AJ95" s="43"/>
      <c r="AK95" s="19"/>
      <c r="AL95" s="95"/>
      <c r="AM95" s="117"/>
      <c r="AN95" s="60"/>
    </row>
    <row r="96" spans="2:40" ht="28" x14ac:dyDescent="0.3">
      <c r="B96" s="61"/>
      <c r="C96" s="43"/>
      <c r="D96" s="43"/>
      <c r="E96" s="19" t="s">
        <v>1238</v>
      </c>
      <c r="F96" s="482">
        <v>119302.98</v>
      </c>
      <c r="G96" s="117"/>
      <c r="H96" s="60"/>
      <c r="J96" s="61"/>
      <c r="K96" s="43"/>
      <c r="L96" s="43"/>
      <c r="M96" s="19"/>
      <c r="N96" s="95"/>
      <c r="O96" s="117"/>
      <c r="P96" s="60"/>
      <c r="R96" s="61"/>
      <c r="S96" s="43"/>
      <c r="T96" s="43"/>
      <c r="U96" s="19"/>
      <c r="V96" s="95"/>
      <c r="W96" s="117"/>
      <c r="X96" s="60"/>
      <c r="Z96" s="61"/>
      <c r="AA96" s="43"/>
      <c r="AB96" s="43"/>
      <c r="AC96" s="19"/>
      <c r="AD96" s="95"/>
      <c r="AE96" s="117"/>
      <c r="AF96" s="60"/>
      <c r="AH96" s="61"/>
      <c r="AI96" s="43"/>
      <c r="AJ96" s="43"/>
      <c r="AK96" s="19"/>
      <c r="AL96" s="95"/>
      <c r="AM96" s="117"/>
      <c r="AN96" s="60"/>
    </row>
    <row r="97" spans="2:40" x14ac:dyDescent="0.3">
      <c r="B97" s="61"/>
      <c r="C97" s="43"/>
      <c r="D97" s="43"/>
      <c r="E97" s="19" t="s">
        <v>1239</v>
      </c>
      <c r="F97" s="482">
        <v>165015.56</v>
      </c>
      <c r="G97" s="117"/>
      <c r="H97" s="60"/>
      <c r="J97" s="61"/>
      <c r="K97" s="43"/>
      <c r="L97" s="43"/>
      <c r="M97" s="19"/>
      <c r="N97" s="95"/>
      <c r="O97" s="117"/>
      <c r="P97" s="60"/>
      <c r="R97" s="61"/>
      <c r="S97" s="43"/>
      <c r="T97" s="43"/>
      <c r="U97" s="19"/>
      <c r="V97" s="95"/>
      <c r="W97" s="117"/>
      <c r="X97" s="60"/>
      <c r="Z97" s="61"/>
      <c r="AA97" s="43"/>
      <c r="AB97" s="43"/>
      <c r="AC97" s="19"/>
      <c r="AD97" s="95"/>
      <c r="AE97" s="117"/>
      <c r="AF97" s="60"/>
      <c r="AH97" s="61"/>
      <c r="AI97" s="43"/>
      <c r="AJ97" s="43"/>
      <c r="AK97" s="19"/>
      <c r="AL97" s="95"/>
      <c r="AM97" s="117"/>
      <c r="AN97" s="60"/>
    </row>
    <row r="98" spans="2:40" ht="36.5" customHeight="1" x14ac:dyDescent="0.3">
      <c r="B98" s="61"/>
      <c r="C98" s="43"/>
      <c r="D98" s="43"/>
      <c r="E98" s="487" t="s">
        <v>1240</v>
      </c>
      <c r="F98" s="482">
        <v>93201.83</v>
      </c>
      <c r="G98" s="117"/>
      <c r="H98" s="60"/>
      <c r="J98" s="61"/>
      <c r="K98" s="43"/>
      <c r="L98" s="43"/>
      <c r="M98" s="19"/>
      <c r="N98" s="95"/>
      <c r="O98" s="117"/>
      <c r="P98" s="60"/>
      <c r="R98" s="61"/>
      <c r="S98" s="43"/>
      <c r="T98" s="43"/>
      <c r="U98" s="19"/>
      <c r="V98" s="95"/>
      <c r="W98" s="117"/>
      <c r="X98" s="60"/>
      <c r="Z98" s="61"/>
      <c r="AA98" s="43"/>
      <c r="AB98" s="43"/>
      <c r="AC98" s="19"/>
      <c r="AD98" s="95"/>
      <c r="AE98" s="117"/>
      <c r="AF98" s="60"/>
      <c r="AH98" s="61"/>
      <c r="AI98" s="43"/>
      <c r="AJ98" s="43"/>
      <c r="AK98" s="19"/>
      <c r="AL98" s="95"/>
      <c r="AM98" s="117"/>
      <c r="AN98" s="60"/>
    </row>
    <row r="99" spans="2:40" ht="14.5" thickBot="1" x14ac:dyDescent="0.35">
      <c r="B99" s="61"/>
      <c r="C99" s="43"/>
      <c r="D99" s="43"/>
      <c r="E99" s="19" t="s">
        <v>1241</v>
      </c>
      <c r="F99" s="484">
        <v>53030</v>
      </c>
      <c r="G99" s="117"/>
      <c r="H99" s="60"/>
      <c r="J99" s="61"/>
      <c r="K99" s="43"/>
      <c r="L99" s="43"/>
      <c r="M99" s="19"/>
      <c r="N99" s="95"/>
      <c r="O99" s="117"/>
      <c r="P99" s="60"/>
      <c r="R99" s="61"/>
      <c r="S99" s="43"/>
      <c r="T99" s="43"/>
      <c r="U99" s="19"/>
      <c r="V99" s="95"/>
      <c r="W99" s="117"/>
      <c r="X99" s="60"/>
      <c r="Z99" s="61"/>
      <c r="AA99" s="43"/>
      <c r="AB99" s="43"/>
      <c r="AC99" s="19"/>
      <c r="AD99" s="95"/>
      <c r="AE99" s="117"/>
      <c r="AF99" s="60"/>
      <c r="AH99" s="61"/>
      <c r="AI99" s="43"/>
      <c r="AJ99" s="43"/>
      <c r="AK99" s="19"/>
      <c r="AL99" s="95"/>
      <c r="AM99" s="117"/>
      <c r="AN99" s="60"/>
    </row>
    <row r="100" spans="2:40" ht="14.5" thickBot="1" x14ac:dyDescent="0.35">
      <c r="B100" s="61"/>
      <c r="C100" s="43"/>
      <c r="D100" s="43"/>
      <c r="E100" s="486" t="s">
        <v>1248</v>
      </c>
      <c r="F100" s="488">
        <f>SUM(F92:F99)</f>
        <v>476830.37</v>
      </c>
      <c r="G100" s="117"/>
      <c r="H100" s="60"/>
      <c r="J100" s="61"/>
      <c r="K100" s="43"/>
      <c r="L100" s="43"/>
      <c r="M100" s="19"/>
      <c r="N100" s="95"/>
      <c r="O100" s="117"/>
      <c r="P100" s="60"/>
      <c r="R100" s="61"/>
      <c r="S100" s="43"/>
      <c r="T100" s="43"/>
      <c r="U100" s="19"/>
      <c r="V100" s="95"/>
      <c r="W100" s="117"/>
      <c r="X100" s="60"/>
      <c r="Z100" s="61"/>
      <c r="AA100" s="43"/>
      <c r="AB100" s="43"/>
      <c r="AC100" s="19"/>
      <c r="AD100" s="95"/>
      <c r="AE100" s="117"/>
      <c r="AF100" s="60"/>
      <c r="AH100" s="61"/>
      <c r="AI100" s="43"/>
      <c r="AJ100" s="43"/>
      <c r="AK100" s="19"/>
      <c r="AL100" s="95"/>
      <c r="AM100" s="117"/>
      <c r="AN100" s="60"/>
    </row>
    <row r="101" spans="2:40" x14ac:dyDescent="0.3">
      <c r="B101" s="61"/>
      <c r="C101" s="43"/>
      <c r="D101" s="43"/>
      <c r="E101" s="19"/>
      <c r="F101" s="482"/>
      <c r="G101" s="117"/>
      <c r="H101" s="60"/>
      <c r="J101" s="61"/>
      <c r="K101" s="43"/>
      <c r="L101" s="43"/>
      <c r="M101" s="19"/>
      <c r="N101" s="95"/>
      <c r="O101" s="117"/>
      <c r="P101" s="60"/>
      <c r="R101" s="61"/>
      <c r="S101" s="43"/>
      <c r="T101" s="43"/>
      <c r="U101" s="19"/>
      <c r="V101" s="95"/>
      <c r="W101" s="117"/>
      <c r="X101" s="60"/>
      <c r="Z101" s="61"/>
      <c r="AA101" s="43"/>
      <c r="AB101" s="43"/>
      <c r="AC101" s="19"/>
      <c r="AD101" s="95"/>
      <c r="AE101" s="117"/>
      <c r="AF101" s="60"/>
      <c r="AH101" s="61"/>
      <c r="AI101" s="43"/>
      <c r="AJ101" s="43"/>
      <c r="AK101" s="19"/>
      <c r="AL101" s="95"/>
      <c r="AM101" s="117"/>
      <c r="AN101" s="60"/>
    </row>
    <row r="102" spans="2:40" ht="31" customHeight="1" x14ac:dyDescent="0.3">
      <c r="B102" s="61"/>
      <c r="C102" s="43"/>
      <c r="D102" s="43"/>
      <c r="E102" s="19" t="s">
        <v>1242</v>
      </c>
      <c r="F102" s="483">
        <v>49270</v>
      </c>
      <c r="G102" s="117"/>
      <c r="H102" s="60"/>
      <c r="J102" s="61"/>
      <c r="K102" s="43"/>
      <c r="L102" s="43"/>
      <c r="M102" s="19"/>
      <c r="N102" s="95"/>
      <c r="O102" s="117"/>
      <c r="P102" s="60"/>
      <c r="R102" s="61"/>
      <c r="S102" s="43"/>
      <c r="T102" s="43"/>
      <c r="U102" s="19"/>
      <c r="V102" s="95"/>
      <c r="W102" s="117"/>
      <c r="X102" s="60"/>
      <c r="Z102" s="61"/>
      <c r="AA102" s="43"/>
      <c r="AB102" s="43"/>
      <c r="AC102" s="19"/>
      <c r="AD102" s="95"/>
      <c r="AE102" s="117"/>
      <c r="AF102" s="60"/>
      <c r="AH102" s="61"/>
      <c r="AI102" s="43"/>
      <c r="AJ102" s="43"/>
      <c r="AK102" s="19"/>
      <c r="AL102" s="95"/>
      <c r="AM102" s="117"/>
      <c r="AN102" s="60"/>
    </row>
    <row r="103" spans="2:40" ht="56" x14ac:dyDescent="0.3">
      <c r="B103" s="61"/>
      <c r="C103" s="43"/>
      <c r="D103" s="43"/>
      <c r="E103" s="19" t="s">
        <v>1243</v>
      </c>
      <c r="F103" s="483">
        <v>169000</v>
      </c>
      <c r="G103" s="117"/>
      <c r="H103" s="60"/>
      <c r="J103" s="61"/>
      <c r="K103" s="43"/>
      <c r="L103" s="43"/>
      <c r="M103" s="19"/>
      <c r="N103" s="95"/>
      <c r="O103" s="117"/>
      <c r="P103" s="60"/>
      <c r="R103" s="61"/>
      <c r="S103" s="43"/>
      <c r="T103" s="43"/>
      <c r="U103" s="19"/>
      <c r="V103" s="95"/>
      <c r="W103" s="117"/>
      <c r="X103" s="60"/>
      <c r="Z103" s="61"/>
      <c r="AA103" s="43"/>
      <c r="AB103" s="43"/>
      <c r="AC103" s="19"/>
      <c r="AD103" s="95"/>
      <c r="AE103" s="117"/>
      <c r="AF103" s="60"/>
      <c r="AH103" s="61"/>
      <c r="AI103" s="43"/>
      <c r="AJ103" s="43"/>
      <c r="AK103" s="19"/>
      <c r="AL103" s="95"/>
      <c r="AM103" s="117"/>
      <c r="AN103" s="60"/>
    </row>
    <row r="104" spans="2:40" ht="28" x14ac:dyDescent="0.3">
      <c r="B104" s="61"/>
      <c r="C104" s="43"/>
      <c r="D104" s="43"/>
      <c r="E104" s="19" t="s">
        <v>1244</v>
      </c>
      <c r="F104" s="483">
        <v>184400</v>
      </c>
      <c r="G104" s="117"/>
      <c r="H104" s="60"/>
      <c r="J104" s="61"/>
      <c r="K104" s="43"/>
      <c r="L104" s="43"/>
      <c r="M104" s="19"/>
      <c r="N104" s="95"/>
      <c r="O104" s="117"/>
      <c r="P104" s="60"/>
      <c r="R104" s="61"/>
      <c r="S104" s="43"/>
      <c r="T104" s="43"/>
      <c r="U104" s="19"/>
      <c r="V104" s="95"/>
      <c r="W104" s="117"/>
      <c r="X104" s="60"/>
      <c r="Z104" s="61"/>
      <c r="AA104" s="43"/>
      <c r="AB104" s="43"/>
      <c r="AC104" s="19"/>
      <c r="AD104" s="95"/>
      <c r="AE104" s="117"/>
      <c r="AF104" s="60"/>
      <c r="AH104" s="61"/>
      <c r="AI104" s="43"/>
      <c r="AJ104" s="43"/>
      <c r="AK104" s="19"/>
      <c r="AL104" s="95"/>
      <c r="AM104" s="117"/>
      <c r="AN104" s="60"/>
    </row>
    <row r="105" spans="2:40" ht="42" x14ac:dyDescent="0.3">
      <c r="B105" s="61"/>
      <c r="C105" s="43"/>
      <c r="D105" s="43"/>
      <c r="E105" s="19" t="s">
        <v>1245</v>
      </c>
      <c r="F105" s="483">
        <v>30000</v>
      </c>
      <c r="G105" s="117"/>
      <c r="H105" s="60"/>
      <c r="J105" s="61"/>
      <c r="K105" s="43"/>
      <c r="L105" s="43"/>
      <c r="M105" s="19"/>
      <c r="N105" s="95"/>
      <c r="O105" s="117"/>
      <c r="P105" s="60"/>
      <c r="R105" s="61"/>
      <c r="S105" s="43"/>
      <c r="T105" s="43"/>
      <c r="U105" s="19"/>
      <c r="V105" s="95"/>
      <c r="W105" s="117"/>
      <c r="X105" s="60"/>
      <c r="Z105" s="61"/>
      <c r="AA105" s="43"/>
      <c r="AB105" s="43"/>
      <c r="AC105" s="19"/>
      <c r="AD105" s="95"/>
      <c r="AE105" s="117"/>
      <c r="AF105" s="60"/>
      <c r="AH105" s="61"/>
      <c r="AI105" s="43"/>
      <c r="AJ105" s="43"/>
      <c r="AK105" s="19"/>
      <c r="AL105" s="95"/>
      <c r="AM105" s="117"/>
      <c r="AN105" s="60"/>
    </row>
    <row r="106" spans="2:40" ht="42" x14ac:dyDescent="0.3">
      <c r="B106" s="61"/>
      <c r="C106" s="43"/>
      <c r="D106" s="43"/>
      <c r="E106" s="19" t="s">
        <v>1246</v>
      </c>
      <c r="F106" s="483">
        <v>284675</v>
      </c>
      <c r="G106" s="117"/>
      <c r="H106" s="60"/>
      <c r="J106" s="61"/>
      <c r="K106" s="43"/>
      <c r="L106" s="43"/>
      <c r="M106" s="19"/>
      <c r="N106" s="95"/>
      <c r="O106" s="117"/>
      <c r="P106" s="60"/>
      <c r="R106" s="61"/>
      <c r="S106" s="43"/>
      <c r="T106" s="43"/>
      <c r="U106" s="19"/>
      <c r="V106" s="95"/>
      <c r="W106" s="117"/>
      <c r="X106" s="60"/>
      <c r="Z106" s="61"/>
      <c r="AA106" s="43"/>
      <c r="AB106" s="43"/>
      <c r="AC106" s="19"/>
      <c r="AD106" s="95"/>
      <c r="AE106" s="117"/>
      <c r="AF106" s="60"/>
      <c r="AH106" s="61"/>
      <c r="AI106" s="43"/>
      <c r="AJ106" s="43"/>
      <c r="AK106" s="19"/>
      <c r="AL106" s="95"/>
      <c r="AM106" s="117"/>
      <c r="AN106" s="60"/>
    </row>
    <row r="107" spans="2:40" ht="14.5" thickBot="1" x14ac:dyDescent="0.35">
      <c r="B107" s="61"/>
      <c r="C107" s="43"/>
      <c r="D107" s="43"/>
      <c r="E107" s="19" t="s">
        <v>1247</v>
      </c>
      <c r="F107" s="484">
        <v>20000</v>
      </c>
      <c r="G107" s="117"/>
      <c r="H107" s="60"/>
      <c r="J107" s="61"/>
      <c r="K107" s="43"/>
      <c r="L107" s="43"/>
      <c r="M107" s="19"/>
      <c r="N107" s="95"/>
      <c r="O107" s="117"/>
      <c r="P107" s="60"/>
      <c r="R107" s="61"/>
      <c r="S107" s="43"/>
      <c r="T107" s="43"/>
      <c r="U107" s="19"/>
      <c r="V107" s="95"/>
      <c r="W107" s="117"/>
      <c r="X107" s="60"/>
      <c r="Z107" s="61"/>
      <c r="AA107" s="43"/>
      <c r="AB107" s="43"/>
      <c r="AC107" s="19"/>
      <c r="AD107" s="95"/>
      <c r="AE107" s="117"/>
      <c r="AF107" s="60"/>
      <c r="AH107" s="61"/>
      <c r="AI107" s="43"/>
      <c r="AJ107" s="43"/>
      <c r="AK107" s="19"/>
      <c r="AL107" s="95"/>
      <c r="AM107" s="117"/>
      <c r="AN107" s="60"/>
    </row>
    <row r="108" spans="2:40" ht="14.5" thickBot="1" x14ac:dyDescent="0.35">
      <c r="B108" s="61"/>
      <c r="C108" s="43"/>
      <c r="D108" s="43"/>
      <c r="E108" s="489" t="s">
        <v>1249</v>
      </c>
      <c r="F108" s="488">
        <f>SUM(F102:F107)</f>
        <v>737345</v>
      </c>
      <c r="G108" s="131"/>
      <c r="H108" s="60"/>
      <c r="J108" s="61"/>
      <c r="K108" s="43"/>
      <c r="L108" s="43"/>
      <c r="M108" s="129"/>
      <c r="N108" s="130"/>
      <c r="O108" s="131"/>
      <c r="P108" s="60"/>
      <c r="R108" s="61"/>
      <c r="S108" s="43"/>
      <c r="T108" s="43"/>
      <c r="U108" s="129"/>
      <c r="V108" s="130"/>
      <c r="W108" s="131"/>
      <c r="X108" s="60"/>
      <c r="Z108" s="61"/>
      <c r="AA108" s="43"/>
      <c r="AB108" s="43"/>
      <c r="AC108" s="129"/>
      <c r="AD108" s="130"/>
      <c r="AE108" s="131"/>
      <c r="AF108" s="60"/>
      <c r="AH108" s="61"/>
      <c r="AI108" s="43"/>
      <c r="AJ108" s="43"/>
      <c r="AK108" s="129"/>
      <c r="AL108" s="130"/>
      <c r="AM108" s="131"/>
      <c r="AN108" s="60"/>
    </row>
    <row r="109" spans="2:40" x14ac:dyDescent="0.3">
      <c r="B109" s="61"/>
      <c r="C109" s="43"/>
      <c r="D109" s="43"/>
      <c r="E109" s="129"/>
      <c r="F109" s="490"/>
      <c r="G109" s="131"/>
      <c r="H109" s="60"/>
      <c r="J109" s="61"/>
      <c r="K109" s="43"/>
      <c r="L109" s="43"/>
      <c r="M109" s="129"/>
      <c r="N109" s="130"/>
      <c r="O109" s="131"/>
      <c r="P109" s="60"/>
      <c r="R109" s="61"/>
      <c r="S109" s="43"/>
      <c r="T109" s="43"/>
      <c r="U109" s="129"/>
      <c r="V109" s="130"/>
      <c r="W109" s="131"/>
      <c r="X109" s="60"/>
      <c r="Z109" s="61"/>
      <c r="AA109" s="43"/>
      <c r="AB109" s="43"/>
      <c r="AC109" s="129"/>
      <c r="AD109" s="130"/>
      <c r="AE109" s="131"/>
      <c r="AF109" s="60"/>
      <c r="AH109" s="61"/>
      <c r="AI109" s="43"/>
      <c r="AJ109" s="43"/>
      <c r="AK109" s="129"/>
      <c r="AL109" s="130"/>
      <c r="AM109" s="131"/>
      <c r="AN109" s="60"/>
    </row>
    <row r="110" spans="2:40" x14ac:dyDescent="0.3">
      <c r="B110" s="61"/>
      <c r="C110" s="43"/>
      <c r="D110" s="43"/>
      <c r="E110" s="129" t="s">
        <v>1250</v>
      </c>
      <c r="F110" s="484">
        <v>2530</v>
      </c>
      <c r="G110" s="131"/>
      <c r="H110" s="60"/>
      <c r="J110" s="61"/>
      <c r="K110" s="43"/>
      <c r="L110" s="43"/>
      <c r="M110" s="129"/>
      <c r="N110" s="130"/>
      <c r="O110" s="131"/>
      <c r="P110" s="60"/>
      <c r="R110" s="61"/>
      <c r="S110" s="43"/>
      <c r="T110" s="43"/>
      <c r="U110" s="129"/>
      <c r="V110" s="130"/>
      <c r="W110" s="131"/>
      <c r="X110" s="60"/>
      <c r="Z110" s="61"/>
      <c r="AA110" s="43"/>
      <c r="AB110" s="43"/>
      <c r="AC110" s="129"/>
      <c r="AD110" s="130"/>
      <c r="AE110" s="131"/>
      <c r="AF110" s="60"/>
      <c r="AH110" s="61"/>
      <c r="AI110" s="43"/>
      <c r="AJ110" s="43"/>
      <c r="AK110" s="129"/>
      <c r="AL110" s="130"/>
      <c r="AM110" s="131"/>
      <c r="AN110" s="60"/>
    </row>
    <row r="111" spans="2:40" x14ac:dyDescent="0.3">
      <c r="B111" s="61"/>
      <c r="C111" s="43"/>
      <c r="D111" s="43"/>
      <c r="E111" s="129" t="s">
        <v>1251</v>
      </c>
      <c r="F111" s="484">
        <v>95000</v>
      </c>
      <c r="G111" s="131"/>
      <c r="H111" s="60"/>
      <c r="J111" s="61"/>
      <c r="K111" s="43"/>
      <c r="L111" s="43"/>
      <c r="M111" s="129"/>
      <c r="N111" s="130"/>
      <c r="O111" s="131"/>
      <c r="P111" s="60"/>
      <c r="R111" s="61"/>
      <c r="S111" s="43"/>
      <c r="T111" s="43"/>
      <c r="U111" s="129"/>
      <c r="V111" s="130"/>
      <c r="W111" s="131"/>
      <c r="X111" s="60"/>
      <c r="Z111" s="61"/>
      <c r="AA111" s="43"/>
      <c r="AB111" s="43"/>
      <c r="AC111" s="129"/>
      <c r="AD111" s="130"/>
      <c r="AE111" s="131"/>
      <c r="AF111" s="60"/>
      <c r="AH111" s="61"/>
      <c r="AI111" s="43"/>
      <c r="AJ111" s="43"/>
      <c r="AK111" s="129"/>
      <c r="AL111" s="130"/>
      <c r="AM111" s="131"/>
      <c r="AN111" s="60"/>
    </row>
    <row r="112" spans="2:40" x14ac:dyDescent="0.3">
      <c r="B112" s="61"/>
      <c r="C112" s="43"/>
      <c r="D112" s="43"/>
      <c r="E112" s="129" t="s">
        <v>1252</v>
      </c>
      <c r="F112" s="484">
        <v>40000</v>
      </c>
      <c r="G112" s="131"/>
      <c r="H112" s="60"/>
      <c r="J112" s="61"/>
      <c r="K112" s="43"/>
      <c r="L112" s="43"/>
      <c r="M112" s="129"/>
      <c r="N112" s="130"/>
      <c r="O112" s="131"/>
      <c r="P112" s="60"/>
      <c r="R112" s="61"/>
      <c r="S112" s="43"/>
      <c r="T112" s="43"/>
      <c r="U112" s="129"/>
      <c r="V112" s="130"/>
      <c r="W112" s="131"/>
      <c r="X112" s="60"/>
      <c r="Z112" s="61"/>
      <c r="AA112" s="43"/>
      <c r="AB112" s="43"/>
      <c r="AC112" s="129"/>
      <c r="AD112" s="130"/>
      <c r="AE112" s="131"/>
      <c r="AF112" s="60"/>
      <c r="AH112" s="61"/>
      <c r="AI112" s="43"/>
      <c r="AJ112" s="43"/>
      <c r="AK112" s="129"/>
      <c r="AL112" s="130"/>
      <c r="AM112" s="131"/>
      <c r="AN112" s="60"/>
    </row>
    <row r="113" spans="2:40" ht="14.5" thickBot="1" x14ac:dyDescent="0.35">
      <c r="B113" s="61"/>
      <c r="C113" s="43"/>
      <c r="D113" s="43"/>
      <c r="E113" s="129" t="s">
        <v>1253</v>
      </c>
      <c r="F113" s="484">
        <v>1500</v>
      </c>
      <c r="G113" s="131"/>
      <c r="H113" s="60"/>
      <c r="J113" s="61"/>
      <c r="K113" s="43"/>
      <c r="L113" s="43"/>
      <c r="M113" s="129"/>
      <c r="N113" s="130"/>
      <c r="O113" s="131"/>
      <c r="P113" s="60"/>
      <c r="R113" s="61"/>
      <c r="S113" s="43"/>
      <c r="T113" s="43"/>
      <c r="U113" s="129"/>
      <c r="V113" s="130"/>
      <c r="W113" s="131"/>
      <c r="X113" s="60"/>
      <c r="Z113" s="61"/>
      <c r="AA113" s="43"/>
      <c r="AB113" s="43"/>
      <c r="AC113" s="129"/>
      <c r="AD113" s="130"/>
      <c r="AE113" s="131"/>
      <c r="AF113" s="60"/>
      <c r="AH113" s="61"/>
      <c r="AI113" s="43"/>
      <c r="AJ113" s="43"/>
      <c r="AK113" s="129"/>
      <c r="AL113" s="130"/>
      <c r="AM113" s="131"/>
      <c r="AN113" s="60"/>
    </row>
    <row r="114" spans="2:40" ht="14.5" thickBot="1" x14ac:dyDescent="0.35">
      <c r="B114" s="61"/>
      <c r="C114" s="43"/>
      <c r="D114" s="43"/>
      <c r="E114" s="489" t="s">
        <v>1254</v>
      </c>
      <c r="F114" s="491">
        <f>SUM(F110:F113)</f>
        <v>139030</v>
      </c>
      <c r="G114" s="131"/>
      <c r="H114" s="60"/>
      <c r="J114" s="61"/>
      <c r="K114" s="43"/>
      <c r="L114" s="43"/>
      <c r="M114" s="129"/>
      <c r="N114" s="130"/>
      <c r="O114" s="131"/>
      <c r="P114" s="60"/>
      <c r="R114" s="61"/>
      <c r="S114" s="43"/>
      <c r="T114" s="43"/>
      <c r="U114" s="129"/>
      <c r="V114" s="130"/>
      <c r="W114" s="131"/>
      <c r="X114" s="60"/>
      <c r="Z114" s="61"/>
      <c r="AA114" s="43"/>
      <c r="AB114" s="43"/>
      <c r="AC114" s="129"/>
      <c r="AD114" s="130"/>
      <c r="AE114" s="131"/>
      <c r="AF114" s="60"/>
      <c r="AH114" s="61"/>
      <c r="AI114" s="43"/>
      <c r="AJ114" s="43"/>
      <c r="AK114" s="129"/>
      <c r="AL114" s="130"/>
      <c r="AM114" s="131"/>
      <c r="AN114" s="60"/>
    </row>
    <row r="115" spans="2:40" ht="14.5" thickBot="1" x14ac:dyDescent="0.35">
      <c r="B115" s="61"/>
      <c r="C115" s="43"/>
      <c r="D115" s="43"/>
      <c r="E115" s="129"/>
      <c r="F115" s="490"/>
      <c r="G115" s="131"/>
      <c r="H115" s="60"/>
      <c r="J115" s="61"/>
      <c r="K115" s="43"/>
      <c r="L115" s="43"/>
      <c r="M115" s="129"/>
      <c r="N115" s="130"/>
      <c r="O115" s="131"/>
      <c r="P115" s="60"/>
      <c r="R115" s="61"/>
      <c r="S115" s="43"/>
      <c r="T115" s="43"/>
      <c r="U115" s="129"/>
      <c r="V115" s="130"/>
      <c r="W115" s="131"/>
      <c r="X115" s="60"/>
      <c r="Z115" s="61"/>
      <c r="AA115" s="43"/>
      <c r="AB115" s="43"/>
      <c r="AC115" s="129"/>
      <c r="AD115" s="130"/>
      <c r="AE115" s="131"/>
      <c r="AF115" s="60"/>
      <c r="AH115" s="61"/>
      <c r="AI115" s="43"/>
      <c r="AJ115" s="43"/>
      <c r="AK115" s="129"/>
      <c r="AL115" s="130"/>
      <c r="AM115" s="131"/>
      <c r="AN115" s="60"/>
    </row>
    <row r="116" spans="2:40" ht="14.5" thickBot="1" x14ac:dyDescent="0.35">
      <c r="B116" s="61"/>
      <c r="C116" s="43"/>
      <c r="D116" s="43"/>
      <c r="E116" s="135" t="s">
        <v>322</v>
      </c>
      <c r="F116" s="485">
        <f>SUM(F90+F100+F108+F114)</f>
        <v>2317055.37</v>
      </c>
      <c r="G116" s="133"/>
      <c r="H116" s="60"/>
      <c r="J116" s="61"/>
      <c r="K116" s="43"/>
      <c r="L116" s="43"/>
      <c r="M116" s="135" t="s">
        <v>322</v>
      </c>
      <c r="N116" s="132">
        <f>SUM(N86:N115)</f>
        <v>0</v>
      </c>
      <c r="O116" s="133"/>
      <c r="P116" s="60"/>
      <c r="R116" s="61"/>
      <c r="S116" s="43"/>
      <c r="T116" s="43"/>
      <c r="U116" s="135" t="s">
        <v>322</v>
      </c>
      <c r="V116" s="132">
        <f>SUM(V86:V115)</f>
        <v>0</v>
      </c>
      <c r="W116" s="133"/>
      <c r="X116" s="60"/>
      <c r="Z116" s="61"/>
      <c r="AA116" s="43"/>
      <c r="AB116" s="43"/>
      <c r="AC116" s="135" t="s">
        <v>322</v>
      </c>
      <c r="AD116" s="132">
        <f>SUM(AD86:AD115)</f>
        <v>0</v>
      </c>
      <c r="AE116" s="133"/>
      <c r="AF116" s="60"/>
      <c r="AH116" s="61"/>
      <c r="AI116" s="43"/>
      <c r="AJ116" s="43"/>
      <c r="AK116" s="135" t="s">
        <v>322</v>
      </c>
      <c r="AL116" s="132">
        <f>SUM(AL86:AL115)</f>
        <v>0</v>
      </c>
      <c r="AM116" s="133"/>
      <c r="AN116" s="60"/>
    </row>
    <row r="117" spans="2:40" x14ac:dyDescent="0.3">
      <c r="B117" s="61"/>
      <c r="C117" s="43"/>
      <c r="D117" s="43"/>
      <c r="E117" s="62"/>
      <c r="F117" s="141"/>
      <c r="G117" s="62"/>
      <c r="H117" s="60"/>
      <c r="J117" s="61"/>
      <c r="K117" s="43"/>
      <c r="L117" s="43"/>
      <c r="M117" s="62"/>
      <c r="N117" s="62"/>
      <c r="O117" s="62"/>
      <c r="P117" s="60"/>
      <c r="R117" s="61"/>
      <c r="S117" s="43"/>
      <c r="T117" s="43"/>
      <c r="U117" s="62"/>
      <c r="V117" s="62"/>
      <c r="W117" s="62"/>
      <c r="X117" s="60"/>
      <c r="Z117" s="61"/>
      <c r="AA117" s="43"/>
      <c r="AB117" s="43"/>
      <c r="AC117" s="62"/>
      <c r="AD117" s="62"/>
      <c r="AE117" s="62"/>
      <c r="AF117" s="60"/>
      <c r="AH117" s="61"/>
      <c r="AI117" s="43"/>
      <c r="AJ117" s="43"/>
      <c r="AK117" s="62"/>
      <c r="AL117" s="62"/>
      <c r="AM117" s="62"/>
      <c r="AN117" s="60"/>
    </row>
    <row r="118" spans="2:40" ht="34.5" customHeight="1" thickBot="1" x14ac:dyDescent="0.35">
      <c r="B118" s="61"/>
      <c r="C118" s="536"/>
      <c r="D118" s="536"/>
      <c r="E118" s="536"/>
      <c r="F118" s="536"/>
      <c r="G118" s="141"/>
      <c r="H118" s="60"/>
      <c r="J118" s="61"/>
      <c r="K118" s="536"/>
      <c r="L118" s="536"/>
      <c r="M118" s="536"/>
      <c r="N118" s="536"/>
      <c r="O118" s="141"/>
      <c r="P118" s="60"/>
      <c r="R118" s="61"/>
      <c r="S118" s="536" t="s">
        <v>327</v>
      </c>
      <c r="T118" s="536"/>
      <c r="U118" s="536"/>
      <c r="V118" s="536"/>
      <c r="W118" s="141"/>
      <c r="X118" s="60"/>
      <c r="Z118" s="61"/>
      <c r="AA118" s="536" t="s">
        <v>327</v>
      </c>
      <c r="AB118" s="536"/>
      <c r="AC118" s="536"/>
      <c r="AD118" s="536"/>
      <c r="AE118" s="141"/>
      <c r="AF118" s="60"/>
      <c r="AH118" s="61"/>
      <c r="AI118" s="536" t="s">
        <v>327</v>
      </c>
      <c r="AJ118" s="536"/>
      <c r="AK118" s="536"/>
      <c r="AL118" s="536"/>
      <c r="AM118" s="141"/>
      <c r="AN118" s="60"/>
    </row>
    <row r="119" spans="2:40" ht="63.75" customHeight="1" thickBot="1" x14ac:dyDescent="0.35">
      <c r="B119" s="61"/>
      <c r="C119" s="536"/>
      <c r="D119" s="536"/>
      <c r="E119" s="573"/>
      <c r="F119" s="573"/>
      <c r="G119" s="62"/>
      <c r="H119" s="60"/>
      <c r="J119" s="61"/>
      <c r="K119" s="536"/>
      <c r="L119" s="536"/>
      <c r="M119" s="573"/>
      <c r="N119" s="573"/>
      <c r="O119" s="62"/>
      <c r="P119" s="60"/>
      <c r="R119" s="61"/>
      <c r="S119" s="536" t="s">
        <v>328</v>
      </c>
      <c r="T119" s="536"/>
      <c r="U119" s="549"/>
      <c r="V119" s="550"/>
      <c r="W119" s="62"/>
      <c r="X119" s="60"/>
      <c r="Z119" s="61"/>
      <c r="AA119" s="536" t="s">
        <v>328</v>
      </c>
      <c r="AB119" s="536"/>
      <c r="AC119" s="549"/>
      <c r="AD119" s="550"/>
      <c r="AE119" s="62"/>
      <c r="AF119" s="60"/>
      <c r="AH119" s="61"/>
      <c r="AI119" s="536" t="s">
        <v>328</v>
      </c>
      <c r="AJ119" s="536"/>
      <c r="AK119" s="549"/>
      <c r="AL119" s="550"/>
      <c r="AM119" s="62"/>
      <c r="AN119" s="60"/>
    </row>
    <row r="120" spans="2:40" ht="14.5" thickBot="1" x14ac:dyDescent="0.35">
      <c r="B120" s="61"/>
      <c r="C120" s="546"/>
      <c r="D120" s="546"/>
      <c r="E120" s="546"/>
      <c r="F120" s="546"/>
      <c r="G120" s="62"/>
      <c r="H120" s="60"/>
      <c r="J120" s="61"/>
      <c r="K120" s="546"/>
      <c r="L120" s="546"/>
      <c r="M120" s="546"/>
      <c r="N120" s="546"/>
      <c r="O120" s="62"/>
      <c r="P120" s="60"/>
      <c r="R120" s="61"/>
      <c r="S120" s="546"/>
      <c r="T120" s="546"/>
      <c r="U120" s="546"/>
      <c r="V120" s="546"/>
      <c r="W120" s="62"/>
      <c r="X120" s="60"/>
      <c r="Z120" s="61"/>
      <c r="AA120" s="546"/>
      <c r="AB120" s="546"/>
      <c r="AC120" s="546"/>
      <c r="AD120" s="546"/>
      <c r="AE120" s="62"/>
      <c r="AF120" s="60"/>
      <c r="AH120" s="61"/>
      <c r="AI120" s="546"/>
      <c r="AJ120" s="546"/>
      <c r="AK120" s="546"/>
      <c r="AL120" s="546"/>
      <c r="AM120" s="62"/>
      <c r="AN120" s="60"/>
    </row>
    <row r="121" spans="2:40" ht="59.15" customHeight="1" thickBot="1" x14ac:dyDescent="0.35">
      <c r="B121" s="61"/>
      <c r="C121" s="536"/>
      <c r="D121" s="536"/>
      <c r="E121" s="571"/>
      <c r="F121" s="571"/>
      <c r="G121" s="62"/>
      <c r="H121" s="60"/>
      <c r="J121" s="61"/>
      <c r="K121" s="536"/>
      <c r="L121" s="536"/>
      <c r="M121" s="571"/>
      <c r="N121" s="571"/>
      <c r="O121" s="62"/>
      <c r="P121" s="60"/>
      <c r="R121" s="61"/>
      <c r="S121" s="536" t="s">
        <v>329</v>
      </c>
      <c r="T121" s="536"/>
      <c r="U121" s="547"/>
      <c r="V121" s="548"/>
      <c r="W121" s="62"/>
      <c r="X121" s="60"/>
      <c r="Z121" s="61"/>
      <c r="AA121" s="536" t="s">
        <v>329</v>
      </c>
      <c r="AB121" s="536"/>
      <c r="AC121" s="547"/>
      <c r="AD121" s="548"/>
      <c r="AE121" s="62"/>
      <c r="AF121" s="60"/>
      <c r="AH121" s="61"/>
      <c r="AI121" s="536" t="s">
        <v>329</v>
      </c>
      <c r="AJ121" s="536"/>
      <c r="AK121" s="547"/>
      <c r="AL121" s="548"/>
      <c r="AM121" s="62"/>
      <c r="AN121" s="60"/>
    </row>
    <row r="122" spans="2:40" ht="16" customHeight="1" thickBot="1" x14ac:dyDescent="0.35">
      <c r="B122" s="61"/>
      <c r="C122" s="90"/>
      <c r="D122" s="90"/>
      <c r="E122" s="378"/>
      <c r="F122" s="378"/>
      <c r="G122" s="62"/>
      <c r="H122" s="60"/>
      <c r="J122" s="61"/>
      <c r="K122" s="90"/>
      <c r="L122" s="90"/>
      <c r="M122" s="378"/>
      <c r="N122" s="378"/>
      <c r="O122" s="62"/>
      <c r="P122" s="60"/>
      <c r="R122" s="61"/>
      <c r="S122" s="90"/>
      <c r="T122" s="90"/>
      <c r="U122" s="572"/>
      <c r="V122" s="572"/>
      <c r="W122" s="62"/>
      <c r="X122" s="60"/>
      <c r="Z122" s="61"/>
      <c r="AA122" s="90"/>
      <c r="AB122" s="90"/>
      <c r="AC122" s="379"/>
      <c r="AD122" s="379"/>
      <c r="AE122" s="62"/>
      <c r="AF122" s="60"/>
      <c r="AH122" s="61"/>
      <c r="AI122" s="90"/>
      <c r="AJ122" s="90"/>
      <c r="AK122" s="379"/>
      <c r="AL122" s="379"/>
      <c r="AM122" s="62"/>
      <c r="AN122" s="60"/>
    </row>
    <row r="123" spans="2:40" ht="100.4" customHeight="1" thickBot="1" x14ac:dyDescent="0.35">
      <c r="B123" s="61"/>
      <c r="C123" s="536"/>
      <c r="D123" s="536"/>
      <c r="E123" s="570"/>
      <c r="F123" s="570"/>
      <c r="G123" s="62"/>
      <c r="H123" s="60"/>
      <c r="J123" s="61"/>
      <c r="K123" s="536"/>
      <c r="L123" s="536"/>
      <c r="M123" s="570"/>
      <c r="N123" s="570"/>
      <c r="O123" s="62"/>
      <c r="P123" s="60"/>
      <c r="R123" s="61"/>
      <c r="S123" s="536" t="s">
        <v>330</v>
      </c>
      <c r="T123" s="536"/>
      <c r="U123" s="537"/>
      <c r="V123" s="538"/>
      <c r="W123" s="62"/>
      <c r="X123" s="60"/>
      <c r="Z123" s="61"/>
      <c r="AA123" s="536" t="s">
        <v>330</v>
      </c>
      <c r="AB123" s="536"/>
      <c r="AC123" s="537"/>
      <c r="AD123" s="538"/>
      <c r="AE123" s="62"/>
      <c r="AF123" s="60"/>
      <c r="AH123" s="61"/>
      <c r="AI123" s="536" t="s">
        <v>330</v>
      </c>
      <c r="AJ123" s="536"/>
      <c r="AK123" s="537"/>
      <c r="AL123" s="538"/>
      <c r="AM123" s="62"/>
      <c r="AN123" s="60"/>
    </row>
    <row r="124" spans="2:40" x14ac:dyDescent="0.3">
      <c r="B124" s="61"/>
      <c r="C124" s="43"/>
      <c r="D124" s="43"/>
      <c r="E124" s="62"/>
      <c r="F124" s="62"/>
      <c r="G124" s="62"/>
      <c r="H124" s="60"/>
      <c r="J124" s="61"/>
      <c r="K124" s="43"/>
      <c r="L124" s="43"/>
      <c r="M124" s="62"/>
      <c r="N124" s="62"/>
      <c r="O124" s="62"/>
      <c r="P124" s="60"/>
      <c r="R124" s="61"/>
      <c r="S124" s="43"/>
      <c r="T124" s="43"/>
      <c r="U124" s="62"/>
      <c r="V124" s="62"/>
      <c r="W124" s="62"/>
      <c r="X124" s="60"/>
      <c r="Z124" s="61"/>
      <c r="AA124" s="43"/>
      <c r="AB124" s="43"/>
      <c r="AC124" s="62"/>
      <c r="AD124" s="62"/>
      <c r="AE124" s="62"/>
      <c r="AF124" s="60"/>
      <c r="AH124" s="61"/>
      <c r="AI124" s="43"/>
      <c r="AJ124" s="43"/>
      <c r="AK124" s="62"/>
      <c r="AL124" s="62"/>
      <c r="AM124" s="62"/>
      <c r="AN124" s="60"/>
    </row>
    <row r="125" spans="2:40" ht="14.5" thickBot="1" x14ac:dyDescent="0.35">
      <c r="B125" s="63"/>
      <c r="C125" s="539"/>
      <c r="D125" s="539"/>
      <c r="E125" s="64"/>
      <c r="F125" s="47"/>
      <c r="G125" s="47"/>
      <c r="H125" s="65"/>
      <c r="J125" s="63"/>
      <c r="K125" s="539"/>
      <c r="L125" s="539"/>
      <c r="M125" s="64"/>
      <c r="N125" s="47"/>
      <c r="O125" s="47"/>
      <c r="P125" s="65"/>
      <c r="R125" s="63"/>
      <c r="S125" s="539"/>
      <c r="T125" s="539"/>
      <c r="U125" s="64"/>
      <c r="V125" s="47"/>
      <c r="W125" s="47"/>
      <c r="X125" s="65"/>
      <c r="Z125" s="63"/>
      <c r="AA125" s="539"/>
      <c r="AB125" s="539"/>
      <c r="AC125" s="64"/>
      <c r="AD125" s="47"/>
      <c r="AE125" s="47"/>
      <c r="AF125" s="65"/>
      <c r="AH125" s="63"/>
      <c r="AI125" s="539"/>
      <c r="AJ125" s="539"/>
      <c r="AK125" s="64"/>
      <c r="AL125" s="47"/>
      <c r="AM125" s="47"/>
      <c r="AN125" s="65"/>
    </row>
    <row r="126" spans="2:40" s="21" customFormat="1" ht="65.150000000000006" customHeight="1" x14ac:dyDescent="0.3">
      <c r="B126" s="355"/>
      <c r="C126" s="564"/>
      <c r="D126" s="564"/>
      <c r="E126" s="565"/>
      <c r="F126" s="565"/>
      <c r="G126" s="9"/>
    </row>
    <row r="127" spans="2:40" ht="59.25" customHeight="1" x14ac:dyDescent="0.3">
      <c r="B127" s="355"/>
      <c r="C127" s="569"/>
      <c r="D127" s="569"/>
      <c r="E127" s="569"/>
      <c r="F127" s="569"/>
      <c r="G127" s="569"/>
    </row>
    <row r="128" spans="2:40" ht="50.15" customHeight="1" x14ac:dyDescent="0.3">
      <c r="B128" s="355"/>
      <c r="C128" s="566"/>
      <c r="D128" s="566"/>
      <c r="E128" s="568"/>
      <c r="F128" s="568"/>
      <c r="G128" s="9"/>
    </row>
    <row r="129" spans="2:7" ht="100.4" customHeight="1" x14ac:dyDescent="0.3">
      <c r="B129" s="355"/>
      <c r="C129" s="566"/>
      <c r="D129" s="566"/>
      <c r="E129" s="567"/>
      <c r="F129" s="567"/>
      <c r="G129" s="9"/>
    </row>
    <row r="130" spans="2:7" x14ac:dyDescent="0.3">
      <c r="B130" s="355"/>
      <c r="C130" s="355"/>
      <c r="D130" s="355"/>
      <c r="E130" s="9"/>
      <c r="F130" s="9"/>
      <c r="G130" s="9"/>
    </row>
    <row r="131" spans="2:7" x14ac:dyDescent="0.3">
      <c r="B131" s="355"/>
      <c r="C131" s="564"/>
      <c r="D131" s="564"/>
      <c r="E131" s="9"/>
      <c r="F131" s="9"/>
      <c r="G131" s="9"/>
    </row>
    <row r="132" spans="2:7" ht="50.15" customHeight="1" x14ac:dyDescent="0.3">
      <c r="B132" s="355"/>
      <c r="C132" s="564"/>
      <c r="D132" s="564"/>
      <c r="E132" s="567"/>
      <c r="F132" s="567"/>
      <c r="G132" s="9"/>
    </row>
    <row r="133" spans="2:7" ht="100.4" customHeight="1" x14ac:dyDescent="0.3">
      <c r="B133" s="355"/>
      <c r="C133" s="566"/>
      <c r="D133" s="566"/>
      <c r="E133" s="567"/>
      <c r="F133" s="567"/>
      <c r="G133" s="9"/>
    </row>
    <row r="134" spans="2:7" x14ac:dyDescent="0.3">
      <c r="B134" s="355"/>
      <c r="C134" s="22"/>
      <c r="D134" s="355"/>
      <c r="E134" s="2"/>
      <c r="F134" s="9"/>
      <c r="G134" s="9"/>
    </row>
    <row r="135" spans="2:7" x14ac:dyDescent="0.3">
      <c r="B135" s="355"/>
      <c r="C135" s="22"/>
      <c r="D135" s="22"/>
      <c r="E135" s="2"/>
      <c r="F135" s="2"/>
      <c r="G135" s="2"/>
    </row>
  </sheetData>
  <mergeCells count="150">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 ref="E10:F10"/>
    <mergeCell ref="K10:L10"/>
    <mergeCell ref="M10:N10"/>
    <mergeCell ref="S10:T10"/>
    <mergeCell ref="U10:V10"/>
    <mergeCell ref="C12:D12"/>
    <mergeCell ref="E12:F12"/>
    <mergeCell ref="K12:L12"/>
    <mergeCell ref="M12:N12"/>
    <mergeCell ref="S12:T12"/>
    <mergeCell ref="C16:D16"/>
    <mergeCell ref="K16:L16"/>
    <mergeCell ref="S16:T16"/>
    <mergeCell ref="C84:D84"/>
    <mergeCell ref="K84:L84"/>
    <mergeCell ref="S84:T84"/>
    <mergeCell ref="C13:F13"/>
    <mergeCell ref="K13:N13"/>
    <mergeCell ref="S13:V13"/>
    <mergeCell ref="C15:D15"/>
    <mergeCell ref="K15:L15"/>
    <mergeCell ref="S15:T15"/>
    <mergeCell ref="F17:F21"/>
    <mergeCell ref="F22:F24"/>
    <mergeCell ref="F25:F26"/>
    <mergeCell ref="F28:F29"/>
    <mergeCell ref="F30:F32"/>
    <mergeCell ref="F43:F45"/>
    <mergeCell ref="F46:F48"/>
    <mergeCell ref="C85:D85"/>
    <mergeCell ref="K85:L85"/>
    <mergeCell ref="S85:T85"/>
    <mergeCell ref="C118:F118"/>
    <mergeCell ref="K118:N118"/>
    <mergeCell ref="S118:V118"/>
    <mergeCell ref="C119:D119"/>
    <mergeCell ref="E119:F119"/>
    <mergeCell ref="K119:L119"/>
    <mergeCell ref="M119:N119"/>
    <mergeCell ref="S119:T119"/>
    <mergeCell ref="C123:D123"/>
    <mergeCell ref="E123:F123"/>
    <mergeCell ref="K123:L123"/>
    <mergeCell ref="M123:N123"/>
    <mergeCell ref="C125:D125"/>
    <mergeCell ref="K125:L125"/>
    <mergeCell ref="S123:T123"/>
    <mergeCell ref="U123:V123"/>
    <mergeCell ref="C120:F120"/>
    <mergeCell ref="K120:N120"/>
    <mergeCell ref="S120:V120"/>
    <mergeCell ref="C121:D121"/>
    <mergeCell ref="E121:F121"/>
    <mergeCell ref="K121:L121"/>
    <mergeCell ref="M121:N121"/>
    <mergeCell ref="S121:T121"/>
    <mergeCell ref="U121:V121"/>
    <mergeCell ref="U122:V122"/>
    <mergeCell ref="C126:D126"/>
    <mergeCell ref="E126:F126"/>
    <mergeCell ref="C133:D133"/>
    <mergeCell ref="E133:F133"/>
    <mergeCell ref="C128:D128"/>
    <mergeCell ref="E128:F128"/>
    <mergeCell ref="C129:D129"/>
    <mergeCell ref="E129:F129"/>
    <mergeCell ref="C131:D131"/>
    <mergeCell ref="C132:D132"/>
    <mergeCell ref="E132:F132"/>
    <mergeCell ref="C127:G127"/>
    <mergeCell ref="AA9:AB9"/>
    <mergeCell ref="AC9:AD9"/>
    <mergeCell ref="AA10:AB10"/>
    <mergeCell ref="AC10:AD10"/>
    <mergeCell ref="AA12:AB12"/>
    <mergeCell ref="AC12:AD12"/>
    <mergeCell ref="AA3:AE3"/>
    <mergeCell ref="Z4:AD4"/>
    <mergeCell ref="AA5:AD5"/>
    <mergeCell ref="AA7:AB7"/>
    <mergeCell ref="AA8:AD8"/>
    <mergeCell ref="AI12:AJ12"/>
    <mergeCell ref="AK12:AL12"/>
    <mergeCell ref="AI13:AL13"/>
    <mergeCell ref="AI15:AJ15"/>
    <mergeCell ref="AA118:AD118"/>
    <mergeCell ref="AA119:AB119"/>
    <mergeCell ref="AC119:AD119"/>
    <mergeCell ref="AA120:AD120"/>
    <mergeCell ref="AA121:AB121"/>
    <mergeCell ref="AC121:AD121"/>
    <mergeCell ref="AA13:AD13"/>
    <mergeCell ref="AA15:AB15"/>
    <mergeCell ref="AA16:AB16"/>
    <mergeCell ref="AA84:AB84"/>
    <mergeCell ref="AA85:AB85"/>
    <mergeCell ref="AI16:AJ16"/>
    <mergeCell ref="AI84:AJ84"/>
    <mergeCell ref="AI85:AJ85"/>
    <mergeCell ref="AI118:AL118"/>
    <mergeCell ref="AI119:AJ119"/>
    <mergeCell ref="AK119:AL119"/>
    <mergeCell ref="AI3:AM3"/>
    <mergeCell ref="AH4:AL4"/>
    <mergeCell ref="AI5:AL5"/>
    <mergeCell ref="AI7:AJ7"/>
    <mergeCell ref="AI8:AL8"/>
    <mergeCell ref="AI9:AJ9"/>
    <mergeCell ref="AK9:AL9"/>
    <mergeCell ref="AI10:AJ10"/>
    <mergeCell ref="AK10:AL10"/>
    <mergeCell ref="AA123:AB123"/>
    <mergeCell ref="AC123:AD123"/>
    <mergeCell ref="AA125:AB125"/>
    <mergeCell ref="F49:F50"/>
    <mergeCell ref="F51:F52"/>
    <mergeCell ref="F54:F55"/>
    <mergeCell ref="F63:F64"/>
    <mergeCell ref="F67:F68"/>
    <mergeCell ref="AI125:AJ125"/>
    <mergeCell ref="AI120:AL120"/>
    <mergeCell ref="AI121:AJ121"/>
    <mergeCell ref="AK121:AL121"/>
    <mergeCell ref="AI123:AJ123"/>
    <mergeCell ref="AK123:AL123"/>
    <mergeCell ref="S125:T125"/>
    <mergeCell ref="U119:V119"/>
  </mergeCells>
  <dataValidations count="2">
    <dataValidation type="list" allowBlank="1" showInputMessage="1" showErrorMessage="1" sqref="E132" xr:uid="{6DFB340A-EC6A-49BE-ADE7-5D7CEAA82B7B}">
      <formula1>$J$138:$J$139</formula1>
    </dataValidation>
    <dataValidation type="whole" allowBlank="1" showInputMessage="1" showErrorMessage="1" sqref="E128 E121:E122 E9 M121:M122 M9 U121:U122 U9 AC121:AC122 AC9 AK121:AK122 AK9" xr:uid="{7DEBC898-635F-49A6-BE52-393765388814}">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5"/>
  <sheetViews>
    <sheetView topLeftCell="A7" zoomScale="85" zoomScaleNormal="85" workbookViewId="0">
      <pane xSplit="3" ySplit="3" topLeftCell="D17" activePane="bottomRight" state="frozen"/>
      <selection pane="topRight" activeCell="D7" sqref="D7"/>
      <selection pane="bottomLeft" activeCell="A10" sqref="A10"/>
      <selection pane="bottomRight" activeCell="C32" sqref="C32:G32"/>
    </sheetView>
  </sheetViews>
  <sheetFormatPr defaultColWidth="8.81640625" defaultRowHeight="14.5" x14ac:dyDescent="0.35"/>
  <cols>
    <col min="1" max="2" width="1.81640625" customWidth="1"/>
    <col min="3" max="3" width="41" customWidth="1"/>
    <col min="4" max="4" width="50.1796875" customWidth="1"/>
    <col min="5" max="5" width="22.08984375" customWidth="1"/>
    <col min="6" max="6" width="22.81640625" customWidth="1"/>
    <col min="7" max="7" width="20.1796875" customWidth="1"/>
    <col min="8" max="8" width="2" customWidth="1"/>
    <col min="9" max="9" width="1.453125" customWidth="1"/>
  </cols>
  <sheetData>
    <row r="1" spans="2:8" ht="15" thickBot="1" x14ac:dyDescent="0.4"/>
    <row r="2" spans="2:8" ht="15" thickBot="1" x14ac:dyDescent="0.4">
      <c r="B2" s="76"/>
      <c r="C2" s="77"/>
      <c r="D2" s="77"/>
      <c r="E2" s="77"/>
      <c r="F2" s="77"/>
      <c r="G2" s="77"/>
      <c r="H2" s="78"/>
    </row>
    <row r="3" spans="2:8" ht="20.5" thickBot="1" x14ac:dyDescent="0.45">
      <c r="B3" s="79"/>
      <c r="C3" s="551" t="s">
        <v>332</v>
      </c>
      <c r="D3" s="552"/>
      <c r="E3" s="552"/>
      <c r="F3" s="552"/>
      <c r="G3" s="553"/>
      <c r="H3" s="49"/>
    </row>
    <row r="4" spans="2:8" ht="8.15" customHeight="1" x14ac:dyDescent="0.35">
      <c r="B4" s="582"/>
      <c r="C4" s="603"/>
      <c r="D4" s="603"/>
      <c r="E4" s="603"/>
      <c r="F4" s="603"/>
      <c r="G4" s="603"/>
      <c r="H4" s="49"/>
    </row>
    <row r="5" spans="2:8" ht="10.5" customHeight="1" x14ac:dyDescent="0.35">
      <c r="B5" s="50"/>
      <c r="C5" s="604"/>
      <c r="D5" s="604"/>
      <c r="E5" s="604"/>
      <c r="F5" s="604"/>
      <c r="G5" s="604"/>
      <c r="H5" s="49"/>
    </row>
    <row r="6" spans="2:8" ht="8.15" customHeight="1" x14ac:dyDescent="0.35">
      <c r="B6" s="50"/>
      <c r="C6" s="51"/>
      <c r="D6" s="52"/>
      <c r="E6" s="52"/>
      <c r="F6" s="51"/>
      <c r="G6" s="52"/>
      <c r="H6" s="49"/>
    </row>
    <row r="7" spans="2:8" x14ac:dyDescent="0.35">
      <c r="B7" s="50"/>
      <c r="C7" s="583" t="s">
        <v>333</v>
      </c>
      <c r="D7" s="583"/>
      <c r="E7" s="503"/>
      <c r="F7" s="53"/>
      <c r="G7" s="52"/>
      <c r="H7" s="49"/>
    </row>
    <row r="8" spans="2:8" ht="15" thickBot="1" x14ac:dyDescent="0.4">
      <c r="B8" s="50"/>
      <c r="C8" s="584" t="s">
        <v>334</v>
      </c>
      <c r="D8" s="584"/>
      <c r="E8" s="584"/>
      <c r="F8" s="584"/>
      <c r="G8" s="584"/>
      <c r="H8" s="49"/>
    </row>
    <row r="9" spans="2:8" ht="15" thickBot="1" x14ac:dyDescent="0.4">
      <c r="B9" s="50"/>
      <c r="C9" s="27" t="s">
        <v>335</v>
      </c>
      <c r="D9" s="28" t="s">
        <v>79</v>
      </c>
      <c r="E9" s="510" t="s">
        <v>1269</v>
      </c>
      <c r="F9" s="610" t="s">
        <v>336</v>
      </c>
      <c r="G9" s="611"/>
      <c r="H9" s="49"/>
    </row>
    <row r="10" spans="2:8" ht="70" customHeight="1" x14ac:dyDescent="0.35">
      <c r="B10" s="50"/>
      <c r="C10" s="29" t="s">
        <v>337</v>
      </c>
      <c r="D10" s="29" t="s">
        <v>338</v>
      </c>
      <c r="E10" s="511" t="s">
        <v>1270</v>
      </c>
      <c r="F10" s="598" t="s">
        <v>339</v>
      </c>
      <c r="G10" s="599"/>
      <c r="H10" s="49"/>
    </row>
    <row r="11" spans="2:8" ht="235" customHeight="1" x14ac:dyDescent="0.35">
      <c r="B11" s="50"/>
      <c r="C11" s="30" t="s">
        <v>340</v>
      </c>
      <c r="D11" s="30" t="s">
        <v>341</v>
      </c>
      <c r="E11" s="512" t="s">
        <v>1271</v>
      </c>
      <c r="F11" s="591" t="s">
        <v>342</v>
      </c>
      <c r="G11" s="592"/>
      <c r="H11" s="49"/>
    </row>
    <row r="12" spans="2:8" ht="122.15" customHeight="1" x14ac:dyDescent="0.35">
      <c r="B12" s="50"/>
      <c r="C12" s="30" t="s">
        <v>343</v>
      </c>
      <c r="D12" s="30" t="s">
        <v>344</v>
      </c>
      <c r="E12" s="512" t="s">
        <v>1271</v>
      </c>
      <c r="F12" s="591" t="s">
        <v>345</v>
      </c>
      <c r="G12" s="592"/>
      <c r="H12" s="49"/>
    </row>
    <row r="13" spans="2:8" ht="51" customHeight="1" x14ac:dyDescent="0.35">
      <c r="B13" s="50"/>
      <c r="C13" s="30" t="s">
        <v>346</v>
      </c>
      <c r="D13" s="30" t="s">
        <v>347</v>
      </c>
      <c r="E13" s="512" t="s">
        <v>1271</v>
      </c>
      <c r="F13" s="591" t="s">
        <v>348</v>
      </c>
      <c r="G13" s="592"/>
      <c r="H13" s="49"/>
    </row>
    <row r="14" spans="2:8" ht="101.5" customHeight="1" x14ac:dyDescent="0.35">
      <c r="B14" s="50"/>
      <c r="C14" s="30" t="s">
        <v>349</v>
      </c>
      <c r="D14" s="30" t="s">
        <v>350</v>
      </c>
      <c r="E14" s="512" t="s">
        <v>1271</v>
      </c>
      <c r="F14" s="591" t="s">
        <v>351</v>
      </c>
      <c r="G14" s="592"/>
      <c r="H14" s="49"/>
    </row>
    <row r="15" spans="2:8" ht="211" customHeight="1" x14ac:dyDescent="0.35">
      <c r="B15" s="50"/>
      <c r="C15" s="30" t="s">
        <v>352</v>
      </c>
      <c r="D15" s="30" t="s">
        <v>353</v>
      </c>
      <c r="E15" s="512" t="s">
        <v>1271</v>
      </c>
      <c r="F15" s="591" t="s">
        <v>354</v>
      </c>
      <c r="G15" s="592"/>
      <c r="H15" s="49"/>
    </row>
    <row r="16" spans="2:8" ht="133.5" customHeight="1" x14ac:dyDescent="0.35">
      <c r="B16" s="50"/>
      <c r="C16" s="30" t="s">
        <v>355</v>
      </c>
      <c r="D16" s="30" t="s">
        <v>356</v>
      </c>
      <c r="E16" s="512" t="s">
        <v>1271</v>
      </c>
      <c r="F16" s="591" t="s">
        <v>357</v>
      </c>
      <c r="G16" s="592"/>
      <c r="H16" s="49"/>
    </row>
    <row r="17" spans="2:8" x14ac:dyDescent="0.35">
      <c r="B17" s="50"/>
      <c r="C17" s="52"/>
      <c r="D17" s="52"/>
      <c r="E17" s="52"/>
      <c r="F17" s="52"/>
      <c r="G17" s="52"/>
      <c r="H17" s="49"/>
    </row>
    <row r="18" spans="2:8" x14ac:dyDescent="0.35">
      <c r="B18" s="50"/>
      <c r="C18" s="606" t="s">
        <v>358</v>
      </c>
      <c r="D18" s="606"/>
      <c r="E18" s="606"/>
      <c r="F18" s="606"/>
      <c r="G18" s="606"/>
      <c r="H18" s="49"/>
    </row>
    <row r="19" spans="2:8" ht="15" thickBot="1" x14ac:dyDescent="0.4">
      <c r="B19" s="50"/>
      <c r="C19" s="607" t="s">
        <v>359</v>
      </c>
      <c r="D19" s="607"/>
      <c r="E19" s="607"/>
      <c r="F19" s="607"/>
      <c r="G19" s="607"/>
      <c r="H19" s="49"/>
    </row>
    <row r="20" spans="2:8" ht="15" thickBot="1" x14ac:dyDescent="0.4">
      <c r="B20" s="50"/>
      <c r="C20" s="27" t="s">
        <v>335</v>
      </c>
      <c r="D20" s="28" t="s">
        <v>79</v>
      </c>
      <c r="E20" s="510" t="s">
        <v>1269</v>
      </c>
      <c r="F20" s="610" t="s">
        <v>336</v>
      </c>
      <c r="G20" s="611"/>
      <c r="H20" s="49"/>
    </row>
    <row r="21" spans="2:8" ht="188.5" customHeight="1" x14ac:dyDescent="0.35">
      <c r="B21" s="50"/>
      <c r="C21" s="29" t="s">
        <v>360</v>
      </c>
      <c r="D21" s="29" t="s">
        <v>1259</v>
      </c>
      <c r="E21" s="511" t="s">
        <v>1273</v>
      </c>
      <c r="F21" s="598" t="s">
        <v>1220</v>
      </c>
      <c r="G21" s="599"/>
      <c r="H21" s="49"/>
    </row>
    <row r="22" spans="2:8" ht="93.5" customHeight="1" x14ac:dyDescent="0.35">
      <c r="B22" s="50"/>
      <c r="C22" s="30" t="s">
        <v>361</v>
      </c>
      <c r="D22" s="30" t="s">
        <v>1258</v>
      </c>
      <c r="E22" s="512" t="s">
        <v>1273</v>
      </c>
      <c r="F22" s="591" t="s">
        <v>362</v>
      </c>
      <c r="G22" s="592"/>
      <c r="H22" s="49"/>
    </row>
    <row r="23" spans="2:8" ht="155.5" customHeight="1" x14ac:dyDescent="0.35">
      <c r="B23" s="50"/>
      <c r="C23" s="30" t="s">
        <v>1216</v>
      </c>
      <c r="D23" s="30" t="s">
        <v>1217</v>
      </c>
      <c r="E23" s="512" t="s">
        <v>1271</v>
      </c>
      <c r="F23" s="591" t="s">
        <v>363</v>
      </c>
      <c r="G23" s="592"/>
      <c r="H23" s="49"/>
    </row>
    <row r="24" spans="2:8" ht="133.75" customHeight="1" thickBot="1" x14ac:dyDescent="0.4">
      <c r="B24" s="50"/>
      <c r="C24" s="31" t="s">
        <v>1218</v>
      </c>
      <c r="D24" s="31" t="s">
        <v>1274</v>
      </c>
      <c r="E24" s="513" t="s">
        <v>1271</v>
      </c>
      <c r="F24" s="608" t="s">
        <v>1219</v>
      </c>
      <c r="G24" s="609"/>
      <c r="H24" s="49"/>
    </row>
    <row r="25" spans="2:8" ht="124.25" customHeight="1" x14ac:dyDescent="0.35">
      <c r="B25" s="50"/>
      <c r="C25" s="30" t="s">
        <v>1221</v>
      </c>
      <c r="D25" s="30" t="s">
        <v>1272</v>
      </c>
      <c r="E25" s="512" t="s">
        <v>1271</v>
      </c>
      <c r="F25" s="591" t="s">
        <v>1222</v>
      </c>
      <c r="G25" s="592"/>
      <c r="H25" s="49"/>
    </row>
    <row r="26" spans="2:8" ht="73" customHeight="1" x14ac:dyDescent="0.35">
      <c r="B26" s="50"/>
      <c r="C26" s="30" t="s">
        <v>1223</v>
      </c>
      <c r="D26" s="30" t="s">
        <v>1313</v>
      </c>
      <c r="E26" s="512" t="s">
        <v>1270</v>
      </c>
      <c r="F26" s="591" t="s">
        <v>1224</v>
      </c>
      <c r="G26" s="592"/>
      <c r="H26" s="49"/>
    </row>
    <row r="27" spans="2:8" ht="22" customHeight="1" thickBot="1" x14ac:dyDescent="0.4">
      <c r="B27" s="50"/>
      <c r="C27" s="31"/>
      <c r="D27" s="31"/>
      <c r="E27" s="508"/>
      <c r="F27" s="608"/>
      <c r="G27" s="609"/>
      <c r="H27" s="49"/>
    </row>
    <row r="28" spans="2:8" x14ac:dyDescent="0.35">
      <c r="B28" s="50"/>
      <c r="C28" s="52"/>
      <c r="D28" s="52"/>
      <c r="E28" s="52"/>
      <c r="F28" s="52"/>
      <c r="G28" s="52"/>
      <c r="H28" s="49"/>
    </row>
    <row r="29" spans="2:8" x14ac:dyDescent="0.35">
      <c r="B29" s="50"/>
      <c r="C29" s="52"/>
      <c r="D29" s="52"/>
      <c r="E29" s="52"/>
      <c r="F29" s="52"/>
      <c r="G29" s="52"/>
      <c r="H29" s="49"/>
    </row>
    <row r="30" spans="2:8" ht="31.5" customHeight="1" x14ac:dyDescent="0.35">
      <c r="B30" s="50"/>
      <c r="C30" s="605" t="s">
        <v>364</v>
      </c>
      <c r="D30" s="605"/>
      <c r="E30" s="605"/>
      <c r="F30" s="605"/>
      <c r="G30" s="605"/>
      <c r="H30" s="49"/>
    </row>
    <row r="31" spans="2:8" ht="15" customHeight="1" thickBot="1" x14ac:dyDescent="0.4">
      <c r="B31" s="50"/>
      <c r="C31" s="593" t="s">
        <v>365</v>
      </c>
      <c r="D31" s="593"/>
      <c r="E31" s="593"/>
      <c r="F31" s="593"/>
      <c r="G31" s="593"/>
      <c r="H31" s="49"/>
    </row>
    <row r="32" spans="2:8" ht="100" customHeight="1" thickBot="1" x14ac:dyDescent="0.4">
      <c r="B32" s="50"/>
      <c r="C32" s="595" t="s">
        <v>366</v>
      </c>
      <c r="D32" s="596"/>
      <c r="E32" s="596"/>
      <c r="F32" s="596"/>
      <c r="G32" s="597"/>
      <c r="H32" s="49"/>
    </row>
    <row r="33" spans="2:9" ht="15" thickBot="1" x14ac:dyDescent="0.4">
      <c r="B33" s="371"/>
      <c r="C33" s="601"/>
      <c r="D33" s="602"/>
      <c r="E33" s="509"/>
      <c r="F33" s="601"/>
      <c r="G33" s="602"/>
      <c r="H33" s="54"/>
      <c r="I33" s="354"/>
    </row>
    <row r="34" spans="2:9" ht="15" customHeight="1" x14ac:dyDescent="0.35">
      <c r="B34" s="372"/>
      <c r="C34" s="594"/>
      <c r="D34" s="594"/>
      <c r="E34" s="506"/>
      <c r="F34" s="594"/>
      <c r="G34" s="594"/>
      <c r="H34" s="372"/>
    </row>
    <row r="35" spans="2:9" x14ac:dyDescent="0.35">
      <c r="B35" s="6"/>
      <c r="C35" s="594"/>
      <c r="D35" s="594"/>
      <c r="E35" s="506"/>
      <c r="F35" s="594"/>
      <c r="G35" s="594"/>
      <c r="H35" s="6"/>
    </row>
    <row r="36" spans="2:9" x14ac:dyDescent="0.35">
      <c r="B36" s="6"/>
      <c r="C36" s="600"/>
      <c r="D36" s="600"/>
      <c r="E36" s="507"/>
      <c r="F36" s="600"/>
      <c r="G36" s="600"/>
      <c r="H36" s="6"/>
    </row>
    <row r="37" spans="2:9" x14ac:dyDescent="0.35">
      <c r="B37" s="6"/>
      <c r="C37" s="6"/>
      <c r="D37" s="6"/>
      <c r="E37" s="504"/>
      <c r="F37" s="6"/>
      <c r="G37" s="6"/>
      <c r="H37" s="6"/>
    </row>
    <row r="38" spans="2:9" x14ac:dyDescent="0.35">
      <c r="B38" s="6"/>
      <c r="C38" s="6"/>
      <c r="D38" s="6"/>
      <c r="E38" s="504"/>
      <c r="F38" s="6"/>
      <c r="G38" s="6"/>
      <c r="H38" s="6"/>
    </row>
    <row r="39" spans="2:9" x14ac:dyDescent="0.35">
      <c r="B39" s="6"/>
      <c r="C39" s="587"/>
      <c r="D39" s="587"/>
      <c r="E39" s="505"/>
      <c r="F39" s="5"/>
      <c r="G39" s="6"/>
      <c r="H39" s="6"/>
    </row>
    <row r="40" spans="2:9" x14ac:dyDescent="0.35">
      <c r="B40" s="6"/>
      <c r="C40" s="587"/>
      <c r="D40" s="587"/>
      <c r="E40" s="505"/>
      <c r="F40" s="5"/>
      <c r="G40" s="6"/>
      <c r="H40" s="6"/>
    </row>
    <row r="41" spans="2:9" x14ac:dyDescent="0.35">
      <c r="B41" s="6"/>
      <c r="C41" s="588"/>
      <c r="D41" s="588"/>
      <c r="E41" s="588"/>
      <c r="F41" s="588"/>
      <c r="G41" s="588"/>
      <c r="H41" s="6"/>
    </row>
    <row r="42" spans="2:9" x14ac:dyDescent="0.35">
      <c r="B42" s="6"/>
      <c r="C42" s="585"/>
      <c r="D42" s="585"/>
      <c r="E42" s="504"/>
      <c r="F42" s="590"/>
      <c r="G42" s="590"/>
      <c r="H42" s="6"/>
    </row>
    <row r="43" spans="2:9" x14ac:dyDescent="0.35">
      <c r="B43" s="6"/>
      <c r="C43" s="585"/>
      <c r="D43" s="585"/>
      <c r="E43" s="504"/>
      <c r="F43" s="586"/>
      <c r="G43" s="586"/>
      <c r="H43" s="6"/>
    </row>
    <row r="44" spans="2:9" x14ac:dyDescent="0.35">
      <c r="B44" s="6"/>
      <c r="C44" s="6"/>
      <c r="D44" s="6"/>
      <c r="E44" s="504"/>
      <c r="F44" s="6"/>
      <c r="G44" s="6"/>
      <c r="H44" s="6"/>
    </row>
    <row r="45" spans="2:9" x14ac:dyDescent="0.35">
      <c r="B45" s="6"/>
      <c r="C45" s="587"/>
      <c r="D45" s="587"/>
      <c r="E45" s="505"/>
      <c r="F45" s="5"/>
      <c r="G45" s="6"/>
      <c r="H45" s="6"/>
    </row>
    <row r="46" spans="2:9" x14ac:dyDescent="0.35">
      <c r="B46" s="6"/>
      <c r="C46" s="587"/>
      <c r="D46" s="587"/>
      <c r="E46" s="505"/>
      <c r="F46" s="589"/>
      <c r="G46" s="589"/>
      <c r="H46" s="6"/>
    </row>
    <row r="47" spans="2:9" x14ac:dyDescent="0.35">
      <c r="B47" s="6"/>
      <c r="C47" s="5"/>
      <c r="D47" s="5"/>
      <c r="E47" s="505"/>
      <c r="F47" s="5"/>
      <c r="G47" s="5"/>
      <c r="H47" s="6"/>
    </row>
    <row r="48" spans="2:9" x14ac:dyDescent="0.35">
      <c r="B48" s="6"/>
      <c r="C48" s="585"/>
      <c r="D48" s="585"/>
      <c r="E48" s="504"/>
      <c r="F48" s="590"/>
      <c r="G48" s="590"/>
      <c r="H48" s="6"/>
    </row>
    <row r="49" spans="2:8" x14ac:dyDescent="0.35">
      <c r="B49" s="6"/>
      <c r="C49" s="585"/>
      <c r="D49" s="585"/>
      <c r="E49" s="504"/>
      <c r="F49" s="586"/>
      <c r="G49" s="586"/>
      <c r="H49" s="6"/>
    </row>
    <row r="50" spans="2:8" x14ac:dyDescent="0.35">
      <c r="B50" s="6"/>
      <c r="C50" s="6"/>
      <c r="D50" s="6"/>
      <c r="E50" s="504"/>
      <c r="F50" s="6"/>
      <c r="G50" s="6"/>
      <c r="H50" s="6"/>
    </row>
    <row r="51" spans="2:8" x14ac:dyDescent="0.35">
      <c r="B51" s="6"/>
      <c r="C51" s="587"/>
      <c r="D51" s="587"/>
      <c r="E51" s="505"/>
      <c r="F51" s="6"/>
      <c r="G51" s="6"/>
      <c r="H51" s="6"/>
    </row>
    <row r="52" spans="2:8" x14ac:dyDescent="0.35">
      <c r="B52" s="6"/>
      <c r="C52" s="587"/>
      <c r="D52" s="587"/>
      <c r="E52" s="505"/>
      <c r="F52" s="586"/>
      <c r="G52" s="586"/>
      <c r="H52" s="6"/>
    </row>
    <row r="53" spans="2:8" x14ac:dyDescent="0.35">
      <c r="B53" s="6"/>
      <c r="C53" s="585"/>
      <c r="D53" s="585"/>
      <c r="E53" s="504"/>
      <c r="F53" s="586"/>
      <c r="G53" s="586"/>
      <c r="H53" s="6"/>
    </row>
    <row r="54" spans="2:8" x14ac:dyDescent="0.35">
      <c r="B54" s="6"/>
      <c r="C54" s="7"/>
      <c r="D54" s="6"/>
      <c r="E54" s="504"/>
      <c r="F54" s="7"/>
      <c r="G54" s="6"/>
      <c r="H54" s="6"/>
    </row>
    <row r="55" spans="2:8" x14ac:dyDescent="0.35">
      <c r="B55" s="6"/>
      <c r="C55" s="7"/>
      <c r="D55" s="7"/>
      <c r="E55" s="7"/>
      <c r="F55" s="7"/>
      <c r="G55" s="7"/>
      <c r="H55" s="7"/>
    </row>
  </sheetData>
  <mergeCells count="53">
    <mergeCell ref="C7:D7"/>
    <mergeCell ref="C30:G30"/>
    <mergeCell ref="C18:G18"/>
    <mergeCell ref="C19:G19"/>
    <mergeCell ref="F16:G16"/>
    <mergeCell ref="F27:G27"/>
    <mergeCell ref="F22:G22"/>
    <mergeCell ref="F23:G23"/>
    <mergeCell ref="F24:G24"/>
    <mergeCell ref="F20:G20"/>
    <mergeCell ref="F21:G21"/>
    <mergeCell ref="C8:G8"/>
    <mergeCell ref="F9:G9"/>
    <mergeCell ref="F13:G13"/>
    <mergeCell ref="F14:G14"/>
    <mergeCell ref="F15:G15"/>
    <mergeCell ref="C35:D35"/>
    <mergeCell ref="F35:G35"/>
    <mergeCell ref="C3:G3"/>
    <mergeCell ref="C51:D51"/>
    <mergeCell ref="C32:G32"/>
    <mergeCell ref="F10:G10"/>
    <mergeCell ref="F11:G11"/>
    <mergeCell ref="F12:G12"/>
    <mergeCell ref="F42:G42"/>
    <mergeCell ref="C43:D43"/>
    <mergeCell ref="C36:D36"/>
    <mergeCell ref="F36:G36"/>
    <mergeCell ref="C33:D33"/>
    <mergeCell ref="F33:G33"/>
    <mergeCell ref="B4:G4"/>
    <mergeCell ref="C5:G5"/>
    <mergeCell ref="F25:G25"/>
    <mergeCell ref="F26:G26"/>
    <mergeCell ref="C31:G31"/>
    <mergeCell ref="C34:D34"/>
    <mergeCell ref="F34:G34"/>
    <mergeCell ref="C53:D53"/>
    <mergeCell ref="F53:G53"/>
    <mergeCell ref="C49:D49"/>
    <mergeCell ref="F49:G49"/>
    <mergeCell ref="C39:D39"/>
    <mergeCell ref="C40:D40"/>
    <mergeCell ref="F43:G43"/>
    <mergeCell ref="C45:D45"/>
    <mergeCell ref="C41:G41"/>
    <mergeCell ref="C42:D42"/>
    <mergeCell ref="C52:D52"/>
    <mergeCell ref="F52:G52"/>
    <mergeCell ref="C46:D46"/>
    <mergeCell ref="F46:G46"/>
    <mergeCell ref="C48:D48"/>
    <mergeCell ref="F48:G48"/>
  </mergeCells>
  <dataValidations disablePrompts="1" count="2">
    <dataValidation type="whole" allowBlank="1" showInputMessage="1" showErrorMessage="1" sqref="F48 F42" xr:uid="{00000000-0002-0000-0300-000000000000}">
      <formula1>-999999999</formula1>
      <formula2>999999999</formula2>
    </dataValidation>
    <dataValidation type="list" allowBlank="1" showInputMessage="1" showErrorMessage="1" sqref="F52" xr:uid="{00000000-0002-0000-0300-000001000000}">
      <formula1>$L$59:$L$60</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A1:U71"/>
  <sheetViews>
    <sheetView topLeftCell="D64" zoomScale="70" zoomScaleNormal="70" workbookViewId="0">
      <selection activeCell="E32" sqref="E32:G32"/>
    </sheetView>
  </sheetViews>
  <sheetFormatPr defaultColWidth="9.1796875" defaultRowHeight="14.5" x14ac:dyDescent="0.35"/>
  <cols>
    <col min="1" max="2" width="1.81640625" style="242" customWidth="1"/>
    <col min="3" max="3" width="65.1796875" style="242" customWidth="1"/>
    <col min="4" max="4" width="33.81640625" style="242" customWidth="1"/>
    <col min="5" max="6" width="38.453125" style="242" customWidth="1"/>
    <col min="7" max="7" width="58.81640625" style="242" customWidth="1"/>
    <col min="8" max="8" width="37.453125" style="242" customWidth="1"/>
    <col min="9" max="9" width="25.54296875" style="242" customWidth="1"/>
    <col min="10" max="10" width="22" style="242" customWidth="1"/>
    <col min="11" max="11" width="24.54296875" style="242" customWidth="1"/>
    <col min="12" max="12" width="24.453125" style="242" customWidth="1"/>
    <col min="13" max="14" width="2" style="242" customWidth="1"/>
    <col min="15" max="16384" width="9.1796875" style="242"/>
  </cols>
  <sheetData>
    <row r="1" spans="2:14" ht="15" thickBot="1" x14ac:dyDescent="0.4"/>
    <row r="2" spans="2:14" ht="15" thickBot="1" x14ac:dyDescent="0.4">
      <c r="B2" s="298"/>
      <c r="C2" s="297"/>
      <c r="D2" s="297"/>
      <c r="E2" s="297"/>
      <c r="F2" s="297"/>
      <c r="G2" s="297"/>
      <c r="H2" s="297"/>
      <c r="I2" s="297"/>
      <c r="J2" s="297"/>
      <c r="K2" s="297"/>
      <c r="L2" s="297"/>
      <c r="M2" s="296"/>
      <c r="N2" s="243"/>
    </row>
    <row r="3" spans="2:14" customFormat="1" ht="20.5" thickBot="1" x14ac:dyDescent="0.45">
      <c r="B3" s="79"/>
      <c r="C3" s="612" t="s">
        <v>367</v>
      </c>
      <c r="D3" s="613"/>
      <c r="E3" s="613"/>
      <c r="F3" s="613"/>
      <c r="G3" s="614"/>
      <c r="H3" s="295"/>
      <c r="I3" s="295"/>
      <c r="J3" s="295"/>
      <c r="K3" s="295"/>
      <c r="L3" s="295"/>
      <c r="M3" s="294"/>
      <c r="N3" s="80"/>
    </row>
    <row r="4" spans="2:14" customFormat="1" x14ac:dyDescent="0.35">
      <c r="B4" s="79"/>
      <c r="C4" s="295"/>
      <c r="D4" s="295"/>
      <c r="E4" s="295"/>
      <c r="F4" s="295"/>
      <c r="G4" s="295"/>
      <c r="H4" s="295"/>
      <c r="I4" s="295"/>
      <c r="J4" s="295"/>
      <c r="K4" s="295"/>
      <c r="L4" s="295"/>
      <c r="M4" s="294"/>
      <c r="N4" s="80"/>
    </row>
    <row r="5" spans="2:14" x14ac:dyDescent="0.35">
      <c r="B5" s="248"/>
      <c r="C5" s="285"/>
      <c r="D5" s="285"/>
      <c r="E5" s="285"/>
      <c r="F5" s="285"/>
      <c r="G5" s="285"/>
      <c r="H5" s="285"/>
      <c r="I5" s="285"/>
      <c r="J5" s="285"/>
      <c r="K5" s="285"/>
      <c r="L5" s="285"/>
      <c r="M5" s="249"/>
      <c r="N5" s="243"/>
    </row>
    <row r="6" spans="2:14" x14ac:dyDescent="0.35">
      <c r="B6" s="248"/>
      <c r="C6" s="252" t="s">
        <v>368</v>
      </c>
      <c r="D6" s="285"/>
      <c r="E6" s="285"/>
      <c r="F6" s="285"/>
      <c r="G6" s="285"/>
      <c r="H6" s="285"/>
      <c r="I6" s="285"/>
      <c r="J6" s="285"/>
      <c r="K6" s="285"/>
      <c r="L6" s="285"/>
      <c r="M6" s="249"/>
      <c r="N6" s="243"/>
    </row>
    <row r="7" spans="2:14" ht="15" thickBot="1" x14ac:dyDescent="0.4">
      <c r="B7" s="248"/>
      <c r="C7" s="285"/>
      <c r="D7" s="285"/>
      <c r="E7" s="285"/>
      <c r="F7" s="285"/>
      <c r="G7" s="285"/>
      <c r="H7" s="285"/>
      <c r="I7" s="285"/>
      <c r="J7" s="285"/>
      <c r="K7" s="285"/>
      <c r="L7" s="285"/>
      <c r="M7" s="249"/>
      <c r="N7" s="243"/>
    </row>
    <row r="8" spans="2:14" ht="51" customHeight="1" thickBot="1" x14ac:dyDescent="0.4">
      <c r="B8" s="248"/>
      <c r="C8" s="293" t="s">
        <v>369</v>
      </c>
      <c r="D8" s="627"/>
      <c r="E8" s="627"/>
      <c r="F8" s="627"/>
      <c r="G8" s="628"/>
      <c r="H8" s="285"/>
      <c r="I8" s="285"/>
      <c r="J8" s="285"/>
      <c r="K8" s="285"/>
      <c r="L8" s="285"/>
      <c r="M8" s="249"/>
      <c r="N8" s="243"/>
    </row>
    <row r="9" spans="2:14" ht="15" thickBot="1" x14ac:dyDescent="0.4">
      <c r="B9" s="248"/>
      <c r="C9" s="285"/>
      <c r="D9" s="285"/>
      <c r="E9" s="285"/>
      <c r="F9" s="285"/>
      <c r="G9" s="285"/>
      <c r="H9" s="285"/>
      <c r="I9" s="285"/>
      <c r="J9" s="285"/>
      <c r="K9" s="285"/>
      <c r="L9" s="285"/>
      <c r="M9" s="249"/>
      <c r="N9" s="243"/>
    </row>
    <row r="10" spans="2:14" ht="84" x14ac:dyDescent="0.35">
      <c r="B10" s="248"/>
      <c r="C10" s="292" t="s">
        <v>370</v>
      </c>
      <c r="D10" s="271" t="s">
        <v>371</v>
      </c>
      <c r="E10" s="271" t="s">
        <v>372</v>
      </c>
      <c r="F10" s="271" t="s">
        <v>373</v>
      </c>
      <c r="G10" s="271" t="s">
        <v>374</v>
      </c>
      <c r="H10" s="271" t="s">
        <v>375</v>
      </c>
      <c r="I10" s="271" t="s">
        <v>376</v>
      </c>
      <c r="J10" s="271" t="s">
        <v>377</v>
      </c>
      <c r="K10" s="271" t="s">
        <v>378</v>
      </c>
      <c r="L10" s="270" t="s">
        <v>379</v>
      </c>
      <c r="M10" s="249"/>
      <c r="N10" s="254"/>
    </row>
    <row r="11" spans="2:14" ht="144" customHeight="1" x14ac:dyDescent="0.35">
      <c r="B11" s="248"/>
      <c r="C11" s="264" t="s">
        <v>380</v>
      </c>
      <c r="D11" s="291"/>
      <c r="E11" s="291"/>
      <c r="F11" s="262" t="s">
        <v>381</v>
      </c>
      <c r="G11" s="262" t="s">
        <v>382</v>
      </c>
      <c r="H11" s="262" t="s">
        <v>383</v>
      </c>
      <c r="I11" s="262"/>
      <c r="J11" s="262"/>
      <c r="K11" s="262"/>
      <c r="L11" s="261"/>
      <c r="M11" s="255"/>
      <c r="N11" s="254"/>
    </row>
    <row r="12" spans="2:14" ht="262.39999999999998" customHeight="1" x14ac:dyDescent="0.35">
      <c r="B12" s="248"/>
      <c r="C12" s="264" t="s">
        <v>384</v>
      </c>
      <c r="D12" s="291"/>
      <c r="E12" s="291"/>
      <c r="F12" s="262" t="s">
        <v>385</v>
      </c>
      <c r="G12" s="262" t="s">
        <v>386</v>
      </c>
      <c r="H12" s="262" t="s">
        <v>387</v>
      </c>
      <c r="I12" s="262"/>
      <c r="J12" s="262"/>
      <c r="K12" s="262"/>
      <c r="L12" s="261"/>
      <c r="M12" s="255"/>
      <c r="N12" s="254"/>
    </row>
    <row r="13" spans="2:14" ht="338.5" customHeight="1" x14ac:dyDescent="0.35">
      <c r="B13" s="248"/>
      <c r="C13" s="264" t="s">
        <v>388</v>
      </c>
      <c r="D13" s="291"/>
      <c r="E13" s="291"/>
      <c r="F13" s="262" t="s">
        <v>389</v>
      </c>
      <c r="G13" s="431" t="s">
        <v>390</v>
      </c>
      <c r="H13" s="262" t="s">
        <v>391</v>
      </c>
      <c r="I13" s="262"/>
      <c r="J13" s="262"/>
      <c r="K13" s="262"/>
      <c r="L13" s="261"/>
      <c r="M13" s="255"/>
      <c r="N13" s="254"/>
    </row>
    <row r="14" spans="2:14" ht="20.149999999999999" customHeight="1" x14ac:dyDescent="0.35">
      <c r="B14" s="248"/>
      <c r="C14" s="264" t="s">
        <v>392</v>
      </c>
      <c r="D14" s="291"/>
      <c r="E14" s="291"/>
      <c r="F14" s="262"/>
      <c r="G14" s="262"/>
      <c r="H14" s="262"/>
      <c r="I14" s="262"/>
      <c r="J14" s="262"/>
      <c r="K14" s="262"/>
      <c r="L14" s="261"/>
      <c r="M14" s="255"/>
      <c r="N14" s="254"/>
    </row>
    <row r="15" spans="2:14" ht="20.149999999999999" customHeight="1" x14ac:dyDescent="0.35">
      <c r="B15" s="248"/>
      <c r="C15" s="264" t="s">
        <v>393</v>
      </c>
      <c r="D15" s="291"/>
      <c r="E15" s="291"/>
      <c r="F15" s="262"/>
      <c r="G15" s="262"/>
      <c r="H15" s="262"/>
      <c r="I15" s="262"/>
      <c r="J15" s="262"/>
      <c r="K15" s="262"/>
      <c r="L15" s="261"/>
      <c r="M15" s="255"/>
      <c r="N15" s="254"/>
    </row>
    <row r="16" spans="2:14" ht="173.5" customHeight="1" x14ac:dyDescent="0.35">
      <c r="B16" s="248"/>
      <c r="C16" s="264" t="s">
        <v>394</v>
      </c>
      <c r="D16" s="291"/>
      <c r="E16" s="291"/>
      <c r="F16" s="262" t="s">
        <v>395</v>
      </c>
      <c r="G16" s="431" t="s">
        <v>396</v>
      </c>
      <c r="H16" s="313" t="s">
        <v>397</v>
      </c>
      <c r="I16" s="262"/>
      <c r="J16" s="262"/>
      <c r="K16" s="262"/>
      <c r="L16" s="261"/>
      <c r="M16" s="255"/>
      <c r="N16" s="254"/>
    </row>
    <row r="17" spans="2:14" ht="20.149999999999999" customHeight="1" x14ac:dyDescent="0.35">
      <c r="B17" s="248"/>
      <c r="C17" s="264" t="s">
        <v>398</v>
      </c>
      <c r="D17" s="291"/>
      <c r="E17" s="291"/>
      <c r="F17" s="313"/>
      <c r="G17" s="313"/>
      <c r="H17" s="313"/>
      <c r="I17" s="262"/>
      <c r="J17" s="262"/>
      <c r="K17" s="262"/>
      <c r="L17" s="261"/>
      <c r="M17" s="255"/>
      <c r="N17" s="254"/>
    </row>
    <row r="18" spans="2:14" ht="173.5" customHeight="1" x14ac:dyDescent="0.35">
      <c r="B18" s="248"/>
      <c r="C18" s="264" t="s">
        <v>399</v>
      </c>
      <c r="D18" s="291"/>
      <c r="E18" s="291"/>
      <c r="F18" s="262" t="s">
        <v>1204</v>
      </c>
      <c r="G18" s="431" t="s">
        <v>1205</v>
      </c>
      <c r="H18" s="262" t="s">
        <v>400</v>
      </c>
      <c r="I18" s="262"/>
      <c r="J18" s="262"/>
      <c r="K18" s="262"/>
      <c r="L18" s="261"/>
      <c r="M18" s="255"/>
      <c r="N18" s="254"/>
    </row>
    <row r="19" spans="2:14" ht="409.4" customHeight="1" x14ac:dyDescent="0.35">
      <c r="B19" s="248"/>
      <c r="C19" s="264" t="s">
        <v>401</v>
      </c>
      <c r="D19" s="291"/>
      <c r="E19" s="291"/>
      <c r="F19" s="262" t="s">
        <v>402</v>
      </c>
      <c r="G19" s="262" t="s">
        <v>403</v>
      </c>
      <c r="H19" s="262" t="s">
        <v>404</v>
      </c>
      <c r="I19" s="262"/>
      <c r="J19" s="262"/>
      <c r="K19" s="262"/>
      <c r="L19" s="261"/>
      <c r="M19" s="255"/>
      <c r="N19" s="254"/>
    </row>
    <row r="20" spans="2:14" ht="115.75" customHeight="1" x14ac:dyDescent="0.35">
      <c r="B20" s="248"/>
      <c r="C20" s="264" t="s">
        <v>405</v>
      </c>
      <c r="D20" s="291"/>
      <c r="E20" s="291"/>
      <c r="F20" s="262" t="s">
        <v>406</v>
      </c>
      <c r="G20" s="431" t="s">
        <v>407</v>
      </c>
      <c r="H20" s="262" t="s">
        <v>408</v>
      </c>
      <c r="J20" s="262"/>
      <c r="K20" s="262"/>
      <c r="L20" s="261"/>
      <c r="M20" s="255"/>
      <c r="N20" s="254"/>
    </row>
    <row r="21" spans="2:14" ht="20.149999999999999" customHeight="1" x14ac:dyDescent="0.35">
      <c r="B21" s="248"/>
      <c r="C21" s="264" t="s">
        <v>409</v>
      </c>
      <c r="D21" s="291"/>
      <c r="E21" s="291"/>
      <c r="F21" s="262"/>
      <c r="G21" s="262"/>
      <c r="H21" s="262"/>
      <c r="I21" s="262"/>
      <c r="J21" s="262"/>
      <c r="K21" s="262"/>
      <c r="L21" s="261"/>
      <c r="M21" s="255"/>
      <c r="N21" s="254"/>
    </row>
    <row r="22" spans="2:14" ht="20.149999999999999" customHeight="1" x14ac:dyDescent="0.35">
      <c r="B22" s="248"/>
      <c r="C22" s="264" t="s">
        <v>410</v>
      </c>
      <c r="D22" s="291"/>
      <c r="E22" s="291"/>
      <c r="F22" s="262"/>
      <c r="G22" s="262"/>
      <c r="H22" s="262"/>
      <c r="I22" s="262"/>
      <c r="J22" s="262"/>
      <c r="K22" s="262"/>
      <c r="L22" s="261"/>
      <c r="M22" s="255"/>
      <c r="N22" s="254"/>
    </row>
    <row r="23" spans="2:14" ht="20.149999999999999" customHeight="1" x14ac:dyDescent="0.35">
      <c r="B23" s="248"/>
      <c r="C23" s="264" t="s">
        <v>411</v>
      </c>
      <c r="D23" s="291"/>
      <c r="E23" s="291"/>
      <c r="F23" s="262"/>
      <c r="G23" s="262"/>
      <c r="H23" s="262"/>
      <c r="I23" s="262"/>
      <c r="J23" s="262"/>
      <c r="K23" s="262"/>
      <c r="L23" s="261"/>
      <c r="M23" s="255"/>
      <c r="N23" s="254"/>
    </row>
    <row r="24" spans="2:14" ht="20.149999999999999" customHeight="1" x14ac:dyDescent="0.35">
      <c r="B24" s="248"/>
      <c r="C24" s="264" t="s">
        <v>412</v>
      </c>
      <c r="D24" s="291"/>
      <c r="E24" s="291"/>
      <c r="F24" s="262"/>
      <c r="G24" s="262"/>
      <c r="H24" s="262"/>
      <c r="I24" s="262"/>
      <c r="J24" s="262"/>
      <c r="K24" s="262"/>
      <c r="L24" s="261"/>
      <c r="M24" s="255"/>
      <c r="N24" s="254"/>
    </row>
    <row r="25" spans="2:14" ht="20.149999999999999" customHeight="1" thickBot="1" x14ac:dyDescent="0.4">
      <c r="B25" s="248"/>
      <c r="C25" s="290" t="s">
        <v>413</v>
      </c>
      <c r="D25" s="289"/>
      <c r="E25" s="289"/>
      <c r="F25" s="288"/>
      <c r="G25" s="288"/>
      <c r="H25" s="288"/>
      <c r="I25" s="288"/>
      <c r="J25" s="288"/>
      <c r="K25" s="288"/>
      <c r="L25" s="287"/>
      <c r="M25" s="255"/>
      <c r="N25" s="254"/>
    </row>
    <row r="26" spans="2:14" x14ac:dyDescent="0.35">
      <c r="B26" s="248"/>
      <c r="C26" s="250"/>
      <c r="D26" s="250"/>
      <c r="E26" s="250"/>
      <c r="F26" s="250"/>
      <c r="G26" s="250"/>
      <c r="H26" s="250"/>
      <c r="I26" s="250"/>
      <c r="J26" s="250"/>
      <c r="K26" s="250"/>
      <c r="L26" s="250"/>
      <c r="M26" s="249"/>
      <c r="N26" s="243"/>
    </row>
    <row r="27" spans="2:14" x14ac:dyDescent="0.35">
      <c r="B27" s="248"/>
      <c r="C27" s="250"/>
      <c r="D27" s="250"/>
      <c r="E27" s="250"/>
      <c r="F27" s="250"/>
      <c r="G27" s="250"/>
      <c r="H27" s="250"/>
      <c r="I27" s="250"/>
      <c r="J27" s="250"/>
      <c r="K27" s="250"/>
      <c r="L27" s="250"/>
      <c r="M27" s="249"/>
      <c r="N27" s="243"/>
    </row>
    <row r="28" spans="2:14" x14ac:dyDescent="0.35">
      <c r="B28" s="248"/>
      <c r="C28" s="252" t="s">
        <v>414</v>
      </c>
      <c r="D28" s="250"/>
      <c r="E28" s="250"/>
      <c r="F28" s="250"/>
      <c r="G28" s="250"/>
      <c r="H28" s="250"/>
      <c r="I28" s="250"/>
      <c r="J28" s="250"/>
      <c r="K28" s="250"/>
      <c r="L28" s="250"/>
      <c r="M28" s="249"/>
      <c r="N28" s="243"/>
    </row>
    <row r="29" spans="2:14" ht="15" thickBot="1" x14ac:dyDescent="0.4">
      <c r="B29" s="248"/>
      <c r="C29" s="252"/>
      <c r="D29" s="250"/>
      <c r="E29" s="250"/>
      <c r="F29" s="250"/>
      <c r="G29" s="250"/>
      <c r="H29" s="250"/>
      <c r="I29" s="250"/>
      <c r="J29" s="250"/>
      <c r="K29" s="250"/>
      <c r="L29" s="250"/>
      <c r="M29" s="249"/>
      <c r="N29" s="243"/>
    </row>
    <row r="30" spans="2:14" s="282" customFormat="1" ht="40" customHeight="1" x14ac:dyDescent="0.35">
      <c r="B30" s="286"/>
      <c r="C30" s="615" t="s">
        <v>415</v>
      </c>
      <c r="D30" s="616"/>
      <c r="E30" s="621" t="s">
        <v>1275</v>
      </c>
      <c r="F30" s="621"/>
      <c r="G30" s="622"/>
      <c r="H30" s="285"/>
      <c r="I30" s="285"/>
      <c r="J30" s="285"/>
      <c r="K30" s="285"/>
      <c r="L30" s="285"/>
      <c r="M30" s="284"/>
      <c r="N30" s="283"/>
    </row>
    <row r="31" spans="2:14" s="282" customFormat="1" ht="40" customHeight="1" x14ac:dyDescent="0.35">
      <c r="B31" s="286"/>
      <c r="C31" s="617" t="s">
        <v>417</v>
      </c>
      <c r="D31" s="618"/>
      <c r="E31" s="623" t="s">
        <v>1276</v>
      </c>
      <c r="F31" s="623"/>
      <c r="G31" s="624"/>
      <c r="H31" s="285"/>
      <c r="I31" s="285"/>
      <c r="J31" s="285"/>
      <c r="K31" s="285"/>
      <c r="L31" s="285"/>
      <c r="M31" s="284"/>
      <c r="N31" s="283"/>
    </row>
    <row r="32" spans="2:14" s="282" customFormat="1" ht="40" customHeight="1" thickBot="1" x14ac:dyDescent="0.4">
      <c r="B32" s="286"/>
      <c r="C32" s="619" t="s">
        <v>418</v>
      </c>
      <c r="D32" s="620"/>
      <c r="E32" s="625" t="s">
        <v>1276</v>
      </c>
      <c r="F32" s="625"/>
      <c r="G32" s="626"/>
      <c r="H32" s="285"/>
      <c r="I32" s="285"/>
      <c r="J32" s="285"/>
      <c r="K32" s="285"/>
      <c r="L32" s="285"/>
      <c r="M32" s="284"/>
      <c r="N32" s="283"/>
    </row>
    <row r="33" spans="1:19" s="282" customFormat="1" ht="14" x14ac:dyDescent="0.35">
      <c r="B33" s="286"/>
      <c r="C33" s="274"/>
      <c r="D33" s="285"/>
      <c r="E33" s="285"/>
      <c r="F33" s="285"/>
      <c r="G33" s="285"/>
      <c r="H33" s="285"/>
      <c r="I33" s="285"/>
      <c r="J33" s="285"/>
      <c r="K33" s="285"/>
      <c r="L33" s="285"/>
      <c r="M33" s="284"/>
      <c r="N33" s="283"/>
    </row>
    <row r="34" spans="1:19" x14ac:dyDescent="0.35">
      <c r="B34" s="248"/>
      <c r="C34" s="274"/>
      <c r="D34" s="250"/>
      <c r="E34" s="250"/>
      <c r="F34" s="250"/>
      <c r="G34" s="250"/>
      <c r="H34" s="250"/>
      <c r="I34" s="250"/>
      <c r="J34" s="250"/>
      <c r="K34" s="250"/>
      <c r="L34" s="250"/>
      <c r="M34" s="249"/>
      <c r="N34" s="243"/>
    </row>
    <row r="35" spans="1:19" x14ac:dyDescent="0.35">
      <c r="B35" s="248"/>
      <c r="C35" s="644" t="s">
        <v>419</v>
      </c>
      <c r="D35" s="644"/>
      <c r="E35" s="281"/>
      <c r="F35" s="281"/>
      <c r="G35" s="281"/>
      <c r="H35" s="281"/>
      <c r="I35" s="281"/>
      <c r="J35" s="281"/>
      <c r="K35" s="281"/>
      <c r="L35" s="281"/>
      <c r="M35" s="280"/>
      <c r="N35" s="279"/>
      <c r="O35" s="265"/>
      <c r="P35" s="265"/>
      <c r="Q35" s="265"/>
      <c r="R35" s="265"/>
      <c r="S35" s="265"/>
    </row>
    <row r="36" spans="1:19" ht="15" thickBot="1" x14ac:dyDescent="0.4">
      <c r="B36" s="248"/>
      <c r="C36" s="278"/>
      <c r="D36" s="281"/>
      <c r="E36" s="281"/>
      <c r="F36" s="281"/>
      <c r="G36" s="281"/>
      <c r="H36" s="281"/>
      <c r="I36" s="281"/>
      <c r="J36" s="281"/>
      <c r="K36" s="281"/>
      <c r="L36" s="281"/>
      <c r="M36" s="280"/>
      <c r="N36" s="279"/>
      <c r="O36" s="265"/>
      <c r="P36" s="265"/>
      <c r="Q36" s="265"/>
      <c r="R36" s="265"/>
      <c r="S36" s="265"/>
    </row>
    <row r="37" spans="1:19" ht="40" customHeight="1" x14ac:dyDescent="0.35">
      <c r="B37" s="248"/>
      <c r="C37" s="615" t="s">
        <v>420</v>
      </c>
      <c r="D37" s="616"/>
      <c r="E37" s="635"/>
      <c r="F37" s="635"/>
      <c r="G37" s="636"/>
      <c r="H37" s="250"/>
      <c r="I37" s="250"/>
      <c r="J37" s="250"/>
      <c r="K37" s="250"/>
      <c r="L37" s="250"/>
      <c r="M37" s="249"/>
      <c r="N37" s="243"/>
    </row>
    <row r="38" spans="1:19" ht="211.25" customHeight="1" thickBot="1" x14ac:dyDescent="0.4">
      <c r="A38"/>
      <c r="B38" s="248"/>
      <c r="C38" s="210" t="s">
        <v>1255</v>
      </c>
      <c r="D38" s="480"/>
      <c r="E38" s="641" t="s">
        <v>1277</v>
      </c>
      <c r="F38" s="642"/>
      <c r="G38" s="643"/>
      <c r="H38" s="250"/>
      <c r="I38" s="250"/>
      <c r="J38" s="250"/>
      <c r="K38" s="250"/>
      <c r="L38" s="250"/>
      <c r="M38" s="249"/>
      <c r="N38" s="243"/>
    </row>
    <row r="39" spans="1:19" x14ac:dyDescent="0.35">
      <c r="B39" s="248"/>
      <c r="C39" s="274"/>
      <c r="D39" s="250"/>
      <c r="E39" s="250"/>
      <c r="F39" s="250"/>
      <c r="G39" s="250"/>
      <c r="H39" s="250"/>
      <c r="I39" s="250"/>
      <c r="J39" s="250"/>
      <c r="K39" s="250"/>
      <c r="L39" s="250"/>
      <c r="M39" s="249"/>
      <c r="N39" s="243"/>
    </row>
    <row r="40" spans="1:19" x14ac:dyDescent="0.35">
      <c r="B40" s="248"/>
      <c r="C40" s="274"/>
      <c r="D40" s="250"/>
      <c r="E40" s="250"/>
      <c r="F40" s="250"/>
      <c r="G40" s="250"/>
      <c r="H40" s="250"/>
      <c r="I40" s="250"/>
      <c r="J40" s="250"/>
      <c r="K40" s="250"/>
      <c r="L40" s="250"/>
      <c r="M40" s="249"/>
      <c r="N40" s="243"/>
    </row>
    <row r="41" spans="1:19" ht="15" customHeight="1" x14ac:dyDescent="0.35">
      <c r="B41" s="248"/>
      <c r="C41" s="644" t="s">
        <v>421</v>
      </c>
      <c r="D41" s="644"/>
      <c r="E41" s="269"/>
      <c r="F41" s="269"/>
      <c r="G41" s="269"/>
      <c r="H41" s="269"/>
      <c r="I41" s="269"/>
      <c r="J41" s="269"/>
      <c r="K41" s="269"/>
      <c r="L41" s="269"/>
      <c r="M41" s="268"/>
      <c r="N41" s="267"/>
      <c r="O41" s="266"/>
      <c r="P41" s="266"/>
      <c r="Q41" s="266"/>
      <c r="R41" s="266"/>
      <c r="S41" s="266"/>
    </row>
    <row r="42" spans="1:19" ht="15" thickBot="1" x14ac:dyDescent="0.4">
      <c r="B42" s="248"/>
      <c r="C42" s="278"/>
      <c r="D42" s="269"/>
      <c r="E42" s="269"/>
      <c r="F42" s="269"/>
      <c r="G42" s="269"/>
      <c r="H42" s="269"/>
      <c r="I42" s="269"/>
      <c r="J42" s="269"/>
      <c r="K42" s="269"/>
      <c r="L42" s="269"/>
      <c r="M42" s="268"/>
      <c r="N42" s="267"/>
      <c r="O42" s="266"/>
      <c r="P42" s="266"/>
      <c r="Q42" s="266"/>
      <c r="R42" s="266"/>
      <c r="S42" s="266"/>
    </row>
    <row r="43" spans="1:19" s="8" customFormat="1" ht="49.75" customHeight="1" x14ac:dyDescent="0.35">
      <c r="B43" s="277"/>
      <c r="C43" s="637" t="s">
        <v>422</v>
      </c>
      <c r="D43" s="638"/>
      <c r="E43" s="629" t="s">
        <v>1278</v>
      </c>
      <c r="F43" s="629"/>
      <c r="G43" s="630"/>
      <c r="H43" s="276"/>
      <c r="I43" s="276"/>
      <c r="J43" s="276"/>
      <c r="K43" s="276"/>
      <c r="L43" s="276"/>
      <c r="M43" s="275"/>
      <c r="N43" s="97"/>
    </row>
    <row r="44" spans="1:19" s="8" customFormat="1" ht="61.25" customHeight="1" x14ac:dyDescent="0.35">
      <c r="B44" s="277"/>
      <c r="C44" s="639" t="s">
        <v>423</v>
      </c>
      <c r="D44" s="640"/>
      <c r="E44" s="631" t="s">
        <v>1279</v>
      </c>
      <c r="F44" s="631"/>
      <c r="G44" s="632"/>
      <c r="H44" s="276"/>
      <c r="I44" s="276"/>
      <c r="J44" s="276"/>
      <c r="K44" s="276"/>
      <c r="L44" s="276"/>
      <c r="M44" s="275"/>
      <c r="N44" s="97"/>
    </row>
    <row r="45" spans="1:19" s="8" customFormat="1" ht="40" customHeight="1" x14ac:dyDescent="0.35">
      <c r="B45" s="277"/>
      <c r="C45" s="639" t="s">
        <v>424</v>
      </c>
      <c r="D45" s="640"/>
      <c r="E45" s="631"/>
      <c r="F45" s="631"/>
      <c r="G45" s="632"/>
      <c r="H45" s="276"/>
      <c r="I45" s="276"/>
      <c r="J45" s="276"/>
      <c r="K45" s="276"/>
      <c r="L45" s="276"/>
      <c r="M45" s="275"/>
      <c r="N45" s="97"/>
    </row>
    <row r="46" spans="1:19" s="8" customFormat="1" ht="40" customHeight="1" thickBot="1" x14ac:dyDescent="0.4">
      <c r="B46" s="277"/>
      <c r="C46" s="645" t="s">
        <v>425</v>
      </c>
      <c r="D46" s="646"/>
      <c r="E46" s="633"/>
      <c r="F46" s="633"/>
      <c r="G46" s="634"/>
      <c r="H46" s="276"/>
      <c r="I46" s="276"/>
      <c r="J46" s="276"/>
      <c r="K46" s="276"/>
      <c r="L46" s="276"/>
      <c r="M46" s="275"/>
      <c r="N46" s="97"/>
    </row>
    <row r="47" spans="1:19" x14ac:dyDescent="0.35">
      <c r="B47" s="248"/>
      <c r="C47" s="256"/>
      <c r="D47" s="250"/>
      <c r="E47" s="250"/>
      <c r="F47" s="250"/>
      <c r="G47" s="250"/>
      <c r="H47" s="250"/>
      <c r="I47" s="250"/>
      <c r="J47" s="250"/>
      <c r="K47" s="250"/>
      <c r="L47" s="250"/>
      <c r="M47" s="249"/>
      <c r="N47" s="243"/>
    </row>
    <row r="48" spans="1:19" x14ac:dyDescent="0.35">
      <c r="B48" s="248"/>
      <c r="C48" s="250"/>
      <c r="D48" s="250"/>
      <c r="E48" s="250"/>
      <c r="F48" s="250"/>
      <c r="G48" s="250"/>
      <c r="H48" s="250"/>
      <c r="I48" s="250"/>
      <c r="J48" s="250"/>
      <c r="K48" s="250"/>
      <c r="L48" s="250"/>
      <c r="M48" s="249"/>
      <c r="N48" s="243"/>
    </row>
    <row r="49" spans="2:21" x14ac:dyDescent="0.35">
      <c r="B49" s="248"/>
      <c r="C49" s="252" t="s">
        <v>426</v>
      </c>
      <c r="D49" s="250"/>
      <c r="E49" s="250"/>
      <c r="F49" s="250"/>
      <c r="G49" s="250"/>
      <c r="H49" s="250"/>
      <c r="I49" s="250"/>
      <c r="J49" s="250"/>
      <c r="K49" s="250"/>
      <c r="L49" s="250"/>
      <c r="M49" s="249"/>
      <c r="N49" s="243"/>
    </row>
    <row r="50" spans="2:21" ht="15" thickBot="1" x14ac:dyDescent="0.4">
      <c r="B50" s="248"/>
      <c r="C50" s="250"/>
      <c r="D50" s="256"/>
      <c r="E50" s="250"/>
      <c r="F50" s="250"/>
      <c r="G50" s="250"/>
      <c r="H50" s="250"/>
      <c r="I50" s="250"/>
      <c r="J50" s="250"/>
      <c r="K50" s="250"/>
      <c r="L50" s="250"/>
      <c r="M50" s="249"/>
      <c r="N50" s="243"/>
    </row>
    <row r="51" spans="2:21" ht="50.15" customHeight="1" x14ac:dyDescent="0.35">
      <c r="B51" s="248"/>
      <c r="C51" s="637" t="s">
        <v>427</v>
      </c>
      <c r="D51" s="638"/>
      <c r="E51" s="621"/>
      <c r="F51" s="621"/>
      <c r="G51" s="622"/>
      <c r="H51" s="274"/>
      <c r="I51" s="274"/>
      <c r="J51" s="274"/>
      <c r="K51" s="256"/>
      <c r="L51" s="256"/>
      <c r="M51" s="255"/>
      <c r="N51" s="254"/>
      <c r="O51" s="253"/>
      <c r="P51" s="253"/>
      <c r="Q51" s="253"/>
      <c r="R51" s="253"/>
      <c r="S51" s="253"/>
      <c r="T51" s="253"/>
      <c r="U51" s="253"/>
    </row>
    <row r="52" spans="2:21" ht="50.15" customHeight="1" x14ac:dyDescent="0.35">
      <c r="B52" s="248"/>
      <c r="C52" s="639" t="s">
        <v>428</v>
      </c>
      <c r="D52" s="640"/>
      <c r="E52" s="647"/>
      <c r="F52" s="647"/>
      <c r="G52" s="648"/>
      <c r="H52" s="274"/>
      <c r="I52" s="274"/>
      <c r="J52" s="274"/>
      <c r="K52" s="256"/>
      <c r="L52" s="256"/>
      <c r="M52" s="255"/>
      <c r="N52" s="254"/>
      <c r="O52" s="253"/>
      <c r="P52" s="253"/>
      <c r="Q52" s="253"/>
      <c r="R52" s="253"/>
      <c r="S52" s="253"/>
      <c r="T52" s="253"/>
      <c r="U52" s="253"/>
    </row>
    <row r="53" spans="2:21" ht="50.15" customHeight="1" thickBot="1" x14ac:dyDescent="0.4">
      <c r="B53" s="248"/>
      <c r="C53" s="645" t="s">
        <v>429</v>
      </c>
      <c r="D53" s="646"/>
      <c r="E53" s="649"/>
      <c r="F53" s="649"/>
      <c r="G53" s="650"/>
      <c r="H53" s="274"/>
      <c r="I53" s="274"/>
      <c r="J53" s="274"/>
      <c r="K53" s="256"/>
      <c r="L53" s="256"/>
      <c r="M53" s="255"/>
      <c r="N53" s="254"/>
      <c r="O53" s="253"/>
      <c r="P53" s="253"/>
      <c r="Q53" s="253"/>
      <c r="R53" s="253"/>
      <c r="S53" s="253"/>
      <c r="T53" s="253"/>
      <c r="U53" s="253"/>
    </row>
    <row r="54" spans="2:21" customFormat="1" ht="15" customHeight="1" thickBot="1" x14ac:dyDescent="0.4">
      <c r="B54" s="79"/>
      <c r="C54" s="80"/>
      <c r="D54" s="80"/>
      <c r="E54" s="80"/>
      <c r="F54" s="80"/>
      <c r="G54" s="80"/>
      <c r="H54" s="80"/>
      <c r="I54" s="80"/>
      <c r="J54" s="80"/>
      <c r="K54" s="80"/>
      <c r="L54" s="80"/>
      <c r="M54" s="82"/>
      <c r="N54" s="80"/>
    </row>
    <row r="55" spans="2:21" s="265" customFormat="1" ht="87.75" customHeight="1" x14ac:dyDescent="0.35">
      <c r="B55" s="273"/>
      <c r="C55" s="272" t="s">
        <v>430</v>
      </c>
      <c r="D55" s="271" t="s">
        <v>431</v>
      </c>
      <c r="E55" s="271" t="s">
        <v>432</v>
      </c>
      <c r="F55" s="271" t="s">
        <v>433</v>
      </c>
      <c r="G55" s="271" t="s">
        <v>434</v>
      </c>
      <c r="H55" s="271" t="s">
        <v>435</v>
      </c>
      <c r="I55" s="271" t="s">
        <v>436</v>
      </c>
      <c r="J55" s="270" t="s">
        <v>437</v>
      </c>
      <c r="K55" s="269"/>
      <c r="L55" s="269"/>
      <c r="M55" s="268"/>
      <c r="N55" s="267"/>
      <c r="O55" s="266"/>
      <c r="P55" s="266"/>
      <c r="Q55" s="266"/>
      <c r="R55" s="266"/>
      <c r="S55" s="266"/>
      <c r="T55" s="266"/>
      <c r="U55" s="266"/>
    </row>
    <row r="56" spans="2:21" ht="30" customHeight="1" x14ac:dyDescent="0.35">
      <c r="B56" s="248"/>
      <c r="C56" s="264" t="s">
        <v>438</v>
      </c>
      <c r="D56" s="262"/>
      <c r="E56" s="262"/>
      <c r="F56" s="262"/>
      <c r="G56" s="262"/>
      <c r="H56" s="262"/>
      <c r="I56" s="262"/>
      <c r="J56" s="261"/>
      <c r="K56" s="256"/>
      <c r="L56" s="256"/>
      <c r="M56" s="255"/>
      <c r="N56" s="254"/>
      <c r="O56" s="253"/>
      <c r="P56" s="253"/>
      <c r="Q56" s="253"/>
      <c r="R56" s="253"/>
      <c r="S56" s="253"/>
      <c r="T56" s="253"/>
      <c r="U56" s="253"/>
    </row>
    <row r="57" spans="2:21" ht="30" customHeight="1" x14ac:dyDescent="0.35">
      <c r="B57" s="248"/>
      <c r="C57" s="264" t="s">
        <v>439</v>
      </c>
      <c r="D57" s="262"/>
      <c r="E57" s="262"/>
      <c r="F57" s="262"/>
      <c r="G57" s="262"/>
      <c r="H57" s="262"/>
      <c r="I57" s="262"/>
      <c r="J57" s="261"/>
      <c r="K57" s="256"/>
      <c r="L57" s="256"/>
      <c r="M57" s="255"/>
      <c r="N57" s="254"/>
      <c r="O57" s="253"/>
      <c r="P57" s="253"/>
      <c r="Q57" s="253"/>
      <c r="R57" s="253"/>
      <c r="S57" s="253"/>
      <c r="T57" s="253"/>
      <c r="U57" s="253"/>
    </row>
    <row r="58" spans="2:21" ht="30" customHeight="1" x14ac:dyDescent="0.35">
      <c r="B58" s="248"/>
      <c r="C58" s="264" t="s">
        <v>440</v>
      </c>
      <c r="D58" s="262"/>
      <c r="E58" s="262"/>
      <c r="F58" s="262"/>
      <c r="G58" s="262"/>
      <c r="H58" s="262"/>
      <c r="I58" s="262"/>
      <c r="J58" s="261"/>
      <c r="K58" s="256"/>
      <c r="L58" s="256"/>
      <c r="M58" s="255"/>
      <c r="N58" s="254"/>
      <c r="O58" s="253"/>
      <c r="P58" s="253"/>
      <c r="Q58" s="253"/>
      <c r="R58" s="253"/>
      <c r="S58" s="253"/>
      <c r="T58" s="253"/>
      <c r="U58" s="253"/>
    </row>
    <row r="59" spans="2:21" ht="30" customHeight="1" x14ac:dyDescent="0.35">
      <c r="B59" s="248"/>
      <c r="C59" s="264" t="s">
        <v>441</v>
      </c>
      <c r="D59" s="262"/>
      <c r="E59" s="262"/>
      <c r="F59" s="262"/>
      <c r="G59" s="262"/>
      <c r="H59" s="262"/>
      <c r="I59" s="262"/>
      <c r="J59" s="261"/>
      <c r="K59" s="256"/>
      <c r="L59" s="256"/>
      <c r="M59" s="255"/>
      <c r="N59" s="254"/>
      <c r="O59" s="253"/>
      <c r="P59" s="253"/>
      <c r="Q59" s="253"/>
      <c r="R59" s="253"/>
      <c r="S59" s="253"/>
      <c r="T59" s="253"/>
      <c r="U59" s="253"/>
    </row>
    <row r="60" spans="2:21" ht="30" customHeight="1" x14ac:dyDescent="0.35">
      <c r="B60" s="248"/>
      <c r="C60" s="264" t="s">
        <v>442</v>
      </c>
      <c r="D60" s="263"/>
      <c r="E60" s="262"/>
      <c r="F60" s="262"/>
      <c r="G60" s="262"/>
      <c r="H60" s="262"/>
      <c r="I60" s="262"/>
      <c r="J60" s="261"/>
      <c r="K60" s="256"/>
      <c r="L60" s="256"/>
      <c r="M60" s="255"/>
      <c r="N60" s="254"/>
      <c r="O60" s="253"/>
      <c r="P60" s="253"/>
      <c r="Q60" s="253"/>
      <c r="R60" s="253"/>
      <c r="S60" s="253"/>
      <c r="T60" s="253"/>
      <c r="U60" s="253"/>
    </row>
    <row r="61" spans="2:21" ht="30" customHeight="1" thickBot="1" x14ac:dyDescent="0.4">
      <c r="B61" s="248"/>
      <c r="C61" s="260"/>
      <c r="D61" s="259"/>
      <c r="E61" s="258"/>
      <c r="F61" s="258"/>
      <c r="G61" s="258"/>
      <c r="H61" s="258"/>
      <c r="I61" s="258"/>
      <c r="J61" s="257"/>
      <c r="K61" s="256"/>
      <c r="L61" s="256"/>
      <c r="M61" s="255"/>
      <c r="N61" s="254"/>
      <c r="O61" s="253"/>
      <c r="P61" s="253"/>
      <c r="Q61" s="253"/>
      <c r="R61" s="253"/>
      <c r="S61" s="253"/>
      <c r="T61" s="253"/>
      <c r="U61" s="253"/>
    </row>
    <row r="62" spans="2:21" x14ac:dyDescent="0.35">
      <c r="B62" s="248"/>
      <c r="C62" s="250"/>
      <c r="D62" s="250"/>
      <c r="E62" s="250"/>
      <c r="F62" s="250"/>
      <c r="G62" s="250"/>
      <c r="H62" s="250"/>
      <c r="I62" s="250"/>
      <c r="J62" s="250"/>
      <c r="K62" s="250"/>
      <c r="L62" s="250"/>
      <c r="M62" s="249"/>
      <c r="N62" s="243"/>
    </row>
    <row r="63" spans="2:21" x14ac:dyDescent="0.35">
      <c r="B63" s="248"/>
      <c r="C63" s="252" t="s">
        <v>443</v>
      </c>
      <c r="D63" s="250"/>
      <c r="E63" s="250"/>
      <c r="F63" s="250"/>
      <c r="G63" s="250"/>
      <c r="H63" s="250"/>
      <c r="I63" s="250"/>
      <c r="J63" s="250"/>
      <c r="K63" s="250"/>
      <c r="L63" s="250"/>
      <c r="M63" s="249"/>
      <c r="N63" s="243"/>
    </row>
    <row r="64" spans="2:21" ht="15" thickBot="1" x14ac:dyDescent="0.4">
      <c r="B64" s="248"/>
      <c r="C64" s="252"/>
      <c r="D64" s="250"/>
      <c r="E64" s="250"/>
      <c r="F64" s="250"/>
      <c r="G64" s="250"/>
      <c r="H64" s="250"/>
      <c r="I64" s="250"/>
      <c r="J64" s="250"/>
      <c r="K64" s="250"/>
      <c r="L64" s="250"/>
      <c r="M64" s="249"/>
      <c r="N64" s="243"/>
    </row>
    <row r="65" spans="2:14" ht="60" customHeight="1" thickBot="1" x14ac:dyDescent="0.4">
      <c r="B65" s="248"/>
      <c r="C65" s="651" t="s">
        <v>444</v>
      </c>
      <c r="D65" s="652"/>
      <c r="E65" s="627"/>
      <c r="F65" s="628"/>
      <c r="G65" s="250"/>
      <c r="H65" s="250"/>
      <c r="I65" s="250"/>
      <c r="J65" s="250"/>
      <c r="K65" s="250"/>
      <c r="L65" s="250"/>
      <c r="M65" s="249"/>
      <c r="N65" s="243"/>
    </row>
    <row r="66" spans="2:14" ht="15" thickBot="1" x14ac:dyDescent="0.4">
      <c r="B66" s="248"/>
      <c r="C66" s="251"/>
      <c r="D66" s="251"/>
      <c r="E66" s="250"/>
      <c r="F66" s="250"/>
      <c r="G66" s="250"/>
      <c r="H66" s="250"/>
      <c r="I66" s="250"/>
      <c r="J66" s="250"/>
      <c r="K66" s="250"/>
      <c r="L66" s="250"/>
      <c r="M66" s="249"/>
      <c r="N66" s="243"/>
    </row>
    <row r="67" spans="2:14" ht="45" customHeight="1" x14ac:dyDescent="0.35">
      <c r="B67" s="248"/>
      <c r="C67" s="653" t="s">
        <v>445</v>
      </c>
      <c r="D67" s="654"/>
      <c r="E67" s="654" t="s">
        <v>446</v>
      </c>
      <c r="F67" s="655"/>
      <c r="G67" s="250"/>
      <c r="H67" s="250"/>
      <c r="I67" s="250"/>
      <c r="J67" s="250"/>
      <c r="K67" s="250"/>
      <c r="L67" s="250"/>
      <c r="M67" s="249"/>
      <c r="N67" s="243"/>
    </row>
    <row r="68" spans="2:14" ht="45" customHeight="1" x14ac:dyDescent="0.35">
      <c r="B68" s="248"/>
      <c r="C68" s="661" t="s">
        <v>447</v>
      </c>
      <c r="D68" s="662"/>
      <c r="E68" s="659" t="s">
        <v>72</v>
      </c>
      <c r="F68" s="660"/>
      <c r="G68" s="250"/>
      <c r="H68" s="250"/>
      <c r="I68" s="250"/>
      <c r="J68" s="250"/>
      <c r="K68" s="250"/>
      <c r="L68" s="250"/>
      <c r="M68" s="249"/>
      <c r="N68" s="243"/>
    </row>
    <row r="69" spans="2:14" ht="32.25" customHeight="1" thickBot="1" x14ac:dyDescent="0.4">
      <c r="B69" s="248"/>
      <c r="C69" s="656"/>
      <c r="D69" s="657"/>
      <c r="E69" s="657"/>
      <c r="F69" s="658"/>
      <c r="G69" s="250"/>
      <c r="H69" s="250"/>
      <c r="I69" s="250"/>
      <c r="J69" s="250"/>
      <c r="K69" s="250"/>
      <c r="L69" s="250"/>
      <c r="M69" s="249"/>
      <c r="N69" s="243"/>
    </row>
    <row r="70" spans="2:14" x14ac:dyDescent="0.35">
      <c r="B70" s="248"/>
      <c r="C70" s="243"/>
      <c r="D70" s="243"/>
      <c r="E70" s="243"/>
      <c r="F70" s="243"/>
      <c r="G70" s="243"/>
      <c r="H70" s="243"/>
      <c r="I70" s="243"/>
      <c r="J70" s="243"/>
      <c r="K70" s="243"/>
      <c r="L70" s="243"/>
      <c r="M70" s="247"/>
      <c r="N70" s="243"/>
    </row>
    <row r="71" spans="2:14" ht="15" thickBot="1" x14ac:dyDescent="0.4">
      <c r="B71" s="246"/>
      <c r="C71" s="245"/>
      <c r="D71" s="245"/>
      <c r="E71" s="245"/>
      <c r="F71" s="245"/>
      <c r="G71" s="245"/>
      <c r="H71" s="245"/>
      <c r="I71" s="245"/>
      <c r="J71" s="245"/>
      <c r="K71" s="245"/>
      <c r="L71" s="245"/>
      <c r="M71" s="244"/>
      <c r="N71" s="243"/>
    </row>
  </sheetData>
  <mergeCells count="35">
    <mergeCell ref="C65:D65"/>
    <mergeCell ref="E65:F65"/>
    <mergeCell ref="C67:D67"/>
    <mergeCell ref="E67:F67"/>
    <mergeCell ref="C69:D69"/>
    <mergeCell ref="E69:F69"/>
    <mergeCell ref="E68:F68"/>
    <mergeCell ref="C68:D6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E37:G37"/>
    <mergeCell ref="C43:D43"/>
    <mergeCell ref="C44:D44"/>
    <mergeCell ref="E38:G38"/>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63500</xdr:colOff>
                    <xdr:row>7</xdr:row>
                    <xdr:rowOff>279400</xdr:rowOff>
                  </from>
                  <to>
                    <xdr:col>6</xdr:col>
                    <xdr:colOff>501650</xdr:colOff>
                    <xdr:row>7</xdr:row>
                    <xdr:rowOff>444500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63500</xdr:colOff>
                    <xdr:row>7</xdr:row>
                    <xdr:rowOff>44450</xdr:rowOff>
                  </from>
                  <to>
                    <xdr:col>5</xdr:col>
                    <xdr:colOff>1866900</xdr:colOff>
                    <xdr:row>7</xdr:row>
                    <xdr:rowOff>254000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152400</xdr:colOff>
                    <xdr:row>11</xdr:row>
                    <xdr:rowOff>12700</xdr:rowOff>
                  </from>
                  <to>
                    <xdr:col>3</xdr:col>
                    <xdr:colOff>666750</xdr:colOff>
                    <xdr:row>12</xdr:row>
                    <xdr:rowOff>44450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704850</xdr:colOff>
                    <xdr:row>11</xdr:row>
                    <xdr:rowOff>12700</xdr:rowOff>
                  </from>
                  <to>
                    <xdr:col>3</xdr:col>
                    <xdr:colOff>1219200</xdr:colOff>
                    <xdr:row>12</xdr:row>
                    <xdr:rowOff>44450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152400</xdr:colOff>
                    <xdr:row>12</xdr:row>
                    <xdr:rowOff>19050</xdr:rowOff>
                  </from>
                  <to>
                    <xdr:col>3</xdr:col>
                    <xdr:colOff>666750</xdr:colOff>
                    <xdr:row>13</xdr:row>
                    <xdr:rowOff>38100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704850</xdr:colOff>
                    <xdr:row>12</xdr:row>
                    <xdr:rowOff>19050</xdr:rowOff>
                  </from>
                  <to>
                    <xdr:col>3</xdr:col>
                    <xdr:colOff>1219200</xdr:colOff>
                    <xdr:row>13</xdr:row>
                    <xdr:rowOff>38100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152400</xdr:colOff>
                    <xdr:row>13</xdr:row>
                    <xdr:rowOff>12700</xdr:rowOff>
                  </from>
                  <to>
                    <xdr:col>3</xdr:col>
                    <xdr:colOff>666750</xdr:colOff>
                    <xdr:row>14</xdr:row>
                    <xdr:rowOff>44450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704850</xdr:colOff>
                    <xdr:row>13</xdr:row>
                    <xdr:rowOff>12700</xdr:rowOff>
                  </from>
                  <to>
                    <xdr:col>3</xdr:col>
                    <xdr:colOff>1219200</xdr:colOff>
                    <xdr:row>14</xdr:row>
                    <xdr:rowOff>44450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152400</xdr:colOff>
                    <xdr:row>14</xdr:row>
                    <xdr:rowOff>19050</xdr:rowOff>
                  </from>
                  <to>
                    <xdr:col>3</xdr:col>
                    <xdr:colOff>666750</xdr:colOff>
                    <xdr:row>14</xdr:row>
                    <xdr:rowOff>234950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704850</xdr:colOff>
                    <xdr:row>14</xdr:row>
                    <xdr:rowOff>19050</xdr:rowOff>
                  </from>
                  <to>
                    <xdr:col>3</xdr:col>
                    <xdr:colOff>1219200</xdr:colOff>
                    <xdr:row>14</xdr:row>
                    <xdr:rowOff>234950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254000</xdr:colOff>
                    <xdr:row>10</xdr:row>
                    <xdr:rowOff>6350</xdr:rowOff>
                  </from>
                  <to>
                    <xdr:col>4</xdr:col>
                    <xdr:colOff>768350</xdr:colOff>
                    <xdr:row>11</xdr:row>
                    <xdr:rowOff>38100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806450</xdr:colOff>
                    <xdr:row>10</xdr:row>
                    <xdr:rowOff>6350</xdr:rowOff>
                  </from>
                  <to>
                    <xdr:col>4</xdr:col>
                    <xdr:colOff>1320800</xdr:colOff>
                    <xdr:row>11</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254000</xdr:colOff>
                    <xdr:row>11</xdr:row>
                    <xdr:rowOff>19050</xdr:rowOff>
                  </from>
                  <to>
                    <xdr:col>4</xdr:col>
                    <xdr:colOff>768350</xdr:colOff>
                    <xdr:row>12</xdr:row>
                    <xdr:rowOff>50800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806450</xdr:colOff>
                    <xdr:row>11</xdr:row>
                    <xdr:rowOff>19050</xdr:rowOff>
                  </from>
                  <to>
                    <xdr:col>4</xdr:col>
                    <xdr:colOff>1320800</xdr:colOff>
                    <xdr:row>12</xdr:row>
                    <xdr:rowOff>50800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152400</xdr:colOff>
                    <xdr:row>15</xdr:row>
                    <xdr:rowOff>25400</xdr:rowOff>
                  </from>
                  <to>
                    <xdr:col>3</xdr:col>
                    <xdr:colOff>666750</xdr:colOff>
                    <xdr:row>16</xdr:row>
                    <xdr:rowOff>44450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704850</xdr:colOff>
                    <xdr:row>15</xdr:row>
                    <xdr:rowOff>25400</xdr:rowOff>
                  </from>
                  <to>
                    <xdr:col>3</xdr:col>
                    <xdr:colOff>1219200</xdr:colOff>
                    <xdr:row>16</xdr:row>
                    <xdr:rowOff>44450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152400</xdr:colOff>
                    <xdr:row>16</xdr:row>
                    <xdr:rowOff>19050</xdr:rowOff>
                  </from>
                  <to>
                    <xdr:col>3</xdr:col>
                    <xdr:colOff>666750</xdr:colOff>
                    <xdr:row>17</xdr:row>
                    <xdr:rowOff>50800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704850</xdr:colOff>
                    <xdr:row>16</xdr:row>
                    <xdr:rowOff>19050</xdr:rowOff>
                  </from>
                  <to>
                    <xdr:col>3</xdr:col>
                    <xdr:colOff>1219200</xdr:colOff>
                    <xdr:row>17</xdr:row>
                    <xdr:rowOff>50800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152400</xdr:colOff>
                    <xdr:row>17</xdr:row>
                    <xdr:rowOff>25400</xdr:rowOff>
                  </from>
                  <to>
                    <xdr:col>3</xdr:col>
                    <xdr:colOff>666750</xdr:colOff>
                    <xdr:row>18</xdr:row>
                    <xdr:rowOff>50800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704850</xdr:colOff>
                    <xdr:row>17</xdr:row>
                    <xdr:rowOff>25400</xdr:rowOff>
                  </from>
                  <to>
                    <xdr:col>3</xdr:col>
                    <xdr:colOff>1219200</xdr:colOff>
                    <xdr:row>18</xdr:row>
                    <xdr:rowOff>50800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152400</xdr:colOff>
                    <xdr:row>18</xdr:row>
                    <xdr:rowOff>19050</xdr:rowOff>
                  </from>
                  <to>
                    <xdr:col>3</xdr:col>
                    <xdr:colOff>666750</xdr:colOff>
                    <xdr:row>19</xdr:row>
                    <xdr:rowOff>57150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704850</xdr:colOff>
                    <xdr:row>18</xdr:row>
                    <xdr:rowOff>19050</xdr:rowOff>
                  </from>
                  <to>
                    <xdr:col>3</xdr:col>
                    <xdr:colOff>1219200</xdr:colOff>
                    <xdr:row>19</xdr:row>
                    <xdr:rowOff>57150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152400</xdr:colOff>
                    <xdr:row>19</xdr:row>
                    <xdr:rowOff>25400</xdr:rowOff>
                  </from>
                  <to>
                    <xdr:col>3</xdr:col>
                    <xdr:colOff>666750</xdr:colOff>
                    <xdr:row>20</xdr:row>
                    <xdr:rowOff>57150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704850</xdr:colOff>
                    <xdr:row>19</xdr:row>
                    <xdr:rowOff>25400</xdr:rowOff>
                  </from>
                  <to>
                    <xdr:col>3</xdr:col>
                    <xdr:colOff>1219200</xdr:colOff>
                    <xdr:row>20</xdr:row>
                    <xdr:rowOff>57150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152400</xdr:colOff>
                    <xdr:row>20</xdr:row>
                    <xdr:rowOff>31750</xdr:rowOff>
                  </from>
                  <to>
                    <xdr:col>3</xdr:col>
                    <xdr:colOff>666750</xdr:colOff>
                    <xdr:row>21</xdr:row>
                    <xdr:rowOff>63500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704850</xdr:colOff>
                    <xdr:row>20</xdr:row>
                    <xdr:rowOff>31750</xdr:rowOff>
                  </from>
                  <to>
                    <xdr:col>3</xdr:col>
                    <xdr:colOff>1219200</xdr:colOff>
                    <xdr:row>21</xdr:row>
                    <xdr:rowOff>63500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152400</xdr:colOff>
                    <xdr:row>21</xdr:row>
                    <xdr:rowOff>38100</xdr:rowOff>
                  </from>
                  <to>
                    <xdr:col>3</xdr:col>
                    <xdr:colOff>666750</xdr:colOff>
                    <xdr:row>22</xdr:row>
                    <xdr:rowOff>6350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704850</xdr:colOff>
                    <xdr:row>21</xdr:row>
                    <xdr:rowOff>38100</xdr:rowOff>
                  </from>
                  <to>
                    <xdr:col>3</xdr:col>
                    <xdr:colOff>1219200</xdr:colOff>
                    <xdr:row>22</xdr:row>
                    <xdr:rowOff>6350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152400</xdr:colOff>
                    <xdr:row>22</xdr:row>
                    <xdr:rowOff>44450</xdr:rowOff>
                  </from>
                  <to>
                    <xdr:col>3</xdr:col>
                    <xdr:colOff>666750</xdr:colOff>
                    <xdr:row>23</xdr:row>
                    <xdr:rowOff>76200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704850</xdr:colOff>
                    <xdr:row>22</xdr:row>
                    <xdr:rowOff>44450</xdr:rowOff>
                  </from>
                  <to>
                    <xdr:col>3</xdr:col>
                    <xdr:colOff>1219200</xdr:colOff>
                    <xdr:row>23</xdr:row>
                    <xdr:rowOff>76200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152400</xdr:colOff>
                    <xdr:row>23</xdr:row>
                    <xdr:rowOff>50800</xdr:rowOff>
                  </from>
                  <to>
                    <xdr:col>3</xdr:col>
                    <xdr:colOff>666750</xdr:colOff>
                    <xdr:row>24</xdr:row>
                    <xdr:rowOff>82550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704850</xdr:colOff>
                    <xdr:row>23</xdr:row>
                    <xdr:rowOff>50800</xdr:rowOff>
                  </from>
                  <to>
                    <xdr:col>3</xdr:col>
                    <xdr:colOff>1219200</xdr:colOff>
                    <xdr:row>24</xdr:row>
                    <xdr:rowOff>82550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152400</xdr:colOff>
                    <xdr:row>24</xdr:row>
                    <xdr:rowOff>57150</xdr:rowOff>
                  </from>
                  <to>
                    <xdr:col>3</xdr:col>
                    <xdr:colOff>666750</xdr:colOff>
                    <xdr:row>25</xdr:row>
                    <xdr:rowOff>88900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704850</xdr:colOff>
                    <xdr:row>24</xdr:row>
                    <xdr:rowOff>57150</xdr:rowOff>
                  </from>
                  <to>
                    <xdr:col>3</xdr:col>
                    <xdr:colOff>1219200</xdr:colOff>
                    <xdr:row>25</xdr:row>
                    <xdr:rowOff>88900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254000</xdr:colOff>
                    <xdr:row>24</xdr:row>
                    <xdr:rowOff>57150</xdr:rowOff>
                  </from>
                  <to>
                    <xdr:col>4</xdr:col>
                    <xdr:colOff>768350</xdr:colOff>
                    <xdr:row>25</xdr:row>
                    <xdr:rowOff>88900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806450</xdr:colOff>
                    <xdr:row>24</xdr:row>
                    <xdr:rowOff>57150</xdr:rowOff>
                  </from>
                  <to>
                    <xdr:col>4</xdr:col>
                    <xdr:colOff>1320800</xdr:colOff>
                    <xdr:row>25</xdr:row>
                    <xdr:rowOff>88900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254000</xdr:colOff>
                    <xdr:row>23</xdr:row>
                    <xdr:rowOff>50800</xdr:rowOff>
                  </from>
                  <to>
                    <xdr:col>4</xdr:col>
                    <xdr:colOff>768350</xdr:colOff>
                    <xdr:row>24</xdr:row>
                    <xdr:rowOff>82550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806450</xdr:colOff>
                    <xdr:row>23</xdr:row>
                    <xdr:rowOff>50800</xdr:rowOff>
                  </from>
                  <to>
                    <xdr:col>4</xdr:col>
                    <xdr:colOff>1320800</xdr:colOff>
                    <xdr:row>24</xdr:row>
                    <xdr:rowOff>82550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254000</xdr:colOff>
                    <xdr:row>22</xdr:row>
                    <xdr:rowOff>44450</xdr:rowOff>
                  </from>
                  <to>
                    <xdr:col>4</xdr:col>
                    <xdr:colOff>768350</xdr:colOff>
                    <xdr:row>23</xdr:row>
                    <xdr:rowOff>76200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806450</xdr:colOff>
                    <xdr:row>22</xdr:row>
                    <xdr:rowOff>44450</xdr:rowOff>
                  </from>
                  <to>
                    <xdr:col>4</xdr:col>
                    <xdr:colOff>1320800</xdr:colOff>
                    <xdr:row>23</xdr:row>
                    <xdr:rowOff>76200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254000</xdr:colOff>
                    <xdr:row>21</xdr:row>
                    <xdr:rowOff>38100</xdr:rowOff>
                  </from>
                  <to>
                    <xdr:col>4</xdr:col>
                    <xdr:colOff>768350</xdr:colOff>
                    <xdr:row>22</xdr:row>
                    <xdr:rowOff>6350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806450</xdr:colOff>
                    <xdr:row>21</xdr:row>
                    <xdr:rowOff>38100</xdr:rowOff>
                  </from>
                  <to>
                    <xdr:col>4</xdr:col>
                    <xdr:colOff>1320800</xdr:colOff>
                    <xdr:row>22</xdr:row>
                    <xdr:rowOff>6350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254000</xdr:colOff>
                    <xdr:row>20</xdr:row>
                    <xdr:rowOff>31750</xdr:rowOff>
                  </from>
                  <to>
                    <xdr:col>4</xdr:col>
                    <xdr:colOff>768350</xdr:colOff>
                    <xdr:row>21</xdr:row>
                    <xdr:rowOff>63500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806450</xdr:colOff>
                    <xdr:row>20</xdr:row>
                    <xdr:rowOff>31750</xdr:rowOff>
                  </from>
                  <to>
                    <xdr:col>4</xdr:col>
                    <xdr:colOff>1320800</xdr:colOff>
                    <xdr:row>21</xdr:row>
                    <xdr:rowOff>63500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254000</xdr:colOff>
                    <xdr:row>19</xdr:row>
                    <xdr:rowOff>25400</xdr:rowOff>
                  </from>
                  <to>
                    <xdr:col>4</xdr:col>
                    <xdr:colOff>768350</xdr:colOff>
                    <xdr:row>20</xdr:row>
                    <xdr:rowOff>57150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806450</xdr:colOff>
                    <xdr:row>19</xdr:row>
                    <xdr:rowOff>25400</xdr:rowOff>
                  </from>
                  <to>
                    <xdr:col>4</xdr:col>
                    <xdr:colOff>1320800</xdr:colOff>
                    <xdr:row>20</xdr:row>
                    <xdr:rowOff>57150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254000</xdr:colOff>
                    <xdr:row>18</xdr:row>
                    <xdr:rowOff>19050</xdr:rowOff>
                  </from>
                  <to>
                    <xdr:col>4</xdr:col>
                    <xdr:colOff>768350</xdr:colOff>
                    <xdr:row>19</xdr:row>
                    <xdr:rowOff>57150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806450</xdr:colOff>
                    <xdr:row>18</xdr:row>
                    <xdr:rowOff>19050</xdr:rowOff>
                  </from>
                  <to>
                    <xdr:col>4</xdr:col>
                    <xdr:colOff>1320800</xdr:colOff>
                    <xdr:row>19</xdr:row>
                    <xdr:rowOff>57150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254000</xdr:colOff>
                    <xdr:row>17</xdr:row>
                    <xdr:rowOff>25400</xdr:rowOff>
                  </from>
                  <to>
                    <xdr:col>4</xdr:col>
                    <xdr:colOff>768350</xdr:colOff>
                    <xdr:row>18</xdr:row>
                    <xdr:rowOff>50800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806450</xdr:colOff>
                    <xdr:row>17</xdr:row>
                    <xdr:rowOff>25400</xdr:rowOff>
                  </from>
                  <to>
                    <xdr:col>4</xdr:col>
                    <xdr:colOff>1320800</xdr:colOff>
                    <xdr:row>18</xdr:row>
                    <xdr:rowOff>50800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254000</xdr:colOff>
                    <xdr:row>16</xdr:row>
                    <xdr:rowOff>19050</xdr:rowOff>
                  </from>
                  <to>
                    <xdr:col>4</xdr:col>
                    <xdr:colOff>768350</xdr:colOff>
                    <xdr:row>17</xdr:row>
                    <xdr:rowOff>50800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806450</xdr:colOff>
                    <xdr:row>16</xdr:row>
                    <xdr:rowOff>19050</xdr:rowOff>
                  </from>
                  <to>
                    <xdr:col>4</xdr:col>
                    <xdr:colOff>1320800</xdr:colOff>
                    <xdr:row>17</xdr:row>
                    <xdr:rowOff>50800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254000</xdr:colOff>
                    <xdr:row>15</xdr:row>
                    <xdr:rowOff>25400</xdr:rowOff>
                  </from>
                  <to>
                    <xdr:col>4</xdr:col>
                    <xdr:colOff>768350</xdr:colOff>
                    <xdr:row>16</xdr:row>
                    <xdr:rowOff>44450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806450</xdr:colOff>
                    <xdr:row>15</xdr:row>
                    <xdr:rowOff>25400</xdr:rowOff>
                  </from>
                  <to>
                    <xdr:col>4</xdr:col>
                    <xdr:colOff>1320800</xdr:colOff>
                    <xdr:row>16</xdr:row>
                    <xdr:rowOff>44450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254000</xdr:colOff>
                    <xdr:row>14</xdr:row>
                    <xdr:rowOff>19050</xdr:rowOff>
                  </from>
                  <to>
                    <xdr:col>4</xdr:col>
                    <xdr:colOff>768350</xdr:colOff>
                    <xdr:row>14</xdr:row>
                    <xdr:rowOff>234950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806450</xdr:colOff>
                    <xdr:row>14</xdr:row>
                    <xdr:rowOff>19050</xdr:rowOff>
                  </from>
                  <to>
                    <xdr:col>4</xdr:col>
                    <xdr:colOff>1320800</xdr:colOff>
                    <xdr:row>14</xdr:row>
                    <xdr:rowOff>234950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254000</xdr:colOff>
                    <xdr:row>12</xdr:row>
                    <xdr:rowOff>19050</xdr:rowOff>
                  </from>
                  <to>
                    <xdr:col>4</xdr:col>
                    <xdr:colOff>768350</xdr:colOff>
                    <xdr:row>13</xdr:row>
                    <xdr:rowOff>38100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806450</xdr:colOff>
                    <xdr:row>12</xdr:row>
                    <xdr:rowOff>19050</xdr:rowOff>
                  </from>
                  <to>
                    <xdr:col>4</xdr:col>
                    <xdr:colOff>1320800</xdr:colOff>
                    <xdr:row>13</xdr:row>
                    <xdr:rowOff>38100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254000</xdr:colOff>
                    <xdr:row>13</xdr:row>
                    <xdr:rowOff>12700</xdr:rowOff>
                  </from>
                  <to>
                    <xdr:col>4</xdr:col>
                    <xdr:colOff>768350</xdr:colOff>
                    <xdr:row>14</xdr:row>
                    <xdr:rowOff>44450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806450</xdr:colOff>
                    <xdr:row>13</xdr:row>
                    <xdr:rowOff>12700</xdr:rowOff>
                  </from>
                  <to>
                    <xdr:col>4</xdr:col>
                    <xdr:colOff>1320800</xdr:colOff>
                    <xdr:row>14</xdr:row>
                    <xdr:rowOff>44450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152400</xdr:colOff>
                    <xdr:row>10</xdr:row>
                    <xdr:rowOff>6350</xdr:rowOff>
                  </from>
                  <to>
                    <xdr:col>3</xdr:col>
                    <xdr:colOff>666750</xdr:colOff>
                    <xdr:row>11</xdr:row>
                    <xdr:rowOff>38100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704850</xdr:colOff>
                    <xdr:row>10</xdr:row>
                    <xdr:rowOff>6350</xdr:rowOff>
                  </from>
                  <to>
                    <xdr:col>3</xdr:col>
                    <xdr:colOff>1219200</xdr:colOff>
                    <xdr:row>11</xdr:row>
                    <xdr:rowOff>38100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254000</xdr:colOff>
                    <xdr:row>36</xdr:row>
                    <xdr:rowOff>82550</xdr:rowOff>
                  </from>
                  <to>
                    <xdr:col>4</xdr:col>
                    <xdr:colOff>768350</xdr:colOff>
                    <xdr:row>37</xdr:row>
                    <xdr:rowOff>88900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806450</xdr:colOff>
                    <xdr:row>36</xdr:row>
                    <xdr:rowOff>82550</xdr:rowOff>
                  </from>
                  <to>
                    <xdr:col>4</xdr:col>
                    <xdr:colOff>1320800</xdr:colOff>
                    <xdr:row>37</xdr:row>
                    <xdr:rowOff>88900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292100</xdr:colOff>
                    <xdr:row>50</xdr:row>
                    <xdr:rowOff>266700</xdr:rowOff>
                  </from>
                  <to>
                    <xdr:col>4</xdr:col>
                    <xdr:colOff>914400</xdr:colOff>
                    <xdr:row>50</xdr:row>
                    <xdr:rowOff>596900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965200</xdr:colOff>
                    <xdr:row>50</xdr:row>
                    <xdr:rowOff>266700</xdr:rowOff>
                  </from>
                  <to>
                    <xdr:col>4</xdr:col>
                    <xdr:colOff>1587500</xdr:colOff>
                    <xdr:row>50</xdr:row>
                    <xdr:rowOff>596900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1581150</xdr:colOff>
                    <xdr:row>50</xdr:row>
                    <xdr:rowOff>266700</xdr:rowOff>
                  </from>
                  <to>
                    <xdr:col>4</xdr:col>
                    <xdr:colOff>2546350</xdr:colOff>
                    <xdr:row>50</xdr:row>
                    <xdr:rowOff>596900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254000</xdr:colOff>
                    <xdr:row>64</xdr:row>
                    <xdr:rowOff>127000</xdr:rowOff>
                  </from>
                  <to>
                    <xdr:col>4</xdr:col>
                    <xdr:colOff>768350</xdr:colOff>
                    <xdr:row>65</xdr:row>
                    <xdr:rowOff>127000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806450</xdr:colOff>
                    <xdr:row>64</xdr:row>
                    <xdr:rowOff>127000</xdr:rowOff>
                  </from>
                  <to>
                    <xdr:col>4</xdr:col>
                    <xdr:colOff>1320800</xdr:colOff>
                    <xdr:row>65</xdr:row>
                    <xdr:rowOff>127000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1308100</xdr:colOff>
                    <xdr:row>64</xdr:row>
                    <xdr:rowOff>127000</xdr:rowOff>
                  </from>
                  <to>
                    <xdr:col>4</xdr:col>
                    <xdr:colOff>2108200</xdr:colOff>
                    <xdr:row>65</xdr:row>
                    <xdr:rowOff>127000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1:I44"/>
  <sheetViews>
    <sheetView topLeftCell="A30" zoomScale="55" zoomScaleNormal="55" workbookViewId="0">
      <selection activeCell="E15" sqref="E15"/>
    </sheetView>
  </sheetViews>
  <sheetFormatPr defaultColWidth="9.1796875" defaultRowHeight="14" x14ac:dyDescent="0.35"/>
  <cols>
    <col min="1" max="2" width="1.81640625" style="282" customWidth="1"/>
    <col min="3" max="3" width="50" style="282" customWidth="1"/>
    <col min="4" max="4" width="29.453125" style="282" customWidth="1"/>
    <col min="5" max="5" width="37.453125" style="282" customWidth="1"/>
    <col min="6" max="6" width="21.1796875" style="282" customWidth="1"/>
    <col min="7" max="7" width="38.1796875" style="282" customWidth="1"/>
    <col min="8" max="8" width="57.453125" style="282" bestFit="1" customWidth="1"/>
    <col min="9" max="10" width="1.81640625" style="282" customWidth="1"/>
    <col min="11" max="16384" width="9.1796875" style="282"/>
  </cols>
  <sheetData>
    <row r="1" spans="2:9" ht="14.5" thickBot="1" x14ac:dyDescent="0.4"/>
    <row r="2" spans="2:9" ht="14.5" thickBot="1" x14ac:dyDescent="0.4">
      <c r="B2" s="311"/>
      <c r="C2" s="310"/>
      <c r="D2" s="310"/>
      <c r="E2" s="310"/>
      <c r="F2" s="310"/>
      <c r="G2" s="310"/>
      <c r="H2" s="310"/>
      <c r="I2" s="309"/>
    </row>
    <row r="3" spans="2:9" ht="20.5" thickBot="1" x14ac:dyDescent="0.4">
      <c r="B3" s="286"/>
      <c r="C3" s="665" t="s">
        <v>448</v>
      </c>
      <c r="D3" s="666"/>
      <c r="E3" s="666"/>
      <c r="F3" s="666"/>
      <c r="G3" s="666"/>
      <c r="H3" s="667"/>
      <c r="I3" s="302"/>
    </row>
    <row r="4" spans="2:9" x14ac:dyDescent="0.35">
      <c r="B4" s="286"/>
      <c r="C4" s="283"/>
      <c r="D4" s="283"/>
      <c r="E4" s="283"/>
      <c r="F4" s="283"/>
      <c r="G4" s="283"/>
      <c r="H4" s="283"/>
      <c r="I4" s="302"/>
    </row>
    <row r="5" spans="2:9" x14ac:dyDescent="0.35">
      <c r="B5" s="286"/>
      <c r="C5" s="283"/>
      <c r="D5" s="283"/>
      <c r="E5" s="283"/>
      <c r="F5" s="283"/>
      <c r="G5" s="283"/>
      <c r="H5" s="283"/>
      <c r="I5" s="302"/>
    </row>
    <row r="6" spans="2:9" x14ac:dyDescent="0.35">
      <c r="B6" s="286"/>
      <c r="C6" s="303" t="s">
        <v>449</v>
      </c>
      <c r="D6" s="283"/>
      <c r="E6" s="283"/>
      <c r="F6" s="283"/>
      <c r="G6" s="283"/>
      <c r="H6" s="283"/>
      <c r="I6" s="302"/>
    </row>
    <row r="7" spans="2:9" ht="14.5" thickBot="1" x14ac:dyDescent="0.4">
      <c r="B7" s="286"/>
      <c r="C7" s="283"/>
      <c r="D7" s="283"/>
      <c r="E7" s="283"/>
      <c r="F7" s="283"/>
      <c r="G7" s="283"/>
      <c r="H7" s="283"/>
      <c r="I7" s="302"/>
    </row>
    <row r="8" spans="2:9" ht="45" customHeight="1" x14ac:dyDescent="0.35">
      <c r="B8" s="286"/>
      <c r="C8" s="637" t="s">
        <v>450</v>
      </c>
      <c r="D8" s="638"/>
      <c r="E8" s="669" t="s">
        <v>451</v>
      </c>
      <c r="F8" s="669"/>
      <c r="G8" s="669"/>
      <c r="H8" s="670"/>
      <c r="I8" s="302"/>
    </row>
    <row r="9" spans="2:9" ht="45" customHeight="1" thickBot="1" x14ac:dyDescent="0.4">
      <c r="B9" s="286"/>
      <c r="C9" s="645" t="s">
        <v>452</v>
      </c>
      <c r="D9" s="646"/>
      <c r="E9" s="657" t="s">
        <v>20</v>
      </c>
      <c r="F9" s="657"/>
      <c r="G9" s="657"/>
      <c r="H9" s="658"/>
      <c r="I9" s="302"/>
    </row>
    <row r="10" spans="2:9" ht="15" customHeight="1" thickBot="1" x14ac:dyDescent="0.4">
      <c r="B10" s="286"/>
      <c r="C10" s="668"/>
      <c r="D10" s="668"/>
      <c r="E10" s="671"/>
      <c r="F10" s="671"/>
      <c r="G10" s="671"/>
      <c r="H10" s="671"/>
      <c r="I10" s="302"/>
    </row>
    <row r="11" spans="2:9" ht="30" customHeight="1" x14ac:dyDescent="0.35">
      <c r="B11" s="286"/>
      <c r="C11" s="615" t="s">
        <v>453</v>
      </c>
      <c r="D11" s="663"/>
      <c r="E11" s="663"/>
      <c r="F11" s="663"/>
      <c r="G11" s="663"/>
      <c r="H11" s="664"/>
      <c r="I11" s="302"/>
    </row>
    <row r="12" spans="2:9" x14ac:dyDescent="0.35">
      <c r="B12" s="286"/>
      <c r="C12" s="308" t="s">
        <v>454</v>
      </c>
      <c r="D12" s="307" t="s">
        <v>455</v>
      </c>
      <c r="E12" s="307" t="s">
        <v>456</v>
      </c>
      <c r="F12" s="307" t="s">
        <v>457</v>
      </c>
      <c r="G12" s="307" t="s">
        <v>458</v>
      </c>
      <c r="H12" s="306" t="s">
        <v>459</v>
      </c>
      <c r="I12" s="302"/>
    </row>
    <row r="13" spans="2:9" ht="86.15" customHeight="1" x14ac:dyDescent="0.35">
      <c r="B13" s="286"/>
      <c r="C13" s="460" t="s">
        <v>460</v>
      </c>
      <c r="D13" s="464" t="s">
        <v>461</v>
      </c>
      <c r="E13" s="460" t="s">
        <v>462</v>
      </c>
      <c r="F13" s="305">
        <v>0</v>
      </c>
      <c r="G13" s="461" t="s">
        <v>463</v>
      </c>
      <c r="H13" s="463" t="s">
        <v>464</v>
      </c>
      <c r="I13" s="302"/>
    </row>
    <row r="14" spans="2:9" ht="124" customHeight="1" x14ac:dyDescent="0.35">
      <c r="B14" s="286"/>
      <c r="C14" s="460" t="s">
        <v>465</v>
      </c>
      <c r="D14" s="464" t="s">
        <v>466</v>
      </c>
      <c r="E14" s="460" t="s">
        <v>467</v>
      </c>
      <c r="F14" s="305" t="s">
        <v>468</v>
      </c>
      <c r="G14" s="461" t="s">
        <v>463</v>
      </c>
      <c r="H14" s="463" t="s">
        <v>464</v>
      </c>
      <c r="I14" s="302"/>
    </row>
    <row r="15" spans="2:9" ht="86.15" customHeight="1" x14ac:dyDescent="0.35">
      <c r="B15" s="286"/>
      <c r="C15" s="460" t="s">
        <v>469</v>
      </c>
      <c r="D15" s="514" t="s">
        <v>1280</v>
      </c>
      <c r="E15" s="460" t="s">
        <v>470</v>
      </c>
      <c r="F15" s="305">
        <v>0</v>
      </c>
      <c r="G15" s="462" t="s">
        <v>471</v>
      </c>
      <c r="H15" s="463" t="s">
        <v>464</v>
      </c>
      <c r="I15" s="302"/>
    </row>
    <row r="16" spans="2:9" ht="118" customHeight="1" x14ac:dyDescent="0.35">
      <c r="B16" s="286"/>
      <c r="C16" s="460" t="s">
        <v>472</v>
      </c>
      <c r="D16" s="464" t="s">
        <v>473</v>
      </c>
      <c r="E16" s="460" t="s">
        <v>474</v>
      </c>
      <c r="F16" s="305">
        <v>0</v>
      </c>
      <c r="G16" s="426" t="s">
        <v>475</v>
      </c>
      <c r="H16" s="465" t="s">
        <v>476</v>
      </c>
      <c r="I16" s="302"/>
    </row>
    <row r="17" spans="2:9" ht="129" customHeight="1" x14ac:dyDescent="0.35">
      <c r="B17" s="286"/>
      <c r="C17" s="460" t="s">
        <v>477</v>
      </c>
      <c r="D17" s="464" t="s">
        <v>473</v>
      </c>
      <c r="E17" s="460" t="s">
        <v>478</v>
      </c>
      <c r="F17" s="305">
        <v>0</v>
      </c>
      <c r="G17" s="426" t="s">
        <v>479</v>
      </c>
      <c r="H17" s="465" t="s">
        <v>480</v>
      </c>
      <c r="I17" s="302"/>
    </row>
    <row r="18" spans="2:9" x14ac:dyDescent="0.35">
      <c r="B18" s="286"/>
      <c r="C18" s="283"/>
      <c r="D18" s="283"/>
      <c r="E18" s="283"/>
      <c r="F18" s="283"/>
      <c r="G18" s="283"/>
      <c r="H18" s="283"/>
      <c r="I18" s="302"/>
    </row>
    <row r="19" spans="2:9" x14ac:dyDescent="0.35">
      <c r="B19" s="286"/>
      <c r="C19" s="251"/>
      <c r="D19" s="283"/>
      <c r="E19" s="283"/>
      <c r="F19" s="283"/>
      <c r="G19" s="283"/>
      <c r="H19" s="283"/>
      <c r="I19" s="302"/>
    </row>
    <row r="20" spans="2:9" x14ac:dyDescent="0.35">
      <c r="B20" s="286"/>
      <c r="C20" s="303" t="s">
        <v>481</v>
      </c>
      <c r="D20" s="283"/>
      <c r="E20" s="283"/>
      <c r="F20" s="283"/>
      <c r="G20" s="283"/>
      <c r="H20" s="283"/>
      <c r="I20" s="302"/>
    </row>
    <row r="21" spans="2:9" ht="14.5" thickBot="1" x14ac:dyDescent="0.4">
      <c r="B21" s="286"/>
      <c r="C21" s="303"/>
      <c r="D21" s="283"/>
      <c r="E21" s="283"/>
      <c r="F21" s="283"/>
      <c r="G21" s="283"/>
      <c r="H21" s="283"/>
      <c r="I21" s="302"/>
    </row>
    <row r="22" spans="2:9" ht="30" customHeight="1" x14ac:dyDescent="0.35">
      <c r="B22" s="286"/>
      <c r="C22" s="676" t="s">
        <v>482</v>
      </c>
      <c r="D22" s="677"/>
      <c r="E22" s="677"/>
      <c r="F22" s="677"/>
      <c r="G22" s="677"/>
      <c r="H22" s="678"/>
      <c r="I22" s="302"/>
    </row>
    <row r="23" spans="2:9" ht="30" customHeight="1" x14ac:dyDescent="0.35">
      <c r="B23" s="286"/>
      <c r="C23" s="672" t="s">
        <v>483</v>
      </c>
      <c r="D23" s="673"/>
      <c r="E23" s="673" t="s">
        <v>459</v>
      </c>
      <c r="F23" s="673"/>
      <c r="G23" s="673"/>
      <c r="H23" s="674"/>
      <c r="I23" s="302"/>
    </row>
    <row r="24" spans="2:9" ht="30" customHeight="1" x14ac:dyDescent="0.35">
      <c r="B24" s="286"/>
      <c r="C24" s="679" t="s">
        <v>1281</v>
      </c>
      <c r="D24" s="680"/>
      <c r="E24" s="681" t="s">
        <v>46</v>
      </c>
      <c r="F24" s="682"/>
      <c r="G24" s="682"/>
      <c r="H24" s="683"/>
      <c r="I24" s="302"/>
    </row>
    <row r="25" spans="2:9" ht="30" customHeight="1" thickBot="1" x14ac:dyDescent="0.4">
      <c r="B25" s="286"/>
      <c r="C25" s="675"/>
      <c r="D25" s="649"/>
      <c r="E25" s="657"/>
      <c r="F25" s="657"/>
      <c r="G25" s="657"/>
      <c r="H25" s="658"/>
      <c r="I25" s="302"/>
    </row>
    <row r="26" spans="2:9" x14ac:dyDescent="0.35">
      <c r="B26" s="286"/>
      <c r="C26" s="283"/>
      <c r="D26" s="283"/>
      <c r="E26" s="283"/>
      <c r="F26" s="283"/>
      <c r="G26" s="283"/>
      <c r="H26" s="283"/>
      <c r="I26" s="302"/>
    </row>
    <row r="27" spans="2:9" x14ac:dyDescent="0.35">
      <c r="B27" s="286"/>
      <c r="C27" s="283"/>
      <c r="D27" s="283"/>
      <c r="E27" s="283"/>
      <c r="F27" s="283"/>
      <c r="G27" s="283"/>
      <c r="H27" s="283"/>
      <c r="I27" s="302"/>
    </row>
    <row r="28" spans="2:9" x14ac:dyDescent="0.35">
      <c r="B28" s="286"/>
      <c r="C28" s="303" t="s">
        <v>484</v>
      </c>
      <c r="D28" s="303"/>
      <c r="E28" s="283"/>
      <c r="F28" s="283"/>
      <c r="G28" s="283"/>
      <c r="H28" s="283"/>
      <c r="I28" s="302"/>
    </row>
    <row r="29" spans="2:9" ht="14.5" thickBot="1" x14ac:dyDescent="0.4">
      <c r="B29" s="286"/>
      <c r="C29" s="304"/>
      <c r="D29" s="283"/>
      <c r="E29" s="283"/>
      <c r="F29" s="283"/>
      <c r="G29" s="283"/>
      <c r="H29" s="283"/>
      <c r="I29" s="302"/>
    </row>
    <row r="30" spans="2:9" ht="45" customHeight="1" x14ac:dyDescent="0.35">
      <c r="B30" s="286"/>
      <c r="C30" s="637" t="s">
        <v>485</v>
      </c>
      <c r="D30" s="638"/>
      <c r="E30" s="684" t="s">
        <v>486</v>
      </c>
      <c r="F30" s="684"/>
      <c r="G30" s="684"/>
      <c r="H30" s="685"/>
      <c r="I30" s="302"/>
    </row>
    <row r="31" spans="2:9" ht="45" customHeight="1" thickBot="1" x14ac:dyDescent="0.4">
      <c r="B31" s="286"/>
      <c r="C31" s="639" t="s">
        <v>487</v>
      </c>
      <c r="D31" s="640"/>
      <c r="E31" s="686" t="s">
        <v>20</v>
      </c>
      <c r="F31" s="686"/>
      <c r="G31" s="686"/>
      <c r="H31" s="687"/>
      <c r="I31" s="302"/>
    </row>
    <row r="32" spans="2:9" ht="45" customHeight="1" x14ac:dyDescent="0.35">
      <c r="B32" s="286"/>
      <c r="C32" s="639" t="s">
        <v>488</v>
      </c>
      <c r="D32" s="640"/>
      <c r="E32" s="688" t="s">
        <v>489</v>
      </c>
      <c r="F32" s="688"/>
      <c r="G32" s="688"/>
      <c r="H32" s="689"/>
      <c r="I32" s="302"/>
    </row>
    <row r="33" spans="2:9" ht="45" customHeight="1" x14ac:dyDescent="0.35">
      <c r="B33" s="286"/>
      <c r="C33" s="639" t="s">
        <v>490</v>
      </c>
      <c r="D33" s="640"/>
      <c r="E33" s="686" t="s">
        <v>20</v>
      </c>
      <c r="F33" s="686"/>
      <c r="G33" s="686"/>
      <c r="H33" s="687"/>
      <c r="I33" s="302"/>
    </row>
    <row r="34" spans="2:9" ht="45" customHeight="1" thickBot="1" x14ac:dyDescent="0.4">
      <c r="B34" s="286"/>
      <c r="C34" s="645" t="s">
        <v>491</v>
      </c>
      <c r="D34" s="646"/>
      <c r="E34" s="690" t="s">
        <v>492</v>
      </c>
      <c r="F34" s="690"/>
      <c r="G34" s="690"/>
      <c r="H34" s="691"/>
      <c r="I34" s="302"/>
    </row>
    <row r="35" spans="2:9" customFormat="1" ht="15" customHeight="1" x14ac:dyDescent="0.35">
      <c r="B35" s="79"/>
      <c r="C35" s="80"/>
      <c r="D35" s="80"/>
      <c r="E35" s="80"/>
      <c r="F35" s="80"/>
      <c r="G35" s="80"/>
      <c r="H35" s="80"/>
      <c r="I35" s="82"/>
    </row>
    <row r="36" spans="2:9" x14ac:dyDescent="0.35">
      <c r="B36" s="286"/>
      <c r="C36" s="251"/>
      <c r="D36" s="283"/>
      <c r="E36" s="283"/>
      <c r="F36" s="283"/>
      <c r="G36" s="283"/>
      <c r="H36" s="283"/>
      <c r="I36" s="302"/>
    </row>
    <row r="37" spans="2:9" x14ac:dyDescent="0.35">
      <c r="B37" s="286"/>
      <c r="C37" s="303" t="s">
        <v>493</v>
      </c>
      <c r="D37" s="283"/>
      <c r="E37" s="283"/>
      <c r="F37" s="283"/>
      <c r="G37" s="283"/>
      <c r="H37" s="283"/>
      <c r="I37" s="302"/>
    </row>
    <row r="38" spans="2:9" ht="14.5" thickBot="1" x14ac:dyDescent="0.4">
      <c r="B38" s="286"/>
      <c r="C38" s="303"/>
      <c r="D38" s="283"/>
      <c r="E38" s="283"/>
      <c r="F38" s="283"/>
      <c r="G38" s="283"/>
      <c r="H38" s="283"/>
      <c r="I38" s="302"/>
    </row>
    <row r="39" spans="2:9" ht="45" customHeight="1" x14ac:dyDescent="0.35">
      <c r="B39" s="286"/>
      <c r="C39" s="637" t="s">
        <v>494</v>
      </c>
      <c r="D39" s="638"/>
      <c r="E39" s="669"/>
      <c r="F39" s="669"/>
      <c r="G39" s="669"/>
      <c r="H39" s="670"/>
      <c r="I39" s="302"/>
    </row>
    <row r="40" spans="2:9" ht="45" customHeight="1" x14ac:dyDescent="0.35">
      <c r="B40" s="286"/>
      <c r="C40" s="672" t="s">
        <v>495</v>
      </c>
      <c r="D40" s="673"/>
      <c r="E40" s="673" t="s">
        <v>446</v>
      </c>
      <c r="F40" s="673"/>
      <c r="G40" s="673"/>
      <c r="H40" s="674"/>
      <c r="I40" s="302"/>
    </row>
    <row r="41" spans="2:9" ht="45" customHeight="1" x14ac:dyDescent="0.35">
      <c r="B41" s="286"/>
      <c r="C41" s="661" t="s">
        <v>447</v>
      </c>
      <c r="D41" s="662"/>
      <c r="E41" s="659" t="s">
        <v>72</v>
      </c>
      <c r="F41" s="697"/>
      <c r="G41" s="697"/>
      <c r="H41" s="660"/>
      <c r="I41" s="302"/>
    </row>
    <row r="42" spans="2:9" ht="45" customHeight="1" thickBot="1" x14ac:dyDescent="0.4">
      <c r="B42" s="286"/>
      <c r="C42" s="692"/>
      <c r="D42" s="693"/>
      <c r="E42" s="694"/>
      <c r="F42" s="695"/>
      <c r="G42" s="695"/>
      <c r="H42" s="696"/>
      <c r="I42" s="302"/>
    </row>
    <row r="43" spans="2:9" x14ac:dyDescent="0.35">
      <c r="B43" s="286"/>
      <c r="C43" s="283"/>
      <c r="D43" s="283"/>
      <c r="E43" s="283"/>
      <c r="F43" s="283"/>
      <c r="G43" s="283"/>
      <c r="H43" s="283"/>
      <c r="I43" s="302"/>
    </row>
    <row r="44" spans="2:9" ht="14.5" thickBot="1" x14ac:dyDescent="0.4">
      <c r="B44" s="301"/>
      <c r="C44" s="300"/>
      <c r="D44" s="300"/>
      <c r="E44" s="300"/>
      <c r="F44" s="300"/>
      <c r="G44" s="300"/>
      <c r="H44" s="300"/>
      <c r="I44" s="299"/>
    </row>
  </sheetData>
  <mergeCells count="33">
    <mergeCell ref="C39:D39"/>
    <mergeCell ref="C40:D40"/>
    <mergeCell ref="E39:H39"/>
    <mergeCell ref="E40:H40"/>
    <mergeCell ref="C42:D42"/>
    <mergeCell ref="E42:H42"/>
    <mergeCell ref="C41:D41"/>
    <mergeCell ref="E41:H41"/>
    <mergeCell ref="E30:H30"/>
    <mergeCell ref="E31:H31"/>
    <mergeCell ref="E32:H32"/>
    <mergeCell ref="E33:H33"/>
    <mergeCell ref="E34:H34"/>
    <mergeCell ref="C30:D30"/>
    <mergeCell ref="C31:D31"/>
    <mergeCell ref="C32:D32"/>
    <mergeCell ref="C33:D33"/>
    <mergeCell ref="C34:D34"/>
    <mergeCell ref="C23:D23"/>
    <mergeCell ref="E23:H23"/>
    <mergeCell ref="C25:D25"/>
    <mergeCell ref="E25:H25"/>
    <mergeCell ref="C22:H22"/>
    <mergeCell ref="C24:D24"/>
    <mergeCell ref="E24:H24"/>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260350</xdr:colOff>
                    <xdr:row>38</xdr:row>
                    <xdr:rowOff>133350</xdr:rowOff>
                  </from>
                  <to>
                    <xdr:col>4</xdr:col>
                    <xdr:colOff>1149350</xdr:colOff>
                    <xdr:row>39</xdr:row>
                    <xdr:rowOff>133350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1212850</xdr:colOff>
                    <xdr:row>38</xdr:row>
                    <xdr:rowOff>133350</xdr:rowOff>
                  </from>
                  <to>
                    <xdr:col>4</xdr:col>
                    <xdr:colOff>2101850</xdr:colOff>
                    <xdr:row>39</xdr:row>
                    <xdr:rowOff>133350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2089150</xdr:colOff>
                    <xdr:row>38</xdr:row>
                    <xdr:rowOff>133350</xdr:rowOff>
                  </from>
                  <to>
                    <xdr:col>5</xdr:col>
                    <xdr:colOff>844550</xdr:colOff>
                    <xdr:row>39</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C0367-D517-4792-8D61-F223E2B2057C}">
  <dimension ref="A1"/>
  <sheetViews>
    <sheetView workbookViewId="0"/>
  </sheetViews>
  <sheetFormatPr defaultRowHeight="14.5" x14ac:dyDescent="0.35"/>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topLeftCell="A13" workbookViewId="0">
      <selection activeCell="G34" sqref="G34"/>
    </sheetView>
  </sheetViews>
  <sheetFormatPr defaultColWidth="9.1796875" defaultRowHeight="14" x14ac:dyDescent="0.3"/>
  <cols>
    <col min="1" max="2" width="1.81640625" style="1" customWidth="1"/>
    <col min="3" max="3" width="11.453125" style="312" customWidth="1"/>
    <col min="4" max="4" width="116" style="21" customWidth="1"/>
    <col min="5" max="6" width="1.81640625" style="1" customWidth="1"/>
    <col min="7" max="16384" width="9.1796875" style="1"/>
  </cols>
  <sheetData>
    <row r="1" spans="2:6" ht="10.5" customHeight="1" thickBot="1" x14ac:dyDescent="0.35"/>
    <row r="2" spans="2:6" ht="14.5" thickBot="1" x14ac:dyDescent="0.35">
      <c r="B2" s="329"/>
      <c r="C2" s="328"/>
      <c r="D2" s="327"/>
      <c r="E2" s="326"/>
    </row>
    <row r="3" spans="2:6" ht="20.5" thickBot="1" x14ac:dyDescent="0.45">
      <c r="B3" s="320"/>
      <c r="C3" s="612" t="s">
        <v>496</v>
      </c>
      <c r="D3" s="614"/>
      <c r="E3" s="318"/>
    </row>
    <row r="4" spans="2:6" ht="20" x14ac:dyDescent="0.4">
      <c r="B4" s="320"/>
      <c r="C4" s="325"/>
      <c r="D4" s="325"/>
      <c r="E4" s="318"/>
    </row>
    <row r="5" spans="2:6" ht="20" x14ac:dyDescent="0.4">
      <c r="B5" s="320"/>
      <c r="C5" s="252" t="s">
        <v>497</v>
      </c>
      <c r="D5" s="325"/>
      <c r="E5" s="318"/>
    </row>
    <row r="6" spans="2:6" ht="14.5" thickBot="1" x14ac:dyDescent="0.35">
      <c r="B6" s="320"/>
      <c r="C6" s="66"/>
      <c r="D6" s="278"/>
      <c r="E6" s="318"/>
    </row>
    <row r="7" spans="2:6" ht="30" customHeight="1" x14ac:dyDescent="0.3">
      <c r="B7" s="320"/>
      <c r="C7" s="323" t="s">
        <v>498</v>
      </c>
      <c r="D7" s="322" t="s">
        <v>499</v>
      </c>
      <c r="E7" s="318"/>
    </row>
    <row r="8" spans="2:6" ht="42" x14ac:dyDescent="0.3">
      <c r="B8" s="320"/>
      <c r="C8" s="308">
        <v>1</v>
      </c>
      <c r="D8" s="261" t="s">
        <v>500</v>
      </c>
      <c r="E8" s="318"/>
      <c r="F8" s="313"/>
    </row>
    <row r="9" spans="2:6" x14ac:dyDescent="0.3">
      <c r="B9" s="320"/>
      <c r="C9" s="308">
        <v>2</v>
      </c>
      <c r="D9" s="261" t="s">
        <v>501</v>
      </c>
      <c r="E9" s="318"/>
    </row>
    <row r="10" spans="2:6" ht="42" x14ac:dyDescent="0.3">
      <c r="B10" s="320"/>
      <c r="C10" s="308">
        <v>3</v>
      </c>
      <c r="D10" s="261" t="s">
        <v>502</v>
      </c>
      <c r="E10" s="318"/>
    </row>
    <row r="11" spans="2:6" x14ac:dyDescent="0.3">
      <c r="B11" s="320"/>
      <c r="C11" s="308">
        <v>4</v>
      </c>
      <c r="D11" s="261" t="s">
        <v>503</v>
      </c>
      <c r="E11" s="318"/>
    </row>
    <row r="12" spans="2:6" ht="28" x14ac:dyDescent="0.3">
      <c r="B12" s="320"/>
      <c r="C12" s="308">
        <v>5</v>
      </c>
      <c r="D12" s="261" t="s">
        <v>504</v>
      </c>
      <c r="E12" s="318"/>
    </row>
    <row r="13" spans="2:6" x14ac:dyDescent="0.3">
      <c r="B13" s="320"/>
      <c r="C13" s="308">
        <v>6</v>
      </c>
      <c r="D13" s="261" t="s">
        <v>505</v>
      </c>
      <c r="E13" s="318"/>
    </row>
    <row r="14" spans="2:6" ht="28" x14ac:dyDescent="0.3">
      <c r="B14" s="320"/>
      <c r="C14" s="308">
        <v>7</v>
      </c>
      <c r="D14" s="261" t="s">
        <v>506</v>
      </c>
      <c r="E14" s="318"/>
    </row>
    <row r="15" spans="2:6" x14ac:dyDescent="0.3">
      <c r="B15" s="320"/>
      <c r="C15" s="308">
        <v>8</v>
      </c>
      <c r="D15" s="261" t="s">
        <v>507</v>
      </c>
      <c r="E15" s="318"/>
    </row>
    <row r="16" spans="2:6" x14ac:dyDescent="0.3">
      <c r="B16" s="320"/>
      <c r="C16" s="308">
        <v>9</v>
      </c>
      <c r="D16" s="261" t="s">
        <v>508</v>
      </c>
      <c r="E16" s="318"/>
    </row>
    <row r="17" spans="2:5" x14ac:dyDescent="0.3">
      <c r="B17" s="320"/>
      <c r="C17" s="308">
        <v>10</v>
      </c>
      <c r="D17" s="321" t="s">
        <v>509</v>
      </c>
      <c r="E17" s="318"/>
    </row>
    <row r="18" spans="2:5" ht="28.5" thickBot="1" x14ac:dyDescent="0.35">
      <c r="B18" s="320"/>
      <c r="C18" s="319">
        <v>11</v>
      </c>
      <c r="D18" s="287" t="s">
        <v>510</v>
      </c>
      <c r="E18" s="318"/>
    </row>
    <row r="19" spans="2:5" x14ac:dyDescent="0.3">
      <c r="B19" s="320"/>
      <c r="C19" s="324"/>
      <c r="D19" s="274"/>
      <c r="E19" s="318"/>
    </row>
    <row r="20" spans="2:5" x14ac:dyDescent="0.3">
      <c r="B20" s="320"/>
      <c r="C20" s="252" t="s">
        <v>511</v>
      </c>
      <c r="D20" s="274"/>
      <c r="E20" s="318"/>
    </row>
    <row r="21" spans="2:5" ht="14.5" thickBot="1" x14ac:dyDescent="0.35">
      <c r="B21" s="320"/>
      <c r="C21" s="66"/>
      <c r="D21" s="274"/>
      <c r="E21" s="318"/>
    </row>
    <row r="22" spans="2:5" ht="30" customHeight="1" x14ac:dyDescent="0.3">
      <c r="B22" s="320"/>
      <c r="C22" s="323" t="s">
        <v>498</v>
      </c>
      <c r="D22" s="322" t="s">
        <v>499</v>
      </c>
      <c r="E22" s="318"/>
    </row>
    <row r="23" spans="2:5" x14ac:dyDescent="0.3">
      <c r="B23" s="320"/>
      <c r="C23" s="308">
        <v>1</v>
      </c>
      <c r="D23" s="321" t="s">
        <v>512</v>
      </c>
      <c r="E23" s="318"/>
    </row>
    <row r="24" spans="2:5" x14ac:dyDescent="0.3">
      <c r="B24" s="320"/>
      <c r="C24" s="308">
        <v>2</v>
      </c>
      <c r="D24" s="261" t="s">
        <v>513</v>
      </c>
      <c r="E24" s="318"/>
    </row>
    <row r="25" spans="2:5" x14ac:dyDescent="0.3">
      <c r="B25" s="320"/>
      <c r="C25" s="308">
        <v>3</v>
      </c>
      <c r="D25" s="261" t="s">
        <v>514</v>
      </c>
      <c r="E25" s="318"/>
    </row>
    <row r="26" spans="2:5" x14ac:dyDescent="0.3">
      <c r="B26" s="320"/>
      <c r="C26" s="308">
        <v>4</v>
      </c>
      <c r="D26" s="261" t="s">
        <v>515</v>
      </c>
      <c r="E26" s="318"/>
    </row>
    <row r="27" spans="2:5" x14ac:dyDescent="0.3">
      <c r="B27" s="320"/>
      <c r="C27" s="308">
        <v>5</v>
      </c>
      <c r="D27" s="261" t="s">
        <v>516</v>
      </c>
      <c r="E27" s="318"/>
    </row>
    <row r="28" spans="2:5" ht="42.5" thickBot="1" x14ac:dyDescent="0.35">
      <c r="B28" s="320"/>
      <c r="C28" s="319">
        <v>6</v>
      </c>
      <c r="D28" s="287" t="s">
        <v>517</v>
      </c>
      <c r="E28" s="318"/>
    </row>
    <row r="29" spans="2:5" ht="14.5" thickBot="1" x14ac:dyDescent="0.35">
      <c r="B29" s="317"/>
      <c r="C29" s="316"/>
      <c r="D29" s="315"/>
      <c r="E29" s="314"/>
    </row>
    <row r="30" spans="2:5" x14ac:dyDescent="0.3">
      <c r="D30" s="313"/>
    </row>
    <row r="31" spans="2:5" x14ac:dyDescent="0.3">
      <c r="D31" s="313"/>
    </row>
    <row r="32" spans="2:5" x14ac:dyDescent="0.3">
      <c r="D32" s="313"/>
    </row>
    <row r="33" spans="4:4" x14ac:dyDescent="0.3">
      <c r="D33" s="313"/>
    </row>
    <row r="34" spans="4:4" x14ac:dyDescent="0.3">
      <c r="D34" s="313"/>
    </row>
  </sheetData>
  <mergeCells count="1">
    <mergeCell ref="C3:D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26"/>
  <sheetViews>
    <sheetView topLeftCell="A60" zoomScale="50" zoomScaleNormal="50" zoomScalePageLayoutView="80" workbookViewId="0">
      <selection activeCell="J8" sqref="J8"/>
    </sheetView>
  </sheetViews>
  <sheetFormatPr defaultColWidth="8.81640625" defaultRowHeight="14.5" x14ac:dyDescent="0.35"/>
  <cols>
    <col min="1" max="1" width="2.1796875" customWidth="1"/>
    <col min="2" max="2" width="2.453125" customWidth="1"/>
    <col min="3" max="3" width="22.453125" style="8" customWidth="1"/>
    <col min="4" max="4" width="15.453125" customWidth="1"/>
    <col min="5" max="5" width="19.81640625" customWidth="1"/>
    <col min="6" max="6" width="11.453125" customWidth="1"/>
    <col min="7" max="7" width="3" customWidth="1"/>
    <col min="8" max="8" width="18.81640625" customWidth="1"/>
    <col min="9" max="9" width="43.453125" customWidth="1"/>
    <col min="10" max="10" width="67.90625" style="1" customWidth="1"/>
    <col min="11" max="11" width="13.81640625" customWidth="1"/>
    <col min="12" max="12" width="2.54296875" customWidth="1"/>
    <col min="13" max="13" width="2" customWidth="1"/>
    <col min="14" max="14" width="40.54296875" customWidth="1"/>
  </cols>
  <sheetData>
    <row r="1" spans="1:54" ht="15" thickBot="1" x14ac:dyDescent="0.4">
      <c r="A1" s="1"/>
      <c r="B1" s="1"/>
      <c r="C1" s="17"/>
      <c r="D1" s="1"/>
      <c r="E1" s="1"/>
      <c r="F1" s="1"/>
      <c r="G1" s="1"/>
      <c r="H1" s="1"/>
      <c r="I1" s="1"/>
      <c r="L1" s="1"/>
    </row>
    <row r="2" spans="1:54" ht="15" thickBot="1" x14ac:dyDescent="0.4">
      <c r="A2" s="1"/>
      <c r="B2" s="32"/>
      <c r="C2" s="33"/>
      <c r="D2" s="34"/>
      <c r="E2" s="34"/>
      <c r="F2" s="34"/>
      <c r="G2" s="34"/>
      <c r="H2" s="34"/>
      <c r="I2" s="34"/>
      <c r="J2" s="57"/>
      <c r="K2" s="77"/>
      <c r="L2" s="35"/>
    </row>
    <row r="3" spans="1:54" ht="20.5" thickBot="1" x14ac:dyDescent="0.45">
      <c r="A3" s="1"/>
      <c r="B3" s="79"/>
      <c r="C3" s="551" t="s">
        <v>518</v>
      </c>
      <c r="D3" s="552"/>
      <c r="E3" s="552"/>
      <c r="F3" s="552"/>
      <c r="G3" s="552"/>
      <c r="H3" s="552"/>
      <c r="I3" s="552"/>
      <c r="J3" s="552"/>
      <c r="K3" s="553"/>
      <c r="L3" s="81"/>
    </row>
    <row r="4" spans="1:54" ht="15" customHeight="1" x14ac:dyDescent="0.35">
      <c r="A4" s="1"/>
      <c r="B4" s="36"/>
      <c r="C4" s="752" t="s">
        <v>519</v>
      </c>
      <c r="D4" s="752"/>
      <c r="E4" s="752"/>
      <c r="F4" s="752"/>
      <c r="G4" s="752"/>
      <c r="H4" s="752"/>
      <c r="I4" s="752"/>
      <c r="J4" s="752"/>
      <c r="K4" s="752"/>
      <c r="L4" s="37"/>
    </row>
    <row r="5" spans="1:54" ht="15" customHeight="1" x14ac:dyDescent="0.35">
      <c r="A5" s="1"/>
      <c r="B5" s="36"/>
      <c r="C5" s="725" t="s">
        <v>520</v>
      </c>
      <c r="D5" s="725"/>
      <c r="E5" s="725"/>
      <c r="F5" s="725"/>
      <c r="G5" s="725"/>
      <c r="H5" s="725"/>
      <c r="I5" s="725"/>
      <c r="J5" s="725"/>
      <c r="K5" s="725"/>
      <c r="L5" s="37"/>
    </row>
    <row r="6" spans="1:54" x14ac:dyDescent="0.35">
      <c r="A6" s="1"/>
      <c r="B6" s="36"/>
      <c r="C6" s="38"/>
      <c r="D6" s="39"/>
      <c r="E6" s="39"/>
      <c r="F6" s="39"/>
      <c r="G6" s="39"/>
      <c r="H6" s="39"/>
      <c r="I6" s="39"/>
      <c r="J6" s="66"/>
      <c r="K6" s="80"/>
      <c r="L6" s="37"/>
    </row>
    <row r="7" spans="1:54" ht="48.65" customHeight="1" thickBot="1" x14ac:dyDescent="0.4">
      <c r="A7" s="1"/>
      <c r="B7" s="36"/>
      <c r="C7" s="38"/>
      <c r="D7" s="729" t="s">
        <v>521</v>
      </c>
      <c r="E7" s="729"/>
      <c r="F7" s="729" t="s">
        <v>522</v>
      </c>
      <c r="G7" s="729"/>
      <c r="H7" s="751" t="s">
        <v>523</v>
      </c>
      <c r="I7" s="751"/>
      <c r="J7" s="93" t="s">
        <v>524</v>
      </c>
      <c r="K7" s="93" t="s">
        <v>525</v>
      </c>
      <c r="L7" s="37"/>
    </row>
    <row r="8" spans="1:54" s="8" customFormat="1" ht="211.5" customHeight="1" thickBot="1" x14ac:dyDescent="0.4">
      <c r="A8" s="17"/>
      <c r="B8" s="41"/>
      <c r="C8" s="391" t="s">
        <v>526</v>
      </c>
      <c r="D8" s="710" t="s">
        <v>527</v>
      </c>
      <c r="E8" s="722"/>
      <c r="F8" s="723" t="s">
        <v>528</v>
      </c>
      <c r="G8" s="724"/>
      <c r="H8" s="710" t="s">
        <v>529</v>
      </c>
      <c r="I8" s="722"/>
      <c r="J8" s="498" t="s">
        <v>530</v>
      </c>
      <c r="K8" s="458" t="s">
        <v>531</v>
      </c>
      <c r="L8" s="42"/>
      <c r="N8"/>
      <c r="O8"/>
      <c r="P8"/>
      <c r="Q8"/>
      <c r="R8"/>
      <c r="S8"/>
      <c r="T8"/>
      <c r="U8"/>
      <c r="V8"/>
      <c r="W8"/>
      <c r="X8"/>
      <c r="Y8"/>
      <c r="Z8"/>
      <c r="AA8"/>
      <c r="AB8"/>
      <c r="AC8"/>
      <c r="AD8"/>
      <c r="AE8"/>
      <c r="AF8"/>
      <c r="AG8"/>
      <c r="AH8"/>
      <c r="AI8"/>
      <c r="AJ8"/>
      <c r="AK8"/>
      <c r="AL8"/>
      <c r="AM8"/>
      <c r="AN8"/>
      <c r="AO8"/>
      <c r="AP8"/>
      <c r="AQ8"/>
      <c r="AR8"/>
      <c r="AS8"/>
      <c r="AT8"/>
      <c r="AU8"/>
      <c r="AV8"/>
      <c r="AW8"/>
      <c r="AX8"/>
      <c r="AY8"/>
      <c r="AZ8"/>
      <c r="BA8"/>
      <c r="BB8"/>
    </row>
    <row r="9" spans="1:54" s="8" customFormat="1" ht="187.5" customHeight="1" thickBot="1" x14ac:dyDescent="0.4">
      <c r="A9" s="17"/>
      <c r="B9" s="41"/>
      <c r="C9" s="391"/>
      <c r="D9" s="710" t="s">
        <v>532</v>
      </c>
      <c r="E9" s="711"/>
      <c r="F9" s="723" t="s">
        <v>533</v>
      </c>
      <c r="G9" s="724"/>
      <c r="H9" s="710" t="s">
        <v>534</v>
      </c>
      <c r="I9" s="711"/>
      <c r="J9" s="498" t="s">
        <v>535</v>
      </c>
      <c r="K9" s="458" t="s">
        <v>531</v>
      </c>
      <c r="L9" s="42"/>
      <c r="N9"/>
      <c r="O9"/>
      <c r="P9"/>
      <c r="Q9"/>
      <c r="R9"/>
      <c r="S9"/>
      <c r="T9"/>
      <c r="U9"/>
      <c r="V9"/>
      <c r="W9"/>
      <c r="X9"/>
      <c r="Y9"/>
      <c r="Z9"/>
      <c r="AA9"/>
      <c r="AB9"/>
      <c r="AC9"/>
      <c r="AD9"/>
      <c r="AE9"/>
      <c r="AF9"/>
      <c r="AG9"/>
      <c r="AH9"/>
      <c r="AI9"/>
      <c r="AJ9"/>
      <c r="AK9"/>
      <c r="AL9"/>
      <c r="AM9"/>
      <c r="AN9"/>
      <c r="AO9"/>
      <c r="AP9"/>
      <c r="AQ9"/>
      <c r="AR9"/>
      <c r="AS9"/>
      <c r="AT9"/>
      <c r="AU9"/>
      <c r="AV9"/>
      <c r="AW9"/>
      <c r="AX9"/>
      <c r="AY9"/>
      <c r="AZ9"/>
      <c r="BA9"/>
      <c r="BB9"/>
    </row>
    <row r="10" spans="1:54" s="8" customFormat="1" ht="102.65" customHeight="1" thickBot="1" x14ac:dyDescent="0.4">
      <c r="A10" s="17"/>
      <c r="B10" s="41"/>
      <c r="C10" s="391"/>
      <c r="D10" s="710" t="s">
        <v>536</v>
      </c>
      <c r="E10" s="711"/>
      <c r="F10" s="723" t="s">
        <v>533</v>
      </c>
      <c r="G10" s="724"/>
      <c r="H10" s="710" t="s">
        <v>538</v>
      </c>
      <c r="I10" s="711"/>
      <c r="J10" s="499" t="s">
        <v>539</v>
      </c>
      <c r="K10" s="458" t="s">
        <v>540</v>
      </c>
      <c r="L10" s="42"/>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8" customFormat="1" ht="108.65" customHeight="1" thickBot="1" x14ac:dyDescent="0.4">
      <c r="A11" s="17"/>
      <c r="B11" s="41"/>
      <c r="C11" s="391"/>
      <c r="D11" s="710" t="s">
        <v>541</v>
      </c>
      <c r="E11" s="711"/>
      <c r="F11" s="429" t="s">
        <v>528</v>
      </c>
      <c r="G11" s="430"/>
      <c r="H11" s="710" t="s">
        <v>542</v>
      </c>
      <c r="I11" s="711"/>
      <c r="J11" s="498" t="s">
        <v>543</v>
      </c>
      <c r="K11" s="458" t="s">
        <v>531</v>
      </c>
      <c r="L11" s="42"/>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8" customFormat="1" ht="362.5" customHeight="1" thickBot="1" x14ac:dyDescent="0.4">
      <c r="A12" s="17"/>
      <c r="B12" s="41"/>
      <c r="C12" s="391"/>
      <c r="D12" s="710" t="s">
        <v>544</v>
      </c>
      <c r="E12" s="711"/>
      <c r="F12" s="429" t="s">
        <v>533</v>
      </c>
      <c r="G12" s="430"/>
      <c r="H12" s="757" t="s">
        <v>545</v>
      </c>
      <c r="I12" s="758"/>
      <c r="J12" s="498" t="s">
        <v>1257</v>
      </c>
      <c r="K12" s="458" t="s">
        <v>531</v>
      </c>
      <c r="L12" s="4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8" customFormat="1" ht="127.5" customHeight="1" thickBot="1" x14ac:dyDescent="0.4">
      <c r="A13" s="17"/>
      <c r="B13" s="41"/>
      <c r="C13" s="391"/>
      <c r="D13" s="710" t="s">
        <v>546</v>
      </c>
      <c r="E13" s="711"/>
      <c r="F13" s="429" t="s">
        <v>533</v>
      </c>
      <c r="G13" s="430"/>
      <c r="H13" s="710" t="s">
        <v>547</v>
      </c>
      <c r="I13" s="711"/>
      <c r="J13" s="498" t="s">
        <v>548</v>
      </c>
      <c r="K13" s="458" t="s">
        <v>531</v>
      </c>
      <c r="L13" s="42"/>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8" customFormat="1" ht="137.15" customHeight="1" thickBot="1" x14ac:dyDescent="0.4">
      <c r="A14" s="17"/>
      <c r="B14" s="41"/>
      <c r="C14" s="391"/>
      <c r="D14" s="710" t="s">
        <v>549</v>
      </c>
      <c r="E14" s="711"/>
      <c r="F14" s="429" t="s">
        <v>550</v>
      </c>
      <c r="G14" s="430"/>
      <c r="H14" s="710" t="s">
        <v>551</v>
      </c>
      <c r="I14" s="711"/>
      <c r="J14" s="498" t="s">
        <v>552</v>
      </c>
      <c r="K14" s="458" t="s">
        <v>531</v>
      </c>
      <c r="L14" s="42"/>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8" customFormat="1" ht="103.5" customHeight="1" thickBot="1" x14ac:dyDescent="0.4">
      <c r="A15" s="17"/>
      <c r="B15" s="41"/>
      <c r="C15" s="391"/>
      <c r="D15" s="710" t="s">
        <v>553</v>
      </c>
      <c r="E15" s="711"/>
      <c r="F15" s="429" t="s">
        <v>554</v>
      </c>
      <c r="G15" s="430"/>
      <c r="H15" s="710" t="s">
        <v>555</v>
      </c>
      <c r="I15" s="711"/>
      <c r="J15" s="498" t="s">
        <v>556</v>
      </c>
      <c r="K15" s="458" t="s">
        <v>531</v>
      </c>
      <c r="L15" s="42"/>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8" customFormat="1" ht="171.5" customHeight="1" thickBot="1" x14ac:dyDescent="0.4">
      <c r="A16" s="17"/>
      <c r="B16" s="41"/>
      <c r="C16" s="391"/>
      <c r="D16" s="710" t="s">
        <v>557</v>
      </c>
      <c r="E16" s="711"/>
      <c r="F16" s="429" t="s">
        <v>533</v>
      </c>
      <c r="G16" s="430"/>
      <c r="H16" s="710" t="s">
        <v>558</v>
      </c>
      <c r="I16" s="711"/>
      <c r="J16" s="498" t="s">
        <v>1187</v>
      </c>
      <c r="K16" s="458" t="s">
        <v>531</v>
      </c>
      <c r="L16" s="42"/>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8" customFormat="1" ht="18.75" customHeight="1" thickBot="1" x14ac:dyDescent="0.4">
      <c r="A17" s="17"/>
      <c r="B17" s="41"/>
      <c r="C17" s="90"/>
      <c r="D17" s="43"/>
      <c r="E17" s="43"/>
      <c r="F17" s="43"/>
      <c r="G17" s="43"/>
      <c r="H17" s="43"/>
      <c r="I17" s="43"/>
      <c r="J17" s="98" t="s">
        <v>559</v>
      </c>
      <c r="K17" s="459" t="s">
        <v>531</v>
      </c>
      <c r="L17" s="42"/>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8" customFormat="1" ht="18.75" customHeight="1" x14ac:dyDescent="0.35">
      <c r="A18" s="17"/>
      <c r="B18" s="41"/>
      <c r="C18" s="90"/>
      <c r="D18" s="43"/>
      <c r="E18" s="43"/>
      <c r="F18" s="43"/>
      <c r="G18" s="43"/>
      <c r="H18" s="43"/>
      <c r="I18" s="43"/>
      <c r="J18" s="99"/>
      <c r="K18" s="38"/>
      <c r="L18" s="42"/>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8" customFormat="1" ht="15" thickBot="1" x14ac:dyDescent="0.4">
      <c r="A19" s="17"/>
      <c r="B19" s="41"/>
      <c r="C19" s="90"/>
      <c r="D19" s="756" t="s">
        <v>560</v>
      </c>
      <c r="E19" s="756"/>
      <c r="F19" s="756"/>
      <c r="G19" s="756"/>
      <c r="H19" s="756"/>
      <c r="I19" s="756"/>
      <c r="J19" s="756"/>
      <c r="K19" s="756"/>
      <c r="L19" s="42"/>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8" customFormat="1" ht="15" thickBot="1" x14ac:dyDescent="0.4">
      <c r="A20" s="17"/>
      <c r="B20" s="41"/>
      <c r="C20" s="90"/>
      <c r="D20" s="73" t="s">
        <v>92</v>
      </c>
      <c r="E20" s="753" t="s">
        <v>331</v>
      </c>
      <c r="F20" s="754"/>
      <c r="G20" s="754"/>
      <c r="H20" s="754"/>
      <c r="I20" s="754"/>
      <c r="J20" s="755"/>
      <c r="K20" s="43"/>
      <c r="L20" s="42"/>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8" customFormat="1" ht="15" thickBot="1" x14ac:dyDescent="0.4">
      <c r="A21" s="17"/>
      <c r="B21" s="41"/>
      <c r="C21" s="90"/>
      <c r="D21" s="73" t="s">
        <v>95</v>
      </c>
      <c r="E21" s="417" t="s">
        <v>96</v>
      </c>
      <c r="F21" s="418"/>
      <c r="G21" s="418"/>
      <c r="H21" s="418"/>
      <c r="I21" s="418"/>
      <c r="J21" s="500"/>
      <c r="K21" s="43"/>
      <c r="L21" s="42"/>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8" customFormat="1" ht="13.5" customHeight="1" x14ac:dyDescent="0.35">
      <c r="A22" s="17"/>
      <c r="B22" s="41"/>
      <c r="C22" s="90"/>
      <c r="D22" s="43"/>
      <c r="E22" s="43"/>
      <c r="F22" s="43"/>
      <c r="G22" s="43"/>
      <c r="H22" s="43"/>
      <c r="I22" s="43"/>
      <c r="J22" s="43"/>
      <c r="K22" s="43"/>
      <c r="L22" s="4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s="8" customFormat="1" ht="30.75" customHeight="1" thickBot="1" x14ac:dyDescent="0.4">
      <c r="A23" s="17"/>
      <c r="B23" s="41"/>
      <c r="C23" s="730" t="s">
        <v>561</v>
      </c>
      <c r="D23" s="730"/>
      <c r="E23" s="730"/>
      <c r="F23" s="730"/>
      <c r="G23" s="730"/>
      <c r="H23" s="730"/>
      <c r="I23" s="730"/>
      <c r="J23" s="730"/>
      <c r="K23" s="80"/>
      <c r="L23" s="42"/>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s="8" customFormat="1" ht="128.5" customHeight="1" x14ac:dyDescent="0.35">
      <c r="A24" s="17"/>
      <c r="B24" s="41"/>
      <c r="C24" s="91"/>
      <c r="D24" s="742" t="s">
        <v>1181</v>
      </c>
      <c r="E24" s="743"/>
      <c r="F24" s="743"/>
      <c r="G24" s="743"/>
      <c r="H24" s="743"/>
      <c r="I24" s="743"/>
      <c r="J24" s="743"/>
      <c r="K24" s="744"/>
      <c r="L24" s="42"/>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row>
    <row r="25" spans="1:54" s="8" customFormat="1" ht="115" customHeight="1" x14ac:dyDescent="0.35">
      <c r="A25" s="17"/>
      <c r="B25" s="41"/>
      <c r="C25" s="91"/>
      <c r="D25" s="745"/>
      <c r="E25" s="746"/>
      <c r="F25" s="746"/>
      <c r="G25" s="746"/>
      <c r="H25" s="746"/>
      <c r="I25" s="746"/>
      <c r="J25" s="746"/>
      <c r="K25" s="747"/>
      <c r="L25" s="42"/>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54" s="8" customFormat="1" ht="143.5" customHeight="1" x14ac:dyDescent="0.35">
      <c r="A26" s="17"/>
      <c r="B26" s="41"/>
      <c r="C26" s="91"/>
      <c r="D26" s="745"/>
      <c r="E26" s="746"/>
      <c r="F26" s="746"/>
      <c r="G26" s="746"/>
      <c r="H26" s="746"/>
      <c r="I26" s="746"/>
      <c r="J26" s="746"/>
      <c r="K26" s="747"/>
      <c r="L26" s="42"/>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54" s="8" customFormat="1" ht="273" customHeight="1" thickBot="1" x14ac:dyDescent="0.4">
      <c r="A27" s="17"/>
      <c r="B27" s="41"/>
      <c r="C27" s="91"/>
      <c r="D27" s="748"/>
      <c r="E27" s="749"/>
      <c r="F27" s="749"/>
      <c r="G27" s="749"/>
      <c r="H27" s="749"/>
      <c r="I27" s="749"/>
      <c r="J27" s="749"/>
      <c r="K27" s="750"/>
      <c r="L27" s="42"/>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54" s="8" customFormat="1" x14ac:dyDescent="0.35">
      <c r="A28" s="17"/>
      <c r="B28" s="41"/>
      <c r="C28" s="91"/>
      <c r="D28" s="91"/>
      <c r="E28" s="91"/>
      <c r="F28" s="91"/>
      <c r="G28" s="91"/>
      <c r="H28" s="91"/>
      <c r="I28" s="91"/>
      <c r="J28" s="66"/>
      <c r="K28" s="80"/>
      <c r="L28" s="42"/>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row>
    <row r="29" spans="1:54" ht="25.4" customHeight="1" thickBot="1" x14ac:dyDescent="0.4">
      <c r="A29" s="1"/>
      <c r="B29" s="41"/>
      <c r="C29" s="44"/>
      <c r="D29" s="729" t="s">
        <v>521</v>
      </c>
      <c r="E29" s="729"/>
      <c r="F29" s="729" t="s">
        <v>522</v>
      </c>
      <c r="G29" s="729"/>
      <c r="H29" s="751" t="s">
        <v>523</v>
      </c>
      <c r="I29" s="751"/>
      <c r="J29" s="93" t="s">
        <v>524</v>
      </c>
      <c r="K29" s="93" t="s">
        <v>525</v>
      </c>
      <c r="L29" s="42"/>
    </row>
    <row r="30" spans="1:54" ht="216" customHeight="1" thickBot="1" x14ac:dyDescent="0.4">
      <c r="A30" s="1"/>
      <c r="B30" s="41"/>
      <c r="C30" s="391" t="s">
        <v>562</v>
      </c>
      <c r="D30" s="723" t="s">
        <v>563</v>
      </c>
      <c r="E30" s="724"/>
      <c r="F30" s="723" t="s">
        <v>533</v>
      </c>
      <c r="G30" s="724"/>
      <c r="H30" s="710" t="s">
        <v>564</v>
      </c>
      <c r="I30" s="722"/>
      <c r="J30" s="498" t="s">
        <v>565</v>
      </c>
      <c r="K30" s="458" t="s">
        <v>531</v>
      </c>
      <c r="L30" s="42"/>
    </row>
    <row r="31" spans="1:54" ht="118.5" customHeight="1" thickBot="1" x14ac:dyDescent="0.4">
      <c r="A31" s="1"/>
      <c r="B31" s="41"/>
      <c r="C31" s="92"/>
      <c r="D31" s="723" t="s">
        <v>566</v>
      </c>
      <c r="E31" s="724"/>
      <c r="F31" s="723" t="s">
        <v>533</v>
      </c>
      <c r="G31" s="724"/>
      <c r="H31" s="710" t="s">
        <v>567</v>
      </c>
      <c r="I31" s="722"/>
      <c r="J31" s="498" t="s">
        <v>1183</v>
      </c>
      <c r="K31" s="458" t="s">
        <v>531</v>
      </c>
      <c r="L31" s="42"/>
    </row>
    <row r="32" spans="1:54" ht="144.5" customHeight="1" thickBot="1" x14ac:dyDescent="0.4">
      <c r="A32" s="1"/>
      <c r="B32" s="41"/>
      <c r="C32" s="92"/>
      <c r="D32" s="723" t="s">
        <v>568</v>
      </c>
      <c r="E32" s="724"/>
      <c r="F32" s="723" t="s">
        <v>554</v>
      </c>
      <c r="G32" s="724"/>
      <c r="H32" s="710" t="s">
        <v>569</v>
      </c>
      <c r="I32" s="722"/>
      <c r="J32" s="501" t="s">
        <v>1186</v>
      </c>
      <c r="K32" s="458" t="s">
        <v>531</v>
      </c>
      <c r="L32" s="42"/>
    </row>
    <row r="33" spans="1:12" ht="18.75" customHeight="1" thickBot="1" x14ac:dyDescent="0.4">
      <c r="A33" s="1"/>
      <c r="B33" s="41"/>
      <c r="C33" s="38"/>
      <c r="D33" s="38"/>
      <c r="E33" s="38"/>
      <c r="F33" s="38"/>
      <c r="G33" s="38"/>
      <c r="H33" s="38"/>
      <c r="I33" s="38"/>
      <c r="J33" s="98" t="s">
        <v>559</v>
      </c>
      <c r="K33" s="458" t="s">
        <v>531</v>
      </c>
      <c r="L33" s="42"/>
    </row>
    <row r="34" spans="1:12" ht="15" thickBot="1" x14ac:dyDescent="0.4">
      <c r="A34" s="1"/>
      <c r="B34" s="41"/>
      <c r="C34" s="38"/>
      <c r="D34" s="140" t="s">
        <v>560</v>
      </c>
      <c r="E34" s="80"/>
      <c r="F34" s="80"/>
      <c r="G34" s="80"/>
      <c r="H34" s="38"/>
      <c r="I34" s="38"/>
      <c r="J34" s="99"/>
      <c r="K34" s="38"/>
      <c r="L34" s="42"/>
    </row>
    <row r="35" spans="1:12" ht="15" thickBot="1" x14ac:dyDescent="0.4">
      <c r="A35" s="1"/>
      <c r="B35" s="41"/>
      <c r="C35" s="38"/>
      <c r="D35" s="73" t="s">
        <v>92</v>
      </c>
      <c r="E35" s="712" t="s">
        <v>107</v>
      </c>
      <c r="F35" s="705"/>
      <c r="G35" s="705"/>
      <c r="H35" s="705"/>
      <c r="I35" s="705"/>
      <c r="J35" s="706"/>
      <c r="K35" s="38"/>
      <c r="L35" s="42"/>
    </row>
    <row r="36" spans="1:12" ht="15" thickBot="1" x14ac:dyDescent="0.4">
      <c r="A36" s="1"/>
      <c r="B36" s="41"/>
      <c r="C36" s="38"/>
      <c r="D36" s="73" t="s">
        <v>95</v>
      </c>
      <c r="E36" s="704" t="s">
        <v>109</v>
      </c>
      <c r="F36" s="705"/>
      <c r="G36" s="705"/>
      <c r="H36" s="705"/>
      <c r="I36" s="705"/>
      <c r="J36" s="706"/>
      <c r="K36" s="38"/>
      <c r="L36" s="42"/>
    </row>
    <row r="37" spans="1:12" x14ac:dyDescent="0.35">
      <c r="A37" s="1"/>
      <c r="B37" s="41"/>
      <c r="C37" s="38"/>
      <c r="D37" s="38"/>
      <c r="E37" s="38"/>
      <c r="F37" s="38"/>
      <c r="G37" s="38"/>
      <c r="H37" s="38"/>
      <c r="I37" s="38"/>
      <c r="J37" s="99"/>
      <c r="K37" s="38"/>
      <c r="L37" s="42"/>
    </row>
    <row r="38" spans="1:12" ht="32.5" customHeight="1" thickBot="1" x14ac:dyDescent="0.4">
      <c r="A38" s="1"/>
      <c r="B38" s="41"/>
      <c r="C38" s="730" t="s">
        <v>561</v>
      </c>
      <c r="D38" s="730"/>
      <c r="E38" s="730"/>
      <c r="F38" s="730"/>
      <c r="G38" s="730"/>
      <c r="H38" s="730"/>
      <c r="I38" s="730"/>
      <c r="J38" s="730"/>
      <c r="K38" s="80"/>
      <c r="L38" s="42"/>
    </row>
    <row r="39" spans="1:12" ht="15" customHeight="1" x14ac:dyDescent="0.35">
      <c r="A39" s="1"/>
      <c r="B39" s="41"/>
      <c r="C39" s="91"/>
      <c r="D39" s="731" t="s">
        <v>1268</v>
      </c>
      <c r="E39" s="732"/>
      <c r="F39" s="732"/>
      <c r="G39" s="732"/>
      <c r="H39" s="732"/>
      <c r="I39" s="732"/>
      <c r="J39" s="732"/>
      <c r="K39" s="733"/>
      <c r="L39" s="42"/>
    </row>
    <row r="40" spans="1:12" ht="15" customHeight="1" x14ac:dyDescent="0.35">
      <c r="A40" s="1"/>
      <c r="B40" s="41"/>
      <c r="C40" s="91"/>
      <c r="D40" s="734"/>
      <c r="E40" s="735"/>
      <c r="F40" s="735"/>
      <c r="G40" s="735"/>
      <c r="H40" s="735"/>
      <c r="I40" s="735"/>
      <c r="J40" s="735"/>
      <c r="K40" s="736"/>
      <c r="L40" s="42"/>
    </row>
    <row r="41" spans="1:12" ht="15" customHeight="1" x14ac:dyDescent="0.35">
      <c r="A41" s="1"/>
      <c r="B41" s="41"/>
      <c r="C41" s="91"/>
      <c r="D41" s="734"/>
      <c r="E41" s="735"/>
      <c r="F41" s="735"/>
      <c r="G41" s="735"/>
      <c r="H41" s="735"/>
      <c r="I41" s="735"/>
      <c r="J41" s="735"/>
      <c r="K41" s="736"/>
      <c r="L41" s="42"/>
    </row>
    <row r="42" spans="1:12" ht="15" customHeight="1" x14ac:dyDescent="0.35">
      <c r="A42" s="1"/>
      <c r="B42" s="41"/>
      <c r="C42" s="91"/>
      <c r="D42" s="734"/>
      <c r="E42" s="735"/>
      <c r="F42" s="735"/>
      <c r="G42" s="735"/>
      <c r="H42" s="735"/>
      <c r="I42" s="735"/>
      <c r="J42" s="735"/>
      <c r="K42" s="736"/>
      <c r="L42" s="42"/>
    </row>
    <row r="43" spans="1:12" ht="162" customHeight="1" x14ac:dyDescent="0.35">
      <c r="A43" s="1"/>
      <c r="B43" s="41"/>
      <c r="C43" s="91"/>
      <c r="D43" s="734"/>
      <c r="E43" s="735"/>
      <c r="F43" s="735"/>
      <c r="G43" s="735"/>
      <c r="H43" s="735"/>
      <c r="I43" s="735"/>
      <c r="J43" s="735"/>
      <c r="K43" s="736"/>
      <c r="L43" s="42"/>
    </row>
    <row r="44" spans="1:12" ht="79" customHeight="1" x14ac:dyDescent="0.35">
      <c r="A44" s="1"/>
      <c r="B44" s="41"/>
      <c r="C44" s="91"/>
      <c r="D44" s="734"/>
      <c r="E44" s="735"/>
      <c r="F44" s="735"/>
      <c r="G44" s="735"/>
      <c r="H44" s="735"/>
      <c r="I44" s="735"/>
      <c r="J44" s="735"/>
      <c r="K44" s="736"/>
      <c r="L44" s="42"/>
    </row>
    <row r="45" spans="1:12" ht="65.5" customHeight="1" x14ac:dyDescent="0.35">
      <c r="A45" s="1"/>
      <c r="B45" s="41"/>
      <c r="C45" s="91"/>
      <c r="D45" s="734"/>
      <c r="E45" s="735"/>
      <c r="F45" s="735"/>
      <c r="G45" s="735"/>
      <c r="H45" s="735"/>
      <c r="I45" s="735"/>
      <c r="J45" s="735"/>
      <c r="K45" s="736"/>
      <c r="L45" s="42"/>
    </row>
    <row r="46" spans="1:12" ht="23.5" customHeight="1" thickBot="1" x14ac:dyDescent="0.4">
      <c r="A46" s="1"/>
      <c r="B46" s="41"/>
      <c r="C46" s="91"/>
      <c r="D46" s="737"/>
      <c r="E46" s="738"/>
      <c r="F46" s="738"/>
      <c r="G46" s="738"/>
      <c r="H46" s="738"/>
      <c r="I46" s="738"/>
      <c r="J46" s="738"/>
      <c r="K46" s="739"/>
      <c r="L46" s="42"/>
    </row>
    <row r="47" spans="1:12" x14ac:dyDescent="0.35">
      <c r="A47" s="1"/>
      <c r="B47" s="41"/>
      <c r="C47" s="38"/>
      <c r="D47" s="38"/>
      <c r="E47" s="38"/>
      <c r="F47" s="38"/>
      <c r="G47" s="38"/>
      <c r="H47" s="38"/>
      <c r="I47" s="38"/>
      <c r="J47" s="99"/>
      <c r="K47" s="38"/>
      <c r="L47" s="42"/>
    </row>
    <row r="48" spans="1:12" ht="8.5" customHeight="1" thickBot="1" x14ac:dyDescent="0.4">
      <c r="A48" s="1"/>
      <c r="B48" s="41"/>
      <c r="C48" s="38"/>
      <c r="D48" s="38"/>
      <c r="E48" s="38"/>
      <c r="F48" s="38"/>
      <c r="G48" s="38"/>
      <c r="H48" s="38"/>
      <c r="I48" s="38"/>
      <c r="J48" s="99"/>
      <c r="K48" s="38"/>
      <c r="L48" s="42"/>
    </row>
    <row r="49" spans="1:12" ht="25.4" customHeight="1" thickBot="1" x14ac:dyDescent="0.4">
      <c r="A49" s="1"/>
      <c r="B49" s="41"/>
      <c r="C49" s="44"/>
      <c r="D49" s="727" t="s">
        <v>521</v>
      </c>
      <c r="E49" s="718"/>
      <c r="F49" s="718" t="s">
        <v>522</v>
      </c>
      <c r="G49" s="718"/>
      <c r="H49" s="698" t="s">
        <v>523</v>
      </c>
      <c r="I49" s="698"/>
      <c r="J49" s="481" t="s">
        <v>524</v>
      </c>
      <c r="K49" s="475" t="s">
        <v>525</v>
      </c>
      <c r="L49" s="42"/>
    </row>
    <row r="50" spans="1:12" ht="191" customHeight="1" thickBot="1" x14ac:dyDescent="0.4">
      <c r="A50" s="1"/>
      <c r="B50" s="41"/>
      <c r="C50" s="726" t="s">
        <v>570</v>
      </c>
      <c r="D50" s="699" t="s">
        <v>563</v>
      </c>
      <c r="E50" s="700"/>
      <c r="F50" s="699" t="s">
        <v>533</v>
      </c>
      <c r="G50" s="700"/>
      <c r="H50" s="716" t="s">
        <v>571</v>
      </c>
      <c r="I50" s="717"/>
      <c r="J50" s="502" t="s">
        <v>1188</v>
      </c>
      <c r="K50" s="474" t="s">
        <v>531</v>
      </c>
      <c r="L50" s="42"/>
    </row>
    <row r="51" spans="1:12" ht="148.5" customHeight="1" thickBot="1" x14ac:dyDescent="0.4">
      <c r="A51" s="1"/>
      <c r="B51" s="41"/>
      <c r="C51" s="726"/>
      <c r="D51" s="723" t="s">
        <v>568</v>
      </c>
      <c r="E51" s="724"/>
      <c r="F51" s="723" t="s">
        <v>554</v>
      </c>
      <c r="G51" s="724"/>
      <c r="H51" s="710" t="s">
        <v>569</v>
      </c>
      <c r="I51" s="722"/>
      <c r="J51" s="498" t="s">
        <v>1185</v>
      </c>
      <c r="K51" s="458" t="s">
        <v>531</v>
      </c>
      <c r="L51" s="42"/>
    </row>
    <row r="52" spans="1:12" ht="26.15" customHeight="1" thickBot="1" x14ac:dyDescent="0.4">
      <c r="A52" s="1"/>
      <c r="B52" s="41"/>
      <c r="C52" s="726"/>
      <c r="D52" s="38"/>
      <c r="E52" s="38"/>
      <c r="F52" s="38"/>
      <c r="G52" s="38"/>
      <c r="H52" s="38"/>
      <c r="I52" s="38"/>
      <c r="J52" s="98" t="s">
        <v>559</v>
      </c>
      <c r="K52" s="458" t="s">
        <v>531</v>
      </c>
      <c r="L52" s="42"/>
    </row>
    <row r="53" spans="1:12" ht="15" thickBot="1" x14ac:dyDescent="0.4">
      <c r="A53" s="1"/>
      <c r="B53" s="41"/>
      <c r="C53" s="38"/>
      <c r="D53" s="140" t="s">
        <v>560</v>
      </c>
      <c r="E53" s="80"/>
      <c r="F53" s="80"/>
      <c r="G53" s="80"/>
      <c r="H53" s="38"/>
      <c r="I53" s="38"/>
      <c r="J53" s="99"/>
      <c r="K53" s="38"/>
      <c r="L53" s="42"/>
    </row>
    <row r="54" spans="1:12" ht="15" thickBot="1" x14ac:dyDescent="0.4">
      <c r="A54" s="1"/>
      <c r="B54" s="41"/>
      <c r="C54" s="38"/>
      <c r="D54" s="73" t="s">
        <v>92</v>
      </c>
      <c r="E54" s="712" t="s">
        <v>1226</v>
      </c>
      <c r="F54" s="705"/>
      <c r="G54" s="705"/>
      <c r="H54" s="705"/>
      <c r="I54" s="705"/>
      <c r="J54" s="706"/>
      <c r="K54" s="38"/>
      <c r="L54" s="42"/>
    </row>
    <row r="55" spans="1:12" ht="15" thickBot="1" x14ac:dyDescent="0.4">
      <c r="A55" s="1"/>
      <c r="B55" s="41"/>
      <c r="C55" s="38"/>
      <c r="D55" s="73" t="s">
        <v>95</v>
      </c>
      <c r="E55" s="704" t="s">
        <v>1225</v>
      </c>
      <c r="F55" s="705"/>
      <c r="G55" s="705"/>
      <c r="H55" s="705"/>
      <c r="I55" s="705"/>
      <c r="J55" s="706"/>
      <c r="K55" s="38"/>
      <c r="L55" s="42"/>
    </row>
    <row r="56" spans="1:12" ht="15" thickBot="1" x14ac:dyDescent="0.4">
      <c r="A56" s="1"/>
      <c r="B56" s="41"/>
      <c r="C56" s="38"/>
      <c r="D56" s="73"/>
      <c r="E56" s="38"/>
      <c r="F56" s="38"/>
      <c r="G56" s="38"/>
      <c r="H56" s="38"/>
      <c r="I56" s="38"/>
      <c r="J56" s="38"/>
      <c r="K56" s="38"/>
      <c r="L56" s="42"/>
    </row>
    <row r="57" spans="1:12" ht="166" customHeight="1" thickBot="1" x14ac:dyDescent="0.4">
      <c r="A57" s="1"/>
      <c r="B57" s="41"/>
      <c r="C57" s="728" t="s">
        <v>572</v>
      </c>
      <c r="D57" s="728"/>
      <c r="E57" s="728"/>
      <c r="F57" s="740" t="s">
        <v>1191</v>
      </c>
      <c r="G57" s="741"/>
      <c r="H57" s="741"/>
      <c r="I57" s="741"/>
      <c r="J57" s="741"/>
      <c r="K57" s="373"/>
      <c r="L57" s="42"/>
    </row>
    <row r="58" spans="1:12" ht="10.5" customHeight="1" x14ac:dyDescent="0.35">
      <c r="A58" s="1"/>
      <c r="B58" s="41"/>
      <c r="C58" s="466"/>
      <c r="D58" s="466"/>
      <c r="E58" s="466"/>
      <c r="F58" s="468"/>
      <c r="G58" s="468"/>
      <c r="H58" s="467"/>
      <c r="I58" s="467"/>
      <c r="J58" s="467"/>
      <c r="K58" s="467"/>
      <c r="L58" s="42"/>
    </row>
    <row r="59" spans="1:12" ht="52" customHeight="1" thickBot="1" x14ac:dyDescent="0.4">
      <c r="A59" s="1"/>
      <c r="B59" s="41"/>
      <c r="C59" s="38"/>
      <c r="D59" s="38"/>
      <c r="E59" s="38"/>
      <c r="F59" s="38"/>
      <c r="G59" s="38"/>
      <c r="H59" s="38"/>
      <c r="I59" s="38"/>
      <c r="J59" s="99"/>
      <c r="K59" s="38"/>
      <c r="L59" s="42"/>
    </row>
    <row r="60" spans="1:12" ht="52" customHeight="1" thickBot="1" x14ac:dyDescent="0.4">
      <c r="A60" s="1"/>
      <c r="B60" s="41"/>
      <c r="C60" s="44"/>
      <c r="D60" s="727" t="s">
        <v>521</v>
      </c>
      <c r="E60" s="718"/>
      <c r="F60" s="718" t="s">
        <v>522</v>
      </c>
      <c r="G60" s="718"/>
      <c r="H60" s="698" t="s">
        <v>523</v>
      </c>
      <c r="I60" s="698"/>
      <c r="J60" s="481" t="s">
        <v>524</v>
      </c>
      <c r="K60" s="475" t="s">
        <v>525</v>
      </c>
      <c r="L60" s="42"/>
    </row>
    <row r="61" spans="1:12" ht="352" customHeight="1" thickBot="1" x14ac:dyDescent="0.4">
      <c r="A61" s="1"/>
      <c r="B61" s="41"/>
      <c r="C61" s="726" t="s">
        <v>570</v>
      </c>
      <c r="D61" s="699" t="s">
        <v>566</v>
      </c>
      <c r="E61" s="700"/>
      <c r="F61" s="699" t="s">
        <v>533</v>
      </c>
      <c r="G61" s="700"/>
      <c r="H61" s="716" t="s">
        <v>1182</v>
      </c>
      <c r="I61" s="717"/>
      <c r="J61" s="502" t="s">
        <v>1184</v>
      </c>
      <c r="K61" s="474" t="s">
        <v>531</v>
      </c>
      <c r="L61" s="42"/>
    </row>
    <row r="62" spans="1:12" ht="160.5" customHeight="1" thickBot="1" x14ac:dyDescent="0.4">
      <c r="A62" s="1"/>
      <c r="B62" s="41"/>
      <c r="C62" s="726"/>
      <c r="D62" s="723" t="s">
        <v>568</v>
      </c>
      <c r="E62" s="724"/>
      <c r="F62" s="723" t="s">
        <v>554</v>
      </c>
      <c r="G62" s="724"/>
      <c r="H62" s="710" t="s">
        <v>569</v>
      </c>
      <c r="I62" s="722"/>
      <c r="J62" s="501" t="s">
        <v>1189</v>
      </c>
      <c r="K62" s="458" t="s">
        <v>531</v>
      </c>
      <c r="L62" s="42"/>
    </row>
    <row r="63" spans="1:12" ht="31" customHeight="1" thickBot="1" x14ac:dyDescent="0.4">
      <c r="A63" s="1"/>
      <c r="B63" s="41"/>
      <c r="C63" s="726"/>
      <c r="D63" s="38"/>
      <c r="E63" s="38"/>
      <c r="F63" s="38"/>
      <c r="G63" s="38"/>
      <c r="H63" s="38"/>
      <c r="I63" s="38"/>
      <c r="J63" s="98" t="s">
        <v>559</v>
      </c>
      <c r="K63" s="458" t="s">
        <v>531</v>
      </c>
      <c r="L63" s="42"/>
    </row>
    <row r="64" spans="1:12" ht="25" customHeight="1" thickBot="1" x14ac:dyDescent="0.4">
      <c r="A64" s="1"/>
      <c r="B64" s="41"/>
      <c r="C64" s="38"/>
      <c r="D64" s="140" t="s">
        <v>560</v>
      </c>
      <c r="E64" s="80"/>
      <c r="F64" s="80"/>
      <c r="G64" s="80"/>
      <c r="H64" s="38"/>
      <c r="I64" s="38"/>
      <c r="J64" s="99"/>
      <c r="K64" s="38"/>
      <c r="L64" s="42"/>
    </row>
    <row r="65" spans="1:54" ht="27.65" customHeight="1" thickBot="1" x14ac:dyDescent="0.4">
      <c r="A65" s="1"/>
      <c r="B65" s="41"/>
      <c r="C65" s="38"/>
      <c r="D65" s="73" t="s">
        <v>92</v>
      </c>
      <c r="E65" s="712" t="s">
        <v>1227</v>
      </c>
      <c r="F65" s="705"/>
      <c r="G65" s="705"/>
      <c r="H65" s="705"/>
      <c r="I65" s="705"/>
      <c r="J65" s="706"/>
      <c r="K65" s="38"/>
      <c r="L65" s="42"/>
    </row>
    <row r="66" spans="1:54" s="8" customFormat="1" ht="18.75" customHeight="1" thickBot="1" x14ac:dyDescent="0.4">
      <c r="A66" s="17"/>
      <c r="B66" s="41"/>
      <c r="C66" s="38"/>
      <c r="D66" s="73" t="s">
        <v>95</v>
      </c>
      <c r="E66" s="704" t="s">
        <v>120</v>
      </c>
      <c r="F66" s="705"/>
      <c r="G66" s="705"/>
      <c r="H66" s="705"/>
      <c r="I66" s="705"/>
      <c r="J66" s="706"/>
      <c r="K66" s="38"/>
      <c r="L66" s="42"/>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row>
    <row r="67" spans="1:54" s="8" customFormat="1" ht="15.75" customHeight="1" thickBot="1" x14ac:dyDescent="0.4">
      <c r="A67" s="17"/>
      <c r="B67" s="41"/>
      <c r="C67" s="38"/>
      <c r="D67" s="73"/>
      <c r="E67" s="38"/>
      <c r="F67" s="38"/>
      <c r="G67" s="38"/>
      <c r="H67" s="38"/>
      <c r="I67" s="38"/>
      <c r="J67" s="38"/>
      <c r="K67" s="38"/>
      <c r="L67" s="42"/>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row>
    <row r="68" spans="1:54" s="8" customFormat="1" ht="231" customHeight="1" thickBot="1" x14ac:dyDescent="0.4">
      <c r="A68" s="17"/>
      <c r="B68" s="41"/>
      <c r="C68" s="728" t="s">
        <v>572</v>
      </c>
      <c r="D68" s="728"/>
      <c r="E68" s="728"/>
      <c r="F68" s="707" t="s">
        <v>1190</v>
      </c>
      <c r="G68" s="708"/>
      <c r="H68" s="708"/>
      <c r="I68" s="708"/>
      <c r="J68" s="708"/>
      <c r="K68" s="709"/>
      <c r="L68" s="42"/>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row>
    <row r="69" spans="1:54" s="8" customFormat="1" ht="28" customHeight="1" thickBot="1" x14ac:dyDescent="0.4">
      <c r="A69" s="17"/>
      <c r="B69" s="41"/>
      <c r="C69" s="466"/>
      <c r="D69" s="466"/>
      <c r="E69" s="466"/>
      <c r="F69" s="468"/>
      <c r="G69" s="468"/>
      <c r="H69" s="467"/>
      <c r="I69" s="467"/>
      <c r="J69" s="467"/>
      <c r="K69" s="469"/>
      <c r="L69" s="42"/>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row>
    <row r="70" spans="1:54" s="8" customFormat="1" ht="78" customHeight="1" x14ac:dyDescent="0.35">
      <c r="A70" s="17"/>
      <c r="B70" s="41"/>
      <c r="C70" s="470" t="s">
        <v>537</v>
      </c>
      <c r="D70" s="701" t="s">
        <v>1178</v>
      </c>
      <c r="E70" s="702"/>
      <c r="F70" s="703"/>
      <c r="G70" s="39"/>
      <c r="H70" s="471" t="s">
        <v>1179</v>
      </c>
      <c r="I70" s="701" t="s">
        <v>1180</v>
      </c>
      <c r="J70" s="702"/>
      <c r="K70" s="703"/>
      <c r="L70" s="42"/>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row>
    <row r="71" spans="1:54" s="8" customFormat="1" ht="54.75" customHeight="1" x14ac:dyDescent="0.35">
      <c r="A71" s="17"/>
      <c r="B71" s="41"/>
      <c r="C71" s="392" t="s">
        <v>573</v>
      </c>
      <c r="D71" s="713" t="s">
        <v>574</v>
      </c>
      <c r="E71" s="714"/>
      <c r="F71" s="715"/>
      <c r="G71" s="39"/>
      <c r="H71" s="23" t="s">
        <v>575</v>
      </c>
      <c r="I71" s="713" t="s">
        <v>576</v>
      </c>
      <c r="J71" s="714"/>
      <c r="K71" s="715"/>
      <c r="L71" s="42"/>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row>
    <row r="72" spans="1:54" s="8" customFormat="1" ht="58.5" customHeight="1" x14ac:dyDescent="0.35">
      <c r="A72" s="17"/>
      <c r="B72" s="41"/>
      <c r="C72" s="392" t="s">
        <v>550</v>
      </c>
      <c r="D72" s="713" t="s">
        <v>577</v>
      </c>
      <c r="E72" s="714"/>
      <c r="F72" s="715"/>
      <c r="G72" s="39"/>
      <c r="H72" s="23" t="s">
        <v>578</v>
      </c>
      <c r="I72" s="713" t="s">
        <v>579</v>
      </c>
      <c r="J72" s="714"/>
      <c r="K72" s="715"/>
      <c r="L72" s="4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row>
    <row r="73" spans="1:54" ht="60" customHeight="1" x14ac:dyDescent="0.35">
      <c r="A73" s="1"/>
      <c r="B73" s="41"/>
      <c r="C73" s="392" t="s">
        <v>580</v>
      </c>
      <c r="D73" s="713" t="s">
        <v>581</v>
      </c>
      <c r="E73" s="714"/>
      <c r="F73" s="715"/>
      <c r="G73" s="39"/>
      <c r="H73" s="23" t="s">
        <v>582</v>
      </c>
      <c r="I73" s="713" t="s">
        <v>583</v>
      </c>
      <c r="J73" s="714"/>
      <c r="K73" s="715"/>
      <c r="L73" s="42"/>
    </row>
    <row r="74" spans="1:54" ht="54" customHeight="1" x14ac:dyDescent="0.35">
      <c r="A74" s="1"/>
      <c r="B74" s="36"/>
      <c r="C74" s="392" t="s">
        <v>533</v>
      </c>
      <c r="D74" s="713" t="s">
        <v>584</v>
      </c>
      <c r="E74" s="714"/>
      <c r="F74" s="715"/>
      <c r="G74" s="39"/>
      <c r="H74" s="23" t="s">
        <v>585</v>
      </c>
      <c r="I74" s="713" t="s">
        <v>586</v>
      </c>
      <c r="J74" s="714"/>
      <c r="K74" s="715"/>
      <c r="L74" s="37"/>
    </row>
    <row r="75" spans="1:54" ht="61.5" customHeight="1" thickBot="1" x14ac:dyDescent="0.4">
      <c r="A75" s="1"/>
      <c r="B75" s="36"/>
      <c r="C75" s="392" t="s">
        <v>587</v>
      </c>
      <c r="D75" s="713" t="s">
        <v>588</v>
      </c>
      <c r="E75" s="714"/>
      <c r="F75" s="715"/>
      <c r="G75" s="39"/>
      <c r="H75" s="24" t="s">
        <v>589</v>
      </c>
      <c r="I75" s="719" t="s">
        <v>590</v>
      </c>
      <c r="J75" s="720"/>
      <c r="K75" s="721"/>
      <c r="L75" s="37"/>
    </row>
    <row r="76" spans="1:54" ht="61.5" customHeight="1" x14ac:dyDescent="0.35">
      <c r="A76" s="1"/>
      <c r="B76" s="36"/>
      <c r="C76" s="393" t="s">
        <v>591</v>
      </c>
      <c r="D76" s="713" t="s">
        <v>592</v>
      </c>
      <c r="E76" s="714"/>
      <c r="F76" s="715"/>
      <c r="G76" s="36"/>
      <c r="H76" s="141"/>
      <c r="I76" s="377"/>
      <c r="J76" s="377"/>
      <c r="K76" s="377"/>
      <c r="L76" s="37"/>
    </row>
    <row r="77" spans="1:54" ht="61.5" customHeight="1" thickBot="1" x14ac:dyDescent="0.4">
      <c r="A77" s="1"/>
      <c r="B77" s="361"/>
      <c r="C77" s="394" t="s">
        <v>593</v>
      </c>
      <c r="D77" s="719" t="s">
        <v>594</v>
      </c>
      <c r="E77" s="720"/>
      <c r="F77" s="721"/>
      <c r="G77" s="36"/>
      <c r="H77" s="141"/>
      <c r="I77" s="377"/>
      <c r="J77" s="377"/>
      <c r="K77" s="377"/>
      <c r="L77" s="37"/>
    </row>
    <row r="78" spans="1:54" ht="15" thickBot="1" x14ac:dyDescent="0.4">
      <c r="A78" s="1"/>
      <c r="B78" s="45"/>
      <c r="C78" s="46"/>
      <c r="D78" s="47"/>
      <c r="E78" s="47"/>
      <c r="F78" s="47"/>
      <c r="G78" s="47"/>
      <c r="H78" s="47"/>
      <c r="I78" s="47"/>
      <c r="J78" s="112"/>
      <c r="K78" s="96"/>
      <c r="L78" s="48"/>
    </row>
    <row r="79" spans="1:54" ht="50.15" customHeight="1" x14ac:dyDescent="0.35">
      <c r="A79" s="1"/>
      <c r="C79"/>
    </row>
    <row r="80" spans="1:54" ht="50.15" customHeight="1" x14ac:dyDescent="0.35">
      <c r="A80" s="1"/>
      <c r="C80"/>
    </row>
    <row r="81" spans="1:3" ht="49.5" customHeight="1" x14ac:dyDescent="0.35">
      <c r="A81" s="1"/>
      <c r="C81"/>
    </row>
    <row r="82" spans="1:3" ht="50.15" customHeight="1" x14ac:dyDescent="0.35">
      <c r="A82" s="1"/>
      <c r="C82"/>
    </row>
    <row r="83" spans="1:3" ht="50.15" customHeight="1" x14ac:dyDescent="0.35">
      <c r="A83" s="1"/>
      <c r="C83"/>
    </row>
    <row r="84" spans="1:3" ht="50.15" customHeight="1" x14ac:dyDescent="0.35">
      <c r="A84" s="1"/>
      <c r="C84"/>
    </row>
    <row r="85" spans="1:3" x14ac:dyDescent="0.35">
      <c r="A85" s="1"/>
      <c r="C85"/>
    </row>
    <row r="86" spans="1:3" x14ac:dyDescent="0.35">
      <c r="A86" s="1"/>
      <c r="C86"/>
    </row>
    <row r="87" spans="1:3" x14ac:dyDescent="0.35">
      <c r="A87" s="1"/>
      <c r="C87"/>
    </row>
    <row r="88" spans="1:3" x14ac:dyDescent="0.35">
      <c r="C88"/>
    </row>
    <row r="89" spans="1:3" x14ac:dyDescent="0.35">
      <c r="C89"/>
    </row>
    <row r="90" spans="1:3" x14ac:dyDescent="0.35">
      <c r="C90"/>
    </row>
    <row r="91" spans="1:3" x14ac:dyDescent="0.35">
      <c r="C91"/>
    </row>
    <row r="92" spans="1:3" x14ac:dyDescent="0.35">
      <c r="C92"/>
    </row>
    <row r="93" spans="1:3" x14ac:dyDescent="0.35">
      <c r="C93"/>
    </row>
    <row r="94" spans="1:3" x14ac:dyDescent="0.35">
      <c r="C94"/>
    </row>
    <row r="95" spans="1:3" x14ac:dyDescent="0.35">
      <c r="C95"/>
    </row>
    <row r="96" spans="1: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row r="114" spans="3:3" x14ac:dyDescent="0.35">
      <c r="C114"/>
    </row>
    <row r="115" spans="3:3" x14ac:dyDescent="0.35">
      <c r="C115"/>
    </row>
    <row r="116" spans="3:3" x14ac:dyDescent="0.35">
      <c r="C116"/>
    </row>
    <row r="117" spans="3:3" x14ac:dyDescent="0.35">
      <c r="C117"/>
    </row>
    <row r="118" spans="3:3" x14ac:dyDescent="0.35">
      <c r="C118"/>
    </row>
    <row r="119" spans="3:3" x14ac:dyDescent="0.35">
      <c r="C119"/>
    </row>
    <row r="120" spans="3:3" x14ac:dyDescent="0.35">
      <c r="C120"/>
    </row>
    <row r="121" spans="3:3" x14ac:dyDescent="0.35">
      <c r="C121"/>
    </row>
    <row r="122" spans="3:3" x14ac:dyDescent="0.35">
      <c r="C122"/>
    </row>
    <row r="123" spans="3:3" x14ac:dyDescent="0.35">
      <c r="C123"/>
    </row>
    <row r="124" spans="3:3" x14ac:dyDescent="0.35">
      <c r="C124"/>
    </row>
    <row r="125" spans="3:3" x14ac:dyDescent="0.35">
      <c r="C125"/>
    </row>
    <row r="126" spans="3:3" x14ac:dyDescent="0.35">
      <c r="C126"/>
    </row>
  </sheetData>
  <mergeCells count="89">
    <mergeCell ref="H10:I10"/>
    <mergeCell ref="H14:I14"/>
    <mergeCell ref="D14:E14"/>
    <mergeCell ref="H15:I15"/>
    <mergeCell ref="D15:E15"/>
    <mergeCell ref="D11:E11"/>
    <mergeCell ref="H11:I11"/>
    <mergeCell ref="D12:E12"/>
    <mergeCell ref="H12:I12"/>
    <mergeCell ref="D13:E13"/>
    <mergeCell ref="H13:I13"/>
    <mergeCell ref="C3:K3"/>
    <mergeCell ref="C4:K4"/>
    <mergeCell ref="C23:J23"/>
    <mergeCell ref="D8:E8"/>
    <mergeCell ref="D7:E7"/>
    <mergeCell ref="H7:I7"/>
    <mergeCell ref="H8:I8"/>
    <mergeCell ref="E20:J20"/>
    <mergeCell ref="D19:K19"/>
    <mergeCell ref="F7:G7"/>
    <mergeCell ref="F8:G8"/>
    <mergeCell ref="D9:E9"/>
    <mergeCell ref="D10:E10"/>
    <mergeCell ref="F9:G9"/>
    <mergeCell ref="F10:G10"/>
    <mergeCell ref="H9:I9"/>
    <mergeCell ref="D24:K27"/>
    <mergeCell ref="D29:E29"/>
    <mergeCell ref="H29:I29"/>
    <mergeCell ref="F31:G31"/>
    <mergeCell ref="F30:G30"/>
    <mergeCell ref="D30:E30"/>
    <mergeCell ref="D31:E31"/>
    <mergeCell ref="I72:K72"/>
    <mergeCell ref="H61:I61"/>
    <mergeCell ref="C68:E68"/>
    <mergeCell ref="C61:C63"/>
    <mergeCell ref="F29:G29"/>
    <mergeCell ref="F32:G32"/>
    <mergeCell ref="C38:J38"/>
    <mergeCell ref="D39:K46"/>
    <mergeCell ref="F57:J57"/>
    <mergeCell ref="D62:E62"/>
    <mergeCell ref="F62:G62"/>
    <mergeCell ref="H62:I62"/>
    <mergeCell ref="E65:J65"/>
    <mergeCell ref="C57:E57"/>
    <mergeCell ref="D60:E60"/>
    <mergeCell ref="F60:G60"/>
    <mergeCell ref="D51:E51"/>
    <mergeCell ref="D77:F77"/>
    <mergeCell ref="C5:K5"/>
    <mergeCell ref="D71:F71"/>
    <mergeCell ref="D72:F72"/>
    <mergeCell ref="D73:F73"/>
    <mergeCell ref="D74:F74"/>
    <mergeCell ref="D75:F75"/>
    <mergeCell ref="D32:E32"/>
    <mergeCell ref="H30:I30"/>
    <mergeCell ref="H31:I31"/>
    <mergeCell ref="H32:I32"/>
    <mergeCell ref="C50:C52"/>
    <mergeCell ref="F50:G50"/>
    <mergeCell ref="F51:G51"/>
    <mergeCell ref="D49:E49"/>
    <mergeCell ref="D16:E16"/>
    <mergeCell ref="H16:I16"/>
    <mergeCell ref="E54:J54"/>
    <mergeCell ref="D76:F76"/>
    <mergeCell ref="H49:I49"/>
    <mergeCell ref="E35:J35"/>
    <mergeCell ref="E36:J36"/>
    <mergeCell ref="D50:E50"/>
    <mergeCell ref="H50:I50"/>
    <mergeCell ref="F49:G49"/>
    <mergeCell ref="I75:K75"/>
    <mergeCell ref="H51:I51"/>
    <mergeCell ref="I71:K71"/>
    <mergeCell ref="I73:K73"/>
    <mergeCell ref="I74:K74"/>
    <mergeCell ref="E55:J55"/>
    <mergeCell ref="H60:I60"/>
    <mergeCell ref="D61:E61"/>
    <mergeCell ref="F61:G61"/>
    <mergeCell ref="D70:F70"/>
    <mergeCell ref="I70:K70"/>
    <mergeCell ref="E66:J66"/>
    <mergeCell ref="F68:K68"/>
  </mergeCells>
  <phoneticPr fontId="61" type="noConversion"/>
  <dataValidations count="6">
    <dataValidation type="list" allowBlank="1" showInputMessage="1" showErrorMessage="1" sqref="F31:G32 F51:G51 F62:G62"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9 J49 J60" xr:uid="{1B9734F0-50A7-479D-ABFE-1CB451E9E6F9}"/>
    <dataValidation allowBlank="1" showInputMessage="1" showErrorMessage="1" prompt="Refers to the progress expected to be reached at project finalization. " sqref="H7:I7 H29:I29 H49:I49 H60:I60" xr:uid="{796D07AB-DB36-4395-BBDF-F15569F365CC}"/>
    <dataValidation allowBlank="1" showInputMessage="1" showErrorMessage="1" prompt="Please use the drop-down menu to fill this section" sqref="F7:G7 F29:G29 F49:G49 F60:G60" xr:uid="{DBE09938-904E-475E-B929-C73798B23CCA}"/>
    <dataValidation allowBlank="1" showInputMessage="1" showErrorMessage="1" prompt="Report the project components/outcomes as in the project document " sqref="D7:E7 D29:E29 D49:E49 D60:E60" xr:uid="{DC1DFBE9-63D6-4B24-9A8E-F739A97F9FBC}"/>
    <dataValidation type="list" allowBlank="1" showInputMessage="1" showErrorMessage="1" prompt="Please use drop down menu to enter data " sqref="F50:G50 F30:G30 F8:G16 F61:G61" xr:uid="{C63439B7-344C-4846-A679-5884668B3792}">
      <formula1>"Outcome 1, Outcome 2, Outcome 3, Outcome 4, Outcome 5, Outcome 6, Outcome 7, Outcome 8"</formula1>
    </dataValidation>
  </dataValidations>
  <hyperlinks>
    <hyperlink ref="E21" r:id="rId1" xr:uid="{4AD9561C-C45E-4428-B3CB-CEF26553FA28}"/>
    <hyperlink ref="E36" r:id="rId2" xr:uid="{4EC87959-5DA9-498A-A660-3AC4BF7B917B}"/>
    <hyperlink ref="E66" r:id="rId3" xr:uid="{E2DB3DBE-270F-46E2-9D87-B1BFAEBD9E0D}"/>
    <hyperlink ref="E55" r:id="rId4" display="depmarie@moi.intnet.mu" xr:uid="{5DE6D560-BEFD-4A8C-947D-5585D8021366}"/>
  </hyperlinks>
  <pageMargins left="0.2" right="0.21" top="0.17" bottom="0.17" header="0.17" footer="0.17"/>
  <pageSetup orientation="landscape"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0"/>
  <sheetViews>
    <sheetView topLeftCell="A37" zoomScale="70" zoomScaleNormal="70" workbookViewId="0">
      <selection activeCell="D40" sqref="D40"/>
    </sheetView>
  </sheetViews>
  <sheetFormatPr defaultColWidth="8.81640625" defaultRowHeight="14.5" x14ac:dyDescent="0.35"/>
  <cols>
    <col min="1" max="1" width="1.453125" customWidth="1"/>
    <col min="2" max="2" width="4.54296875" customWidth="1"/>
    <col min="3" max="4" width="25.81640625" customWidth="1"/>
    <col min="5" max="5" width="18.54296875" customWidth="1"/>
    <col min="6" max="6" width="32.1796875" customWidth="1"/>
    <col min="7" max="7" width="35.81640625" customWidth="1"/>
    <col min="8" max="8" width="68.1796875" customWidth="1"/>
    <col min="9" max="9" width="52.54296875" customWidth="1"/>
    <col min="10" max="10" width="1.54296875" customWidth="1"/>
    <col min="11" max="11" width="46.54296875" customWidth="1"/>
  </cols>
  <sheetData>
    <row r="1" spans="1:10" ht="15" thickBot="1" x14ac:dyDescent="0.4"/>
    <row r="2" spans="1:10" x14ac:dyDescent="0.35">
      <c r="B2" s="33"/>
      <c r="C2" s="33"/>
      <c r="D2" s="33"/>
      <c r="E2" s="34"/>
      <c r="F2" s="34"/>
      <c r="G2" s="34"/>
      <c r="H2" s="34"/>
      <c r="I2" s="34"/>
      <c r="J2" s="35"/>
    </row>
    <row r="3" spans="1:10" ht="20" x14ac:dyDescent="0.4">
      <c r="B3" s="766" t="s">
        <v>595</v>
      </c>
      <c r="C3" s="766"/>
      <c r="D3" s="766"/>
      <c r="E3" s="766"/>
      <c r="F3" s="766"/>
      <c r="G3" s="766"/>
      <c r="H3" s="766"/>
      <c r="I3" s="767"/>
      <c r="J3" s="81"/>
    </row>
    <row r="4" spans="1:10" x14ac:dyDescent="0.35">
      <c r="B4" s="768" t="s">
        <v>596</v>
      </c>
      <c r="C4" s="768"/>
      <c r="D4" s="768"/>
      <c r="E4" s="768"/>
      <c r="F4" s="768"/>
      <c r="G4" s="768"/>
      <c r="H4" s="768"/>
      <c r="I4" s="768"/>
      <c r="J4" s="37"/>
    </row>
    <row r="5" spans="1:10" x14ac:dyDescent="0.35">
      <c r="B5" s="520"/>
      <c r="C5" s="520"/>
      <c r="D5" s="520"/>
      <c r="E5" s="520"/>
      <c r="F5" s="520"/>
      <c r="G5" s="520"/>
      <c r="H5" s="520"/>
      <c r="I5" s="520"/>
      <c r="J5" s="37"/>
    </row>
    <row r="6" spans="1:10" ht="46" customHeight="1" thickBot="1" x14ac:dyDescent="0.4">
      <c r="B6" s="769" t="s">
        <v>597</v>
      </c>
      <c r="C6" s="769"/>
      <c r="D6" s="769"/>
      <c r="E6" s="769"/>
      <c r="F6" s="39"/>
      <c r="G6" s="39"/>
      <c r="H6" s="39"/>
      <c r="I6" s="39"/>
      <c r="J6" s="37"/>
    </row>
    <row r="7" spans="1:10" ht="30" customHeight="1" thickBot="1" x14ac:dyDescent="0.4">
      <c r="B7" s="515"/>
      <c r="C7" s="424" t="s">
        <v>598</v>
      </c>
      <c r="D7" s="521" t="s">
        <v>1306</v>
      </c>
      <c r="E7" s="772" t="s">
        <v>456</v>
      </c>
      <c r="F7" s="773"/>
      <c r="G7" s="86" t="s">
        <v>457</v>
      </c>
      <c r="H7" s="87" t="s">
        <v>599</v>
      </c>
      <c r="I7" s="86" t="s">
        <v>600</v>
      </c>
      <c r="J7" s="37"/>
    </row>
    <row r="8" spans="1:10" ht="190.4" customHeight="1" x14ac:dyDescent="0.35">
      <c r="A8" s="161"/>
      <c r="B8" s="516"/>
      <c r="C8" s="759" t="s">
        <v>601</v>
      </c>
      <c r="D8" s="516" t="s">
        <v>1307</v>
      </c>
      <c r="E8" s="774" t="s">
        <v>602</v>
      </c>
      <c r="F8" s="775"/>
      <c r="G8" s="421" t="s">
        <v>603</v>
      </c>
      <c r="H8" s="421" t="s">
        <v>604</v>
      </c>
      <c r="I8" s="421" t="s">
        <v>605</v>
      </c>
      <c r="J8" s="42"/>
    </row>
    <row r="9" spans="1:10" ht="180" customHeight="1" x14ac:dyDescent="0.35">
      <c r="A9" s="161"/>
      <c r="B9" s="517"/>
      <c r="C9" s="759"/>
      <c r="D9" s="516" t="s">
        <v>1308</v>
      </c>
      <c r="E9" s="762" t="s">
        <v>606</v>
      </c>
      <c r="F9" s="763"/>
      <c r="G9" s="422" t="s">
        <v>607</v>
      </c>
      <c r="H9" s="422" t="s">
        <v>1206</v>
      </c>
      <c r="I9" s="422" t="s">
        <v>608</v>
      </c>
      <c r="J9" s="42"/>
    </row>
    <row r="10" spans="1:10" ht="164.5" customHeight="1" x14ac:dyDescent="0.35">
      <c r="A10" s="161"/>
      <c r="B10" s="517"/>
      <c r="C10" s="759"/>
      <c r="D10" s="516" t="s">
        <v>1309</v>
      </c>
      <c r="E10" s="762" t="s">
        <v>609</v>
      </c>
      <c r="F10" s="763"/>
      <c r="G10" s="422" t="s">
        <v>610</v>
      </c>
      <c r="H10" s="422" t="s">
        <v>1207</v>
      </c>
      <c r="I10" s="422" t="s">
        <v>611</v>
      </c>
      <c r="J10" s="42"/>
    </row>
    <row r="11" spans="1:10" ht="97.4" customHeight="1" x14ac:dyDescent="0.35">
      <c r="A11" s="161"/>
      <c r="B11" s="517"/>
      <c r="C11" s="759" t="s">
        <v>612</v>
      </c>
      <c r="D11" s="516" t="s">
        <v>1310</v>
      </c>
      <c r="E11" s="762" t="s">
        <v>470</v>
      </c>
      <c r="F11" s="763"/>
      <c r="G11" s="422">
        <v>0</v>
      </c>
      <c r="H11" s="422" t="s">
        <v>613</v>
      </c>
      <c r="I11" s="422" t="s">
        <v>614</v>
      </c>
      <c r="J11" s="42"/>
    </row>
    <row r="12" spans="1:10" ht="168" customHeight="1" x14ac:dyDescent="0.35">
      <c r="A12" s="161"/>
      <c r="B12" s="517"/>
      <c r="C12" s="759"/>
      <c r="D12" s="516" t="s">
        <v>1311</v>
      </c>
      <c r="E12" s="762" t="s">
        <v>615</v>
      </c>
      <c r="F12" s="763"/>
      <c r="G12" s="422">
        <v>0</v>
      </c>
      <c r="H12" s="422"/>
      <c r="I12" s="422" t="s">
        <v>616</v>
      </c>
      <c r="J12" s="42"/>
    </row>
    <row r="13" spans="1:10" ht="117" customHeight="1" x14ac:dyDescent="0.35">
      <c r="A13" s="161"/>
      <c r="B13" s="517"/>
      <c r="C13" s="759" t="s">
        <v>617</v>
      </c>
      <c r="D13" s="517" t="s">
        <v>1282</v>
      </c>
      <c r="E13" s="762" t="s">
        <v>467</v>
      </c>
      <c r="F13" s="763"/>
      <c r="G13" s="422">
        <v>110</v>
      </c>
      <c r="H13" s="422" t="s">
        <v>1267</v>
      </c>
      <c r="I13" s="422" t="s">
        <v>618</v>
      </c>
      <c r="J13" s="42"/>
    </row>
    <row r="14" spans="1:10" ht="41.5" customHeight="1" x14ac:dyDescent="0.35">
      <c r="A14" s="161"/>
      <c r="B14" s="517"/>
      <c r="C14" s="759"/>
      <c r="D14" s="517" t="s">
        <v>1283</v>
      </c>
      <c r="E14" s="762" t="s">
        <v>619</v>
      </c>
      <c r="F14" s="763"/>
      <c r="G14" s="422">
        <v>0</v>
      </c>
      <c r="H14" s="523">
        <v>0</v>
      </c>
      <c r="I14" s="422" t="s">
        <v>620</v>
      </c>
      <c r="J14" s="42"/>
    </row>
    <row r="15" spans="1:10" ht="40.75" customHeight="1" x14ac:dyDescent="0.35">
      <c r="A15" s="161"/>
      <c r="B15" s="517"/>
      <c r="C15" s="759"/>
      <c r="D15" s="517" t="s">
        <v>1283</v>
      </c>
      <c r="E15" s="762" t="s">
        <v>621</v>
      </c>
      <c r="F15" s="763"/>
      <c r="G15" s="422">
        <v>0</v>
      </c>
      <c r="H15" s="422" t="s">
        <v>1209</v>
      </c>
      <c r="I15" s="422" t="s">
        <v>622</v>
      </c>
      <c r="J15" s="42"/>
    </row>
    <row r="16" spans="1:10" ht="106" customHeight="1" x14ac:dyDescent="0.35">
      <c r="A16" s="161"/>
      <c r="B16" s="517"/>
      <c r="C16" s="759"/>
      <c r="D16" s="517" t="s">
        <v>1283</v>
      </c>
      <c r="E16" s="762" t="s">
        <v>462</v>
      </c>
      <c r="F16" s="763"/>
      <c r="G16" s="422">
        <v>0</v>
      </c>
      <c r="H16" s="422" t="s">
        <v>623</v>
      </c>
      <c r="I16" s="422" t="s">
        <v>624</v>
      </c>
      <c r="J16" s="42"/>
    </row>
    <row r="17" spans="1:10" ht="34.75" customHeight="1" x14ac:dyDescent="0.35">
      <c r="A17" s="161"/>
      <c r="B17" s="517"/>
      <c r="C17" s="759" t="s">
        <v>625</v>
      </c>
      <c r="D17" s="517" t="s">
        <v>1284</v>
      </c>
      <c r="E17" s="762" t="s">
        <v>626</v>
      </c>
      <c r="F17" s="763"/>
      <c r="G17" s="422" t="s">
        <v>447</v>
      </c>
      <c r="H17" s="422" t="s">
        <v>1208</v>
      </c>
      <c r="I17" s="422" t="s">
        <v>627</v>
      </c>
      <c r="J17" s="42"/>
    </row>
    <row r="18" spans="1:10" ht="43.4" customHeight="1" x14ac:dyDescent="0.35">
      <c r="A18" s="161"/>
      <c r="B18" s="517"/>
      <c r="C18" s="759"/>
      <c r="D18" s="517" t="s">
        <v>1284</v>
      </c>
      <c r="E18" s="762" t="s">
        <v>628</v>
      </c>
      <c r="F18" s="763"/>
      <c r="G18" s="422" t="s">
        <v>447</v>
      </c>
      <c r="H18" s="422" t="s">
        <v>629</v>
      </c>
      <c r="I18" s="422" t="s">
        <v>630</v>
      </c>
      <c r="J18" s="42"/>
    </row>
    <row r="19" spans="1:10" ht="38.5" customHeight="1" x14ac:dyDescent="0.35">
      <c r="A19" s="161"/>
      <c r="B19" s="517"/>
      <c r="C19" s="759"/>
      <c r="D19" s="517" t="s">
        <v>1284</v>
      </c>
      <c r="E19" s="762" t="s">
        <v>631</v>
      </c>
      <c r="F19" s="763"/>
      <c r="G19" s="425">
        <v>0</v>
      </c>
      <c r="H19" s="422" t="s">
        <v>632</v>
      </c>
      <c r="I19" s="422" t="s">
        <v>633</v>
      </c>
      <c r="J19" s="42"/>
    </row>
    <row r="20" spans="1:10" ht="56.5" customHeight="1" x14ac:dyDescent="0.35">
      <c r="A20" s="161"/>
      <c r="B20" s="517"/>
      <c r="C20" s="759"/>
      <c r="D20" s="517" t="s">
        <v>1285</v>
      </c>
      <c r="E20" s="762" t="s">
        <v>634</v>
      </c>
      <c r="F20" s="763"/>
      <c r="G20" s="422" t="s">
        <v>416</v>
      </c>
      <c r="H20" s="422" t="s">
        <v>1211</v>
      </c>
      <c r="I20" s="422" t="s">
        <v>635</v>
      </c>
      <c r="J20" s="42"/>
    </row>
    <row r="21" spans="1:10" ht="56" x14ac:dyDescent="0.35">
      <c r="A21" s="161"/>
      <c r="B21" s="517"/>
      <c r="C21" s="759"/>
      <c r="D21" s="517" t="s">
        <v>1285</v>
      </c>
      <c r="E21" s="762" t="s">
        <v>636</v>
      </c>
      <c r="F21" s="763"/>
      <c r="G21" s="422">
        <v>0</v>
      </c>
      <c r="H21" s="422" t="s">
        <v>637</v>
      </c>
      <c r="I21" s="422" t="s">
        <v>638</v>
      </c>
      <c r="J21" s="42"/>
    </row>
    <row r="22" spans="1:10" ht="126.5" customHeight="1" x14ac:dyDescent="0.35">
      <c r="A22" s="161"/>
      <c r="B22" s="517"/>
      <c r="C22" s="759"/>
      <c r="D22" s="517" t="s">
        <v>1286</v>
      </c>
      <c r="E22" s="762" t="s">
        <v>639</v>
      </c>
      <c r="F22" s="763"/>
      <c r="G22" s="422">
        <v>0</v>
      </c>
      <c r="H22" s="770" t="s">
        <v>640</v>
      </c>
      <c r="I22" s="422" t="s">
        <v>641</v>
      </c>
      <c r="J22" s="42"/>
    </row>
    <row r="23" spans="1:10" ht="47.4" customHeight="1" x14ac:dyDescent="0.35">
      <c r="A23" s="161"/>
      <c r="B23" s="517"/>
      <c r="C23" s="759"/>
      <c r="D23" s="517" t="s">
        <v>1286</v>
      </c>
      <c r="E23" s="762" t="s">
        <v>642</v>
      </c>
      <c r="F23" s="763"/>
      <c r="G23" s="422" t="s">
        <v>643</v>
      </c>
      <c r="H23" s="771"/>
      <c r="I23" s="422" t="s">
        <v>644</v>
      </c>
      <c r="J23" s="42"/>
    </row>
    <row r="24" spans="1:10" ht="70" x14ac:dyDescent="0.35">
      <c r="A24" s="161"/>
      <c r="B24" s="517"/>
      <c r="C24" s="759"/>
      <c r="D24" s="517" t="s">
        <v>1286</v>
      </c>
      <c r="E24" s="762" t="s">
        <v>645</v>
      </c>
      <c r="F24" s="763"/>
      <c r="G24" s="422" t="s">
        <v>646</v>
      </c>
      <c r="H24" s="422" t="s">
        <v>647</v>
      </c>
      <c r="I24" s="422" t="s">
        <v>648</v>
      </c>
      <c r="J24" s="42"/>
    </row>
    <row r="25" spans="1:10" ht="45.65" customHeight="1" x14ac:dyDescent="0.35">
      <c r="A25" s="161"/>
      <c r="B25" s="517"/>
      <c r="C25" s="759"/>
      <c r="D25" s="517" t="s">
        <v>1286</v>
      </c>
      <c r="E25" s="762" t="s">
        <v>649</v>
      </c>
      <c r="F25" s="763"/>
      <c r="G25" s="422">
        <v>0</v>
      </c>
      <c r="H25" s="422" t="s">
        <v>650</v>
      </c>
      <c r="I25" s="422" t="s">
        <v>651</v>
      </c>
      <c r="J25" s="42"/>
    </row>
    <row r="26" spans="1:10" ht="28" x14ac:dyDescent="0.35">
      <c r="A26" s="161"/>
      <c r="B26" s="517"/>
      <c r="C26" s="759"/>
      <c r="D26" s="517" t="s">
        <v>1286</v>
      </c>
      <c r="E26" s="762" t="s">
        <v>652</v>
      </c>
      <c r="F26" s="763"/>
      <c r="G26" s="422" t="s">
        <v>653</v>
      </c>
      <c r="H26" s="422" t="s">
        <v>654</v>
      </c>
      <c r="I26" s="422" t="s">
        <v>655</v>
      </c>
      <c r="J26" s="42"/>
    </row>
    <row r="27" spans="1:10" ht="46.4" customHeight="1" x14ac:dyDescent="0.35">
      <c r="A27" s="161"/>
      <c r="B27" s="517"/>
      <c r="C27" s="759"/>
      <c r="D27" s="517" t="s">
        <v>1286</v>
      </c>
      <c r="E27" s="762" t="s">
        <v>656</v>
      </c>
      <c r="F27" s="763"/>
      <c r="G27" s="422">
        <v>0</v>
      </c>
      <c r="H27" s="422" t="s">
        <v>654</v>
      </c>
      <c r="I27" s="422" t="s">
        <v>657</v>
      </c>
      <c r="J27" s="42"/>
    </row>
    <row r="28" spans="1:10" ht="28" x14ac:dyDescent="0.35">
      <c r="A28" s="161"/>
      <c r="B28" s="517"/>
      <c r="C28" s="759"/>
      <c r="D28" s="517" t="s">
        <v>1287</v>
      </c>
      <c r="E28" s="762" t="s">
        <v>658</v>
      </c>
      <c r="F28" s="763"/>
      <c r="G28" s="422">
        <v>0</v>
      </c>
      <c r="H28" s="422">
        <v>0</v>
      </c>
      <c r="I28" s="422" t="s">
        <v>659</v>
      </c>
      <c r="J28" s="42"/>
    </row>
    <row r="29" spans="1:10" ht="28" x14ac:dyDescent="0.35">
      <c r="A29" s="161"/>
      <c r="B29" s="517"/>
      <c r="C29" s="759"/>
      <c r="D29" s="517" t="s">
        <v>1287</v>
      </c>
      <c r="E29" s="762" t="s">
        <v>660</v>
      </c>
      <c r="F29" s="763"/>
      <c r="G29" s="425">
        <v>0</v>
      </c>
      <c r="H29" s="422">
        <v>0</v>
      </c>
      <c r="I29" s="422" t="s">
        <v>661</v>
      </c>
      <c r="J29" s="42"/>
    </row>
    <row r="30" spans="1:10" ht="34.4" customHeight="1" x14ac:dyDescent="0.35">
      <c r="A30" s="161"/>
      <c r="B30" s="517"/>
      <c r="C30" s="759"/>
      <c r="D30" s="517" t="s">
        <v>1287</v>
      </c>
      <c r="E30" s="762" t="s">
        <v>662</v>
      </c>
      <c r="F30" s="763"/>
      <c r="G30" s="422">
        <v>0</v>
      </c>
      <c r="H30" s="422">
        <v>0</v>
      </c>
      <c r="I30" s="422" t="s">
        <v>663</v>
      </c>
      <c r="J30" s="42"/>
    </row>
    <row r="31" spans="1:10" ht="33.65" customHeight="1" thickBot="1" x14ac:dyDescent="0.4">
      <c r="A31" s="161"/>
      <c r="B31" s="517"/>
      <c r="C31" s="759"/>
      <c r="D31" s="517" t="s">
        <v>1287</v>
      </c>
      <c r="E31" s="764" t="s">
        <v>664</v>
      </c>
      <c r="F31" s="765"/>
      <c r="G31" s="423">
        <v>0</v>
      </c>
      <c r="H31" s="423">
        <v>0</v>
      </c>
      <c r="I31" s="423" t="s">
        <v>665</v>
      </c>
      <c r="J31" s="42"/>
    </row>
    <row r="32" spans="1:10" ht="124.4" customHeight="1" x14ac:dyDescent="0.35">
      <c r="A32" s="161"/>
      <c r="B32" s="517"/>
      <c r="C32" s="759" t="s">
        <v>666</v>
      </c>
      <c r="D32" s="517" t="s">
        <v>1288</v>
      </c>
      <c r="E32" s="762" t="s">
        <v>1203</v>
      </c>
      <c r="F32" s="763"/>
      <c r="G32" s="422" t="s">
        <v>667</v>
      </c>
      <c r="H32" s="422">
        <v>0</v>
      </c>
      <c r="I32" s="422" t="s">
        <v>668</v>
      </c>
      <c r="J32" s="42"/>
    </row>
    <row r="33" spans="1:10" ht="60.65" customHeight="1" x14ac:dyDescent="0.35">
      <c r="A33" s="161"/>
      <c r="B33" s="517"/>
      <c r="C33" s="759"/>
      <c r="D33" s="517" t="s">
        <v>1289</v>
      </c>
      <c r="E33" s="762" t="s">
        <v>669</v>
      </c>
      <c r="F33" s="763"/>
      <c r="G33" s="422" t="s">
        <v>670</v>
      </c>
      <c r="H33" s="422">
        <v>0</v>
      </c>
      <c r="I33" s="422" t="s">
        <v>671</v>
      </c>
      <c r="J33" s="42"/>
    </row>
    <row r="34" spans="1:10" ht="79.5" customHeight="1" x14ac:dyDescent="0.35">
      <c r="A34" s="161"/>
      <c r="B34" s="517"/>
      <c r="C34" s="759" t="s">
        <v>672</v>
      </c>
      <c r="D34" s="517" t="s">
        <v>1290</v>
      </c>
      <c r="E34" s="762" t="s">
        <v>673</v>
      </c>
      <c r="F34" s="763"/>
      <c r="G34" s="422">
        <v>0</v>
      </c>
      <c r="H34" s="422" t="s">
        <v>674</v>
      </c>
      <c r="I34" s="422" t="s">
        <v>675</v>
      </c>
      <c r="J34" s="42"/>
    </row>
    <row r="35" spans="1:10" ht="42" x14ac:dyDescent="0.35">
      <c r="A35" s="161"/>
      <c r="B35" s="517"/>
      <c r="C35" s="759"/>
      <c r="D35" s="517" t="s">
        <v>1291</v>
      </c>
      <c r="E35" s="762" t="s">
        <v>676</v>
      </c>
      <c r="F35" s="763"/>
      <c r="G35" s="422" t="s">
        <v>677</v>
      </c>
      <c r="H35" s="422" t="s">
        <v>1210</v>
      </c>
      <c r="I35" s="422" t="s">
        <v>678</v>
      </c>
      <c r="J35" s="42"/>
    </row>
    <row r="36" spans="1:10" ht="95.5" customHeight="1" x14ac:dyDescent="0.35">
      <c r="A36" s="161"/>
      <c r="B36" s="517"/>
      <c r="C36" s="759"/>
      <c r="D36" s="517" t="s">
        <v>1291</v>
      </c>
      <c r="E36" s="762" t="s">
        <v>679</v>
      </c>
      <c r="F36" s="763"/>
      <c r="G36" s="422">
        <v>0</v>
      </c>
      <c r="H36" s="422" t="s">
        <v>674</v>
      </c>
      <c r="I36" s="422" t="s">
        <v>680</v>
      </c>
      <c r="J36" s="42"/>
    </row>
    <row r="37" spans="1:10" ht="261.64999999999998" customHeight="1" x14ac:dyDescent="0.35">
      <c r="A37" s="161"/>
      <c r="B37" s="517"/>
      <c r="C37" s="759" t="s">
        <v>681</v>
      </c>
      <c r="D37" s="517" t="s">
        <v>1292</v>
      </c>
      <c r="E37" s="762" t="s">
        <v>682</v>
      </c>
      <c r="F37" s="763"/>
      <c r="G37" s="422" t="s">
        <v>683</v>
      </c>
      <c r="H37" s="422" t="s">
        <v>684</v>
      </c>
      <c r="I37" s="422" t="s">
        <v>685</v>
      </c>
      <c r="J37" s="42"/>
    </row>
    <row r="38" spans="1:10" ht="231" customHeight="1" x14ac:dyDescent="0.35">
      <c r="A38" s="161"/>
      <c r="B38" s="517"/>
      <c r="C38" s="759"/>
      <c r="D38" s="517" t="s">
        <v>1292</v>
      </c>
      <c r="E38" s="762" t="s">
        <v>686</v>
      </c>
      <c r="F38" s="763"/>
      <c r="G38" s="422">
        <v>0</v>
      </c>
      <c r="H38" s="422" t="s">
        <v>687</v>
      </c>
      <c r="I38" s="422" t="s">
        <v>688</v>
      </c>
      <c r="J38" s="42"/>
    </row>
    <row r="39" spans="1:10" ht="28" x14ac:dyDescent="0.35">
      <c r="A39" s="161"/>
      <c r="B39" s="517"/>
      <c r="C39" s="759"/>
      <c r="D39" s="517" t="s">
        <v>1292</v>
      </c>
      <c r="E39" s="762" t="s">
        <v>689</v>
      </c>
      <c r="F39" s="763"/>
      <c r="G39" s="425">
        <v>0</v>
      </c>
      <c r="H39" s="422" t="s">
        <v>690</v>
      </c>
      <c r="I39" s="422" t="s">
        <v>691</v>
      </c>
      <c r="J39" s="42"/>
    </row>
    <row r="40" spans="1:10" ht="145.5" customHeight="1" x14ac:dyDescent="0.35">
      <c r="A40" s="161"/>
      <c r="B40" s="517"/>
      <c r="C40" s="759"/>
      <c r="D40" s="517" t="s">
        <v>1293</v>
      </c>
      <c r="E40" s="762" t="s">
        <v>692</v>
      </c>
      <c r="F40" s="763"/>
      <c r="G40" s="422" t="s">
        <v>693</v>
      </c>
      <c r="H40" s="422" t="s">
        <v>1212</v>
      </c>
      <c r="I40" s="422" t="s">
        <v>694</v>
      </c>
      <c r="J40" s="42"/>
    </row>
    <row r="41" spans="1:10" ht="31.75" customHeight="1" x14ac:dyDescent="0.35">
      <c r="A41" s="161"/>
      <c r="B41" s="517"/>
      <c r="C41" s="759"/>
      <c r="D41" s="517" t="s">
        <v>1293</v>
      </c>
      <c r="E41" s="762" t="s">
        <v>636</v>
      </c>
      <c r="F41" s="763"/>
      <c r="G41" s="422">
        <v>0</v>
      </c>
      <c r="H41" s="422" t="s">
        <v>1211</v>
      </c>
      <c r="I41" s="422">
        <v>6</v>
      </c>
      <c r="J41" s="42"/>
    </row>
    <row r="42" spans="1:10" ht="55.75" customHeight="1" x14ac:dyDescent="0.35">
      <c r="A42" s="161"/>
      <c r="B42" s="517"/>
      <c r="C42" s="759"/>
      <c r="D42" s="517" t="s">
        <v>1294</v>
      </c>
      <c r="E42" s="762" t="s">
        <v>695</v>
      </c>
      <c r="F42" s="763"/>
      <c r="G42" s="422" t="s">
        <v>696</v>
      </c>
      <c r="H42" s="422" t="s">
        <v>697</v>
      </c>
      <c r="I42" s="422" t="s">
        <v>698</v>
      </c>
      <c r="J42" s="42"/>
    </row>
    <row r="43" spans="1:10" ht="256.39999999999998" customHeight="1" x14ac:dyDescent="0.35">
      <c r="A43" s="161"/>
      <c r="B43" s="517"/>
      <c r="C43" s="759"/>
      <c r="D43" s="517" t="s">
        <v>1294</v>
      </c>
      <c r="E43" s="762" t="s">
        <v>699</v>
      </c>
      <c r="F43" s="763"/>
      <c r="G43" s="422" t="s">
        <v>700</v>
      </c>
      <c r="H43" s="422" t="s">
        <v>1213</v>
      </c>
      <c r="I43" s="422" t="s">
        <v>701</v>
      </c>
      <c r="J43" s="42"/>
    </row>
    <row r="44" spans="1:10" ht="187.75" customHeight="1" x14ac:dyDescent="0.35">
      <c r="A44" s="161"/>
      <c r="B44" s="517"/>
      <c r="C44" s="759"/>
      <c r="D44" s="517" t="s">
        <v>1294</v>
      </c>
      <c r="E44" s="762" t="s">
        <v>702</v>
      </c>
      <c r="F44" s="763"/>
      <c r="G44" s="422" t="s">
        <v>703</v>
      </c>
      <c r="H44" s="422" t="s">
        <v>704</v>
      </c>
      <c r="I44" s="422" t="s">
        <v>705</v>
      </c>
      <c r="J44" s="42"/>
    </row>
    <row r="45" spans="1:10" ht="42" x14ac:dyDescent="0.35">
      <c r="A45" s="161"/>
      <c r="B45" s="519"/>
      <c r="C45" s="759"/>
      <c r="D45" s="519" t="s">
        <v>1295</v>
      </c>
      <c r="E45" s="760" t="s">
        <v>706</v>
      </c>
      <c r="F45" s="761"/>
      <c r="G45" s="422">
        <v>0</v>
      </c>
      <c r="H45" s="422">
        <v>0</v>
      </c>
      <c r="I45" s="422" t="s">
        <v>707</v>
      </c>
      <c r="J45" s="42"/>
    </row>
    <row r="46" spans="1:10" ht="207" customHeight="1" x14ac:dyDescent="0.35">
      <c r="A46" s="161"/>
      <c r="B46" s="517"/>
      <c r="C46" s="759"/>
      <c r="D46" s="517" t="s">
        <v>1295</v>
      </c>
      <c r="E46" s="762" t="s">
        <v>708</v>
      </c>
      <c r="F46" s="763"/>
      <c r="G46" s="422" t="s">
        <v>709</v>
      </c>
      <c r="H46" s="422" t="s">
        <v>710</v>
      </c>
      <c r="I46" s="422" t="s">
        <v>711</v>
      </c>
      <c r="J46" s="42"/>
    </row>
    <row r="47" spans="1:10" ht="124.4" customHeight="1" x14ac:dyDescent="0.35">
      <c r="A47" s="161"/>
      <c r="B47" s="517"/>
      <c r="C47" s="759" t="s">
        <v>712</v>
      </c>
      <c r="D47" s="517" t="s">
        <v>1296</v>
      </c>
      <c r="E47" s="762" t="s">
        <v>713</v>
      </c>
      <c r="F47" s="763"/>
      <c r="G47" s="422" t="s">
        <v>714</v>
      </c>
      <c r="H47" s="422" t="s">
        <v>715</v>
      </c>
      <c r="I47" s="422" t="s">
        <v>716</v>
      </c>
      <c r="J47" s="42"/>
    </row>
    <row r="48" spans="1:10" ht="178.75" customHeight="1" x14ac:dyDescent="0.35">
      <c r="A48" s="161"/>
      <c r="B48" s="517"/>
      <c r="C48" s="759"/>
      <c r="D48" s="517" t="s">
        <v>1296</v>
      </c>
      <c r="E48" s="762" t="s">
        <v>717</v>
      </c>
      <c r="F48" s="763"/>
      <c r="G48" s="422" t="s">
        <v>718</v>
      </c>
      <c r="H48" s="422" t="s">
        <v>719</v>
      </c>
      <c r="I48" s="422" t="s">
        <v>720</v>
      </c>
      <c r="J48" s="42"/>
    </row>
    <row r="49" spans="1:10" ht="188.5" customHeight="1" x14ac:dyDescent="0.35">
      <c r="A49" s="161"/>
      <c r="B49" s="517"/>
      <c r="C49" s="759"/>
      <c r="D49" s="517" t="s">
        <v>1297</v>
      </c>
      <c r="E49" s="762" t="s">
        <v>669</v>
      </c>
      <c r="F49" s="763"/>
      <c r="G49" s="422" t="s">
        <v>721</v>
      </c>
      <c r="H49" s="422" t="s">
        <v>722</v>
      </c>
      <c r="I49" s="422" t="s">
        <v>723</v>
      </c>
      <c r="J49" s="42"/>
    </row>
    <row r="50" spans="1:10" ht="56.15" customHeight="1" x14ac:dyDescent="0.35">
      <c r="A50" s="161"/>
      <c r="B50" s="517"/>
      <c r="C50" s="759" t="s">
        <v>724</v>
      </c>
      <c r="D50" s="517" t="s">
        <v>1298</v>
      </c>
      <c r="E50" s="762" t="s">
        <v>725</v>
      </c>
      <c r="F50" s="763"/>
      <c r="G50" s="492" t="s">
        <v>1260</v>
      </c>
      <c r="H50" s="492" t="s">
        <v>1266</v>
      </c>
      <c r="I50" s="492" t="s">
        <v>726</v>
      </c>
      <c r="J50" s="42"/>
    </row>
    <row r="51" spans="1:10" ht="107.5" customHeight="1" x14ac:dyDescent="0.35">
      <c r="A51" s="161"/>
      <c r="B51" s="517"/>
      <c r="C51" s="759"/>
      <c r="D51" s="517" t="s">
        <v>1299</v>
      </c>
      <c r="E51" s="762" t="s">
        <v>727</v>
      </c>
      <c r="F51" s="763"/>
      <c r="G51" s="492" t="s">
        <v>1261</v>
      </c>
      <c r="H51" s="492" t="s">
        <v>1262</v>
      </c>
      <c r="I51" s="493" t="s">
        <v>728</v>
      </c>
      <c r="J51" s="42"/>
    </row>
    <row r="52" spans="1:10" ht="60" customHeight="1" thickBot="1" x14ac:dyDescent="0.4">
      <c r="A52" s="161"/>
      <c r="B52" s="518"/>
      <c r="C52" s="759"/>
      <c r="D52" s="518" t="s">
        <v>1300</v>
      </c>
      <c r="E52" s="764" t="s">
        <v>729</v>
      </c>
      <c r="F52" s="765"/>
      <c r="G52" s="492" t="s">
        <v>1263</v>
      </c>
      <c r="H52" s="494" t="s">
        <v>1264</v>
      </c>
      <c r="I52" s="495" t="s">
        <v>730</v>
      </c>
      <c r="J52" s="42"/>
    </row>
    <row r="53" spans="1:10" ht="45.65" customHeight="1" x14ac:dyDescent="0.35">
      <c r="A53" s="161"/>
      <c r="B53" s="517"/>
      <c r="C53" s="759" t="s">
        <v>731</v>
      </c>
      <c r="D53" s="517" t="s">
        <v>1301</v>
      </c>
      <c r="E53" s="762" t="s">
        <v>732</v>
      </c>
      <c r="F53" s="763"/>
      <c r="G53" s="492" t="s">
        <v>447</v>
      </c>
      <c r="H53" s="492" t="s">
        <v>733</v>
      </c>
      <c r="I53" s="493" t="s">
        <v>734</v>
      </c>
      <c r="J53" s="42"/>
    </row>
    <row r="54" spans="1:10" ht="80.400000000000006" customHeight="1" x14ac:dyDescent="0.35">
      <c r="A54" s="161"/>
      <c r="B54" s="517"/>
      <c r="C54" s="759"/>
      <c r="D54" s="517" t="s">
        <v>1302</v>
      </c>
      <c r="E54" s="762" t="s">
        <v>735</v>
      </c>
      <c r="F54" s="763"/>
      <c r="G54" s="492" t="s">
        <v>736</v>
      </c>
      <c r="H54" s="492" t="s">
        <v>1265</v>
      </c>
      <c r="I54" s="493" t="s">
        <v>737</v>
      </c>
      <c r="J54" s="42"/>
    </row>
    <row r="55" spans="1:10" ht="84" customHeight="1" x14ac:dyDescent="0.35">
      <c r="A55" s="161"/>
      <c r="B55" s="517"/>
      <c r="C55" s="759" t="s">
        <v>738</v>
      </c>
      <c r="D55" s="517" t="s">
        <v>1303</v>
      </c>
      <c r="E55" s="762" t="s">
        <v>474</v>
      </c>
      <c r="F55" s="763"/>
      <c r="G55" s="422">
        <v>0</v>
      </c>
      <c r="H55" s="422" t="s">
        <v>1267</v>
      </c>
      <c r="I55" s="426" t="s">
        <v>475</v>
      </c>
      <c r="J55" s="42"/>
    </row>
    <row r="56" spans="1:10" ht="108.65" customHeight="1" x14ac:dyDescent="0.35">
      <c r="A56" s="161"/>
      <c r="B56" s="517"/>
      <c r="C56" s="759"/>
      <c r="D56" s="517" t="s">
        <v>1304</v>
      </c>
      <c r="E56" s="762" t="s">
        <v>478</v>
      </c>
      <c r="F56" s="763"/>
      <c r="G56" s="422">
        <v>0</v>
      </c>
      <c r="H56" s="422" t="s">
        <v>1214</v>
      </c>
      <c r="I56" s="426" t="s">
        <v>479</v>
      </c>
      <c r="J56" s="42"/>
    </row>
    <row r="57" spans="1:10" ht="46.5" customHeight="1" x14ac:dyDescent="0.35">
      <c r="A57" s="161"/>
      <c r="B57" s="517"/>
      <c r="C57" s="759"/>
      <c r="D57" s="517" t="s">
        <v>1305</v>
      </c>
      <c r="E57" s="762" t="s">
        <v>739</v>
      </c>
      <c r="F57" s="763"/>
      <c r="G57" s="422" t="s">
        <v>447</v>
      </c>
      <c r="H57" s="422" t="s">
        <v>740</v>
      </c>
      <c r="I57" s="422" t="s">
        <v>741</v>
      </c>
      <c r="J57" s="42"/>
    </row>
    <row r="58" spans="1:10" ht="33.65" customHeight="1" x14ac:dyDescent="0.35">
      <c r="A58" s="161"/>
      <c r="B58" s="517"/>
      <c r="C58" s="759"/>
      <c r="D58" s="517" t="s">
        <v>1305</v>
      </c>
      <c r="E58" s="762" t="s">
        <v>742</v>
      </c>
      <c r="F58" s="763"/>
      <c r="G58" s="422" t="s">
        <v>743</v>
      </c>
      <c r="H58" s="422" t="s">
        <v>744</v>
      </c>
      <c r="I58" s="422" t="s">
        <v>745</v>
      </c>
      <c r="J58" s="42"/>
    </row>
    <row r="59" spans="1:10" ht="32.15" customHeight="1" x14ac:dyDescent="0.35">
      <c r="A59" s="161"/>
      <c r="B59" s="517"/>
      <c r="C59" s="759"/>
      <c r="D59" s="517" t="s">
        <v>1305</v>
      </c>
      <c r="E59" s="762" t="s">
        <v>746</v>
      </c>
      <c r="F59" s="763"/>
      <c r="G59" s="422">
        <v>0</v>
      </c>
      <c r="H59" s="422" t="s">
        <v>1215</v>
      </c>
      <c r="I59" s="422" t="s">
        <v>747</v>
      </c>
      <c r="J59" s="42"/>
    </row>
    <row r="60" spans="1:10" ht="15" thickBot="1" x14ac:dyDescent="0.4">
      <c r="B60" s="88"/>
      <c r="C60" s="88"/>
      <c r="D60" s="88"/>
      <c r="E60" s="88"/>
      <c r="F60" s="88"/>
      <c r="G60" s="88"/>
      <c r="H60" s="88"/>
      <c r="I60" s="88"/>
      <c r="J60" s="89"/>
    </row>
  </sheetData>
  <mergeCells count="68">
    <mergeCell ref="C50:C52"/>
    <mergeCell ref="C53:C54"/>
    <mergeCell ref="C55:C59"/>
    <mergeCell ref="E11:F11"/>
    <mergeCell ref="E53:F53"/>
    <mergeCell ref="E55:F55"/>
    <mergeCell ref="E56:F56"/>
    <mergeCell ref="E58:F58"/>
    <mergeCell ref="E32:F32"/>
    <mergeCell ref="E33:F33"/>
    <mergeCell ref="E34:F34"/>
    <mergeCell ref="E35:F35"/>
    <mergeCell ref="E36:F36"/>
    <mergeCell ref="E37:F37"/>
    <mergeCell ref="E38:F38"/>
    <mergeCell ref="E41:F41"/>
    <mergeCell ref="E42:F42"/>
    <mergeCell ref="E43:F43"/>
    <mergeCell ref="E44:F44"/>
    <mergeCell ref="E46:F46"/>
    <mergeCell ref="E54:F54"/>
    <mergeCell ref="E59:F59"/>
    <mergeCell ref="E57:F57"/>
    <mergeCell ref="E50:F50"/>
    <mergeCell ref="E51:F51"/>
    <mergeCell ref="E52:F52"/>
    <mergeCell ref="B3:I3"/>
    <mergeCell ref="B4:I4"/>
    <mergeCell ref="B6:E6"/>
    <mergeCell ref="E39:F39"/>
    <mergeCell ref="E40:F40"/>
    <mergeCell ref="H22:H23"/>
    <mergeCell ref="E7:F7"/>
    <mergeCell ref="E8:F8"/>
    <mergeCell ref="C8:C10"/>
    <mergeCell ref="E9:F9"/>
    <mergeCell ref="E10:F10"/>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C34:C36"/>
    <mergeCell ref="E45:F45"/>
    <mergeCell ref="C37:C46"/>
    <mergeCell ref="C47:C49"/>
    <mergeCell ref="C11:C12"/>
    <mergeCell ref="C13:C16"/>
    <mergeCell ref="C17:C31"/>
    <mergeCell ref="C32:C33"/>
    <mergeCell ref="E27:F27"/>
    <mergeCell ref="E28:F28"/>
    <mergeCell ref="E29:F29"/>
    <mergeCell ref="E30:F30"/>
    <mergeCell ref="E31:F31"/>
    <mergeCell ref="E47:F47"/>
    <mergeCell ref="E48:F48"/>
    <mergeCell ref="E49:F49"/>
  </mergeCells>
  <pageMargins left="0.25" right="0.25" top="0.17" bottom="0.17" header="0.17" footer="0.17"/>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1623</ProjectId>
    <ReportingPeriod xmlns="dc9b7735-1e97-4a24-b7a2-47bf824ab39e" xsi:nil="true"/>
    <WBDocsDocURL xmlns="dc9b7735-1e97-4a24-b7a2-47bf824ab39e">https://spfilesapi.worldbank.org/services?I4_SERVICE=VC&amp;I4_KEY=TF069013&amp;I4_DOCID=b4e7b4ef-663d-41ad-80f2-2df4c5ee47b9</WBDocsDocURL>
    <WBDocsDocURLPublicOnly xmlns="dc9b7735-1e97-4a24-b7a2-47bf824ab39e">https://spxdocs.worldbank.org/en/081700005162236788/1623_PIMS 5736_Mauritius Seychelles CRR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8D3146D7-D96E-463B-A0B3-6E6E7C72F051}">
  <ds:schemaRefs>
    <ds:schemaRef ds:uri="http://schemas.microsoft.com/sharepoint/v3/contenttype/forms"/>
  </ds:schemaRefs>
</ds:datastoreItem>
</file>

<file path=customXml/itemProps2.xml><?xml version="1.0" encoding="utf-8"?>
<ds:datastoreItem xmlns:ds="http://schemas.openxmlformats.org/officeDocument/2006/customXml" ds:itemID="{724D3289-3039-493A-9D37-CC58A9A98AD8}"/>
</file>

<file path=customXml/itemProps3.xml><?xml version="1.0" encoding="utf-8"?>
<ds:datastoreItem xmlns:ds="http://schemas.openxmlformats.org/officeDocument/2006/customXml" ds:itemID="{BAE7D1BA-0EE5-43E1-BCF5-A2A5F5E634B1}">
  <ds:schemaRefs>
    <ds:schemaRef ds:uri="http://schemas.microsoft.com/office/2006/metadata/properties"/>
    <ds:schemaRef ds:uri="http://schemas.microsoft.com/office/infopath/2007/PartnerControls"/>
    <ds:schemaRef ds:uri="0301a30b-7398-4792-af42-973a2f53e8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 Data</vt:lpstr>
      <vt:lpstr>Risk Assessment</vt:lpstr>
      <vt:lpstr>ESP Compliance</vt:lpstr>
      <vt:lpstr>GP Compliance</vt:lpstr>
      <vt:lpstr>Sheet1</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Alyssa Maria Gomes</cp:lastModifiedBy>
  <cp:revision/>
  <dcterms:created xsi:type="dcterms:W3CDTF">2010-11-30T14:15:01Z</dcterms:created>
  <dcterms:modified xsi:type="dcterms:W3CDTF">2022-05-11T17:51:08Z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Order">
    <vt:r8>438700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