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externalLinks/externalLink10.xml" ContentType="application/vnd.openxmlformats-officedocument.spreadsheetml.externalLink+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externalLinks/externalLink5.xml" ContentType="application/vnd.openxmlformats-officedocument.spreadsheetml.externalLink+xml"/>
  <Override PartName="/xl/comments2.xml" ContentType="application/vnd.openxmlformats-officedocument.spreadsheetml.comment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trlProps/ctrlProp84.xml" ContentType="application/vnd.ms-excel.controlproperties+xml"/>
  <Override PartName="/xl/ctrlProps/ctrlProp85.xml" ContentType="application/vnd.ms-excel.controlproperties+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50.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0" documentId="8_{726B41E3-7BC1-4199-9463-9828F9DF78E0}" xr6:coauthVersionLast="46" xr6:coauthVersionMax="46" xr10:uidLastSave="{00000000-0000-0000-0000-000000000000}"/>
  <bookViews>
    <workbookView xWindow="-110" yWindow="-110" windowWidth="19420" windowHeight="10420" tabRatio="824" activeTab="2" xr2:uid="{00000000-000D-0000-FFFF-FFFF00000000}"/>
  </bookViews>
  <sheets>
    <sheet name="Overview" sheetId="1" r:id="rId1"/>
    <sheet name="FinancialData" sheetId="32" r:id="rId2"/>
    <sheet name="Risk Assesment" sheetId="25" r:id="rId3"/>
    <sheet name="ESP Compliance " sheetId="29" r:id="rId4"/>
    <sheet name="GP Compliance " sheetId="30" r:id="rId5"/>
    <sheet name="ESP and GP Guidance notes" sheetId="14" r:id="rId6"/>
    <sheet name="Rating" sheetId="35" r:id="rId7"/>
    <sheet name="Project Indicators" sheetId="16" r:id="rId8"/>
    <sheet name="Lessons Learned" sheetId="9" r:id="rId9"/>
    <sheet name="Results Tracker" sheetId="11"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6" hidden="1">Rating!$C$7:$K$8</definedName>
    <definedName name="iincome" localSheetId="3">#REF!</definedName>
    <definedName name="iincome" localSheetId="1">#REF!</definedName>
    <definedName name="iincome" localSheetId="4">#REF!</definedName>
    <definedName name="iincome" localSheetId="7">#REF!</definedName>
    <definedName name="iincome">#REF!</definedName>
    <definedName name="income" localSheetId="3">#REF!</definedName>
    <definedName name="income" localSheetId="1">#REF!</definedName>
    <definedName name="income" localSheetId="4">#REF!</definedName>
    <definedName name="income" localSheetId="7">#REF!</definedName>
    <definedName name="income" localSheetId="9">#REF!</definedName>
    <definedName name="income">#REF!</definedName>
    <definedName name="incomelevel">'Results Tracker'!$E$142:$E$144</definedName>
    <definedName name="info">'Results Tracker'!$E$161:$E$163</definedName>
    <definedName name="Month">[1]Dropdowns!$G$2:$G$13</definedName>
    <definedName name="overalleffect">'Results Tracker'!$D$161:$D$163</definedName>
    <definedName name="physicalassets">'Results Tracker'!$J$161:$J$169</definedName>
    <definedName name="quality">'Results Tracker'!$B$152:$B$156</definedName>
    <definedName name="question">'Results Tracker'!$F$152:$F$154</definedName>
    <definedName name="responses">'Results Tracker'!$C$152:$C$156</definedName>
    <definedName name="state">'Results Tracker'!$I$156:$I$158</definedName>
    <definedName name="type1" localSheetId="3">'[2]Results Tracker'!$G$151:$G$154</definedName>
    <definedName name="type1" localSheetId="1">'[3]Results Tracker'!$G$147:$G$150</definedName>
    <definedName name="type1" localSheetId="4">'[4]Results Tracker'!$G$147:$G$150</definedName>
    <definedName name="type1" localSheetId="7">'[5]Results Tracker'!$G$147:$G$150</definedName>
    <definedName name="type1" localSheetId="6">'[6]Results Tracker'!$G$152:$G$155</definedName>
    <definedName name="type1" localSheetId="2">'[7]Results Tracker'!$G$152:$G$155</definedName>
    <definedName name="type1">'Results Tracker'!$G$152:$G$155</definedName>
    <definedName name="Year">[1]Dropdowns!$H$2:$H$36</definedName>
    <definedName name="yesno">'Results Tracker'!$E$148:$E$149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16" l="1"/>
  <c r="Q8" i="16"/>
  <c r="Q9" i="16" l="1"/>
  <c r="X154" i="32" l="1"/>
  <c r="X153" i="32"/>
  <c r="X152" i="32"/>
  <c r="X151" i="32"/>
  <c r="X150" i="32"/>
  <c r="X149" i="32"/>
  <c r="X148" i="32"/>
  <c r="X147" i="32"/>
  <c r="X146" i="32"/>
  <c r="X145" i="32"/>
  <c r="O145" i="32"/>
  <c r="X144" i="32"/>
  <c r="O144" i="32"/>
  <c r="X143" i="32"/>
  <c r="O143" i="32"/>
  <c r="O142" i="32"/>
  <c r="O141" i="32"/>
  <c r="O140" i="32"/>
  <c r="O139" i="32"/>
  <c r="O138" i="32"/>
  <c r="O137" i="32"/>
  <c r="O136" i="32"/>
  <c r="O135" i="32"/>
  <c r="O134" i="32"/>
  <c r="Y123" i="32"/>
  <c r="Y125" i="32" s="1"/>
  <c r="Y118" i="32"/>
  <c r="Y117" i="32"/>
  <c r="Y116" i="32"/>
  <c r="P116" i="32"/>
  <c r="Y115" i="32"/>
  <c r="P115" i="32"/>
  <c r="P117" i="32" s="1"/>
  <c r="Y114" i="32"/>
  <c r="Y113" i="32"/>
  <c r="Y111" i="32"/>
  <c r="Y110" i="32"/>
  <c r="Y109" i="32"/>
  <c r="Y106" i="32"/>
  <c r="Y105" i="32"/>
  <c r="Y103" i="32"/>
  <c r="Y101" i="32"/>
  <c r="Y100" i="32"/>
  <c r="Y99" i="32"/>
  <c r="Y98" i="32"/>
  <c r="Y94" i="32"/>
  <c r="Y93" i="32"/>
  <c r="Y92" i="32"/>
  <c r="Y91" i="32"/>
  <c r="G91" i="32"/>
  <c r="G90" i="32"/>
  <c r="Y88" i="32"/>
  <c r="Y87" i="32"/>
  <c r="Y84" i="32"/>
  <c r="Y83" i="32"/>
  <c r="Y82" i="32"/>
  <c r="Y81" i="32"/>
  <c r="O81" i="32"/>
  <c r="Y79" i="32"/>
  <c r="Y78" i="32"/>
  <c r="Y77" i="32"/>
  <c r="Y76" i="32"/>
  <c r="Y75" i="32"/>
  <c r="Y74" i="32"/>
  <c r="Y66" i="32"/>
  <c r="Y65" i="32"/>
  <c r="Y64" i="32"/>
  <c r="Y63" i="32"/>
  <c r="Y62" i="32"/>
  <c r="Y61" i="32"/>
  <c r="P61" i="32"/>
  <c r="Y60" i="32"/>
  <c r="P60" i="32"/>
  <c r="Y59" i="32"/>
  <c r="Y58" i="32"/>
  <c r="O58" i="32"/>
  <c r="Y57" i="32"/>
  <c r="Y56" i="32"/>
  <c r="Y55" i="32"/>
  <c r="Y54" i="32"/>
  <c r="Y53" i="32"/>
  <c r="Y52" i="32"/>
  <c r="Y51" i="32"/>
  <c r="Y50" i="32"/>
  <c r="Y49" i="32"/>
  <c r="Y48" i="32"/>
  <c r="Y47" i="32"/>
  <c r="Y46" i="32"/>
  <c r="G46" i="32"/>
  <c r="Y45" i="32"/>
  <c r="G45" i="32"/>
  <c r="G47" i="32" s="1"/>
  <c r="Y44" i="32"/>
  <c r="Y43" i="32"/>
  <c r="Y42" i="32"/>
  <c r="Y41" i="32"/>
  <c r="Y40" i="32"/>
  <c r="Y39" i="32"/>
  <c r="Y38" i="32"/>
  <c r="Y37" i="32"/>
  <c r="Y36" i="32"/>
  <c r="Y35" i="32"/>
  <c r="Y34" i="32"/>
  <c r="Y33" i="32"/>
  <c r="X32" i="32"/>
  <c r="Y32" i="32" s="1"/>
  <c r="Y31" i="32"/>
  <c r="Y30" i="32"/>
  <c r="Y29" i="32"/>
  <c r="O29" i="32"/>
  <c r="Y28" i="32"/>
  <c r="Y27" i="32"/>
  <c r="Y26" i="32"/>
  <c r="Y25" i="32"/>
  <c r="Y24" i="32"/>
  <c r="Y23" i="32"/>
  <c r="Y22" i="32"/>
  <c r="Y21" i="32"/>
  <c r="Y20" i="32"/>
  <c r="Y19" i="32"/>
  <c r="Y18" i="32"/>
  <c r="W9" i="32"/>
  <c r="P62" i="32" l="1"/>
  <c r="Y67" i="32"/>
  <c r="Y68" i="32"/>
  <c r="G92" i="32"/>
  <c r="Y124" i="32"/>
  <c r="Y126" i="32" s="1"/>
  <c r="Y69" i="32" l="1"/>
  <c r="S22" i="11" l="1"/>
  <c r="R22" i="11"/>
  <c r="F10" i="16" s="1"/>
  <c r="Q21" i="11"/>
  <c r="Q22" i="11" s="1"/>
  <c r="Q67" i="11" l="1"/>
  <c r="Q57" i="11" l="1"/>
  <c r="Q55" i="11"/>
  <c r="Q28" i="11"/>
  <c r="F50" i="16" l="1"/>
  <c r="F49" i="16"/>
  <c r="F48" i="16"/>
  <c r="F47" i="16"/>
  <c r="F46" i="16"/>
  <c r="F45" i="16"/>
  <c r="F44" i="16"/>
  <c r="F43" i="16"/>
  <c r="F42" i="16"/>
  <c r="F41" i="16"/>
  <c r="F40" i="16"/>
  <c r="F39" i="16"/>
  <c r="F38" i="16"/>
  <c r="F37" i="16"/>
  <c r="F36" i="16"/>
  <c r="F34" i="16"/>
  <c r="F33" i="16"/>
  <c r="F31" i="16"/>
  <c r="F30" i="16"/>
  <c r="F28" i="16"/>
  <c r="F27" i="16"/>
  <c r="F26" i="16"/>
  <c r="F25" i="16"/>
  <c r="F24" i="16"/>
  <c r="F23" i="16"/>
  <c r="F22" i="16"/>
  <c r="F21" i="16"/>
  <c r="F20" i="16"/>
  <c r="F19" i="16"/>
  <c r="F18" i="16"/>
  <c r="F17" i="16"/>
  <c r="F16" i="16"/>
  <c r="F14" i="16"/>
  <c r="F13" i="16"/>
  <c r="F12" i="16"/>
  <c r="F11" i="16"/>
  <c r="F9" i="16"/>
  <c r="N21" i="11" l="1"/>
  <c r="M21" i="11" s="1"/>
  <c r="J21" i="11"/>
  <c r="I21" i="11" s="1"/>
  <c r="E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CIMOBP</author>
  </authors>
  <commentList>
    <comment ref="L35" authorId="0" shapeId="0" xr:uid="{00000000-0006-0000-0400-000001000000}">
      <text>
        <r>
          <rPr>
            <b/>
            <sz val="9"/>
            <color indexed="81"/>
            <rFont val="Tahoma"/>
            <family val="2"/>
          </rPr>
          <t>CIMOBP:</t>
        </r>
        <r>
          <rPr>
            <sz val="9"/>
            <color indexed="81"/>
            <rFont val="Tahoma"/>
            <family val="2"/>
          </rPr>
          <t xml:space="preserve">
This principle was not actived</t>
        </r>
      </text>
    </comment>
    <comment ref="L40" authorId="0" shapeId="0" xr:uid="{00000000-0006-0000-0400-000002000000}">
      <text>
        <r>
          <rPr>
            <b/>
            <sz val="9"/>
            <color indexed="81"/>
            <rFont val="Tahoma"/>
            <family val="2"/>
          </rPr>
          <t>CIMOBP:</t>
        </r>
        <r>
          <rPr>
            <sz val="9"/>
            <color indexed="81"/>
            <rFont val="Tahoma"/>
            <family val="2"/>
          </rPr>
          <t xml:space="preserve">
This principle was not actived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Pamela Patricia Reyes Neyra</author>
  </authors>
  <commentList>
    <comment ref="F8" authorId="0" shapeId="0" xr:uid="{7366ED26-C68C-4F01-AF74-DB62FABF2DD2}">
      <text>
        <r>
          <rPr>
            <b/>
            <sz val="9"/>
            <color indexed="81"/>
            <rFont val="Tahoma"/>
            <family val="2"/>
          </rPr>
          <t>Pamela Patricia Reyes Neyra:</t>
        </r>
        <r>
          <rPr>
            <sz val="9"/>
            <color indexed="81"/>
            <rFont val="Tahoma"/>
            <family val="2"/>
          </rPr>
          <t xml:space="preserve">
Outcomes 5 and 6</t>
        </r>
      </text>
    </comment>
    <comment ref="F9" authorId="0" shapeId="0" xr:uid="{AB721682-CA37-43C2-AB09-709885CA0D80}">
      <text>
        <r>
          <rPr>
            <b/>
            <sz val="9"/>
            <color indexed="81"/>
            <rFont val="Tahoma"/>
            <family val="2"/>
          </rPr>
          <t>Pamela Patricia Reyes Neyra:</t>
        </r>
        <r>
          <rPr>
            <sz val="9"/>
            <color indexed="81"/>
            <rFont val="Tahoma"/>
            <family val="2"/>
          </rPr>
          <t xml:space="preserve">
Outcomes 1 and 2</t>
        </r>
      </text>
    </comment>
    <comment ref="D25" authorId="0" shapeId="0" xr:uid="{CF11C1B6-DB5F-4B86-ACE7-C6EB76A9CB24}">
      <text>
        <r>
          <rPr>
            <b/>
            <sz val="9"/>
            <color indexed="81"/>
            <rFont val="Tahoma"/>
            <family val="2"/>
          </rPr>
          <t>Pamela Patricia Reyes Neyra:</t>
        </r>
        <r>
          <rPr>
            <sz val="9"/>
            <color indexed="81"/>
            <rFont val="Tahoma"/>
            <family val="2"/>
          </rPr>
          <t xml:space="preserve">
Rated by Imarpe</t>
        </r>
      </text>
    </comment>
    <comment ref="D26" authorId="0" shapeId="0" xr:uid="{9EBAB8E3-206E-4F2E-AE4D-58716DBCEC35}">
      <text>
        <r>
          <rPr>
            <b/>
            <sz val="9"/>
            <color indexed="81"/>
            <rFont val="Tahoma"/>
            <family val="2"/>
          </rPr>
          <t>Pamela Patricia Reyes Neyra:</t>
        </r>
        <r>
          <rPr>
            <sz val="9"/>
            <color indexed="81"/>
            <rFont val="Tahoma"/>
            <family val="2"/>
          </rPr>
          <t xml:space="preserve">
Rated by Imarpe</t>
        </r>
      </text>
    </comment>
    <comment ref="D27" authorId="0" shapeId="0" xr:uid="{E6AB36B6-537B-4401-B6F9-38B4B353D331}">
      <text>
        <r>
          <rPr>
            <b/>
            <sz val="9"/>
            <color indexed="81"/>
            <rFont val="Tahoma"/>
            <family val="2"/>
          </rPr>
          <t>Pamela Patricia Reyes Neyra:</t>
        </r>
        <r>
          <rPr>
            <sz val="9"/>
            <color indexed="81"/>
            <rFont val="Tahoma"/>
            <family val="2"/>
          </rPr>
          <t xml:space="preserve">
Rated by Imarpe</t>
        </r>
      </text>
    </comment>
    <comment ref="D28" authorId="0" shapeId="0" xr:uid="{DB41D796-F041-445D-91CC-92DC8F70B114}">
      <text>
        <r>
          <rPr>
            <b/>
            <sz val="9"/>
            <color indexed="81"/>
            <rFont val="Tahoma"/>
            <family val="2"/>
          </rPr>
          <t>Pamela Patricia Reyes Neyra:</t>
        </r>
        <r>
          <rPr>
            <sz val="9"/>
            <color indexed="81"/>
            <rFont val="Tahoma"/>
            <family val="2"/>
          </rPr>
          <t xml:space="preserve">
Rated by Produce</t>
        </r>
      </text>
    </comment>
    <comment ref="D29" authorId="0" shapeId="0" xr:uid="{530B7431-BB31-4625-B026-CF7361E65967}">
      <text>
        <r>
          <rPr>
            <b/>
            <sz val="9"/>
            <color indexed="81"/>
            <rFont val="Tahoma"/>
            <family val="2"/>
          </rPr>
          <t>Pamela Patricia Reyes Neyra:</t>
        </r>
        <r>
          <rPr>
            <sz val="9"/>
            <color indexed="81"/>
            <rFont val="Tahoma"/>
            <family val="2"/>
          </rPr>
          <t xml:space="preserve">
Rated by Produce</t>
        </r>
      </text>
    </comment>
    <comment ref="D30" authorId="0" shapeId="0" xr:uid="{A2EA1660-4EC5-43E9-A956-09F06EA571DA}">
      <text>
        <r>
          <rPr>
            <b/>
            <sz val="9"/>
            <color indexed="81"/>
            <rFont val="Tahoma"/>
            <family val="2"/>
          </rPr>
          <t>Pamela Patricia Reyes Neyra:</t>
        </r>
        <r>
          <rPr>
            <sz val="9"/>
            <color indexed="81"/>
            <rFont val="Tahoma"/>
            <family val="2"/>
          </rPr>
          <t xml:space="preserve">
Rated by Produce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Cynthia Mirella Cespedes Madalengoitia</author>
    <author>User</author>
  </authors>
  <commentList>
    <comment ref="I23" authorId="0" shapeId="0" xr:uid="{00000000-0006-0000-0A00-000001000000}">
      <text>
        <r>
          <rPr>
            <b/>
            <sz val="9"/>
            <color indexed="81"/>
            <rFont val="Tahoma"/>
            <family val="2"/>
          </rPr>
          <t>Cynthia Mirella Cespedes Madalengoitia:</t>
        </r>
        <r>
          <rPr>
            <sz val="9"/>
            <color indexed="81"/>
            <rFont val="Tahoma"/>
            <family val="2"/>
          </rPr>
          <t xml:space="preserve">
to be determined</t>
        </r>
      </text>
    </comment>
    <comment ref="J23" authorId="0" shapeId="0" xr:uid="{00000000-0006-0000-0A00-000002000000}">
      <text>
        <r>
          <rPr>
            <b/>
            <sz val="9"/>
            <color indexed="81"/>
            <rFont val="Tahoma"/>
            <family val="2"/>
          </rPr>
          <t>Cynthia Mirella Cespedes Madalengoitia:</t>
        </r>
        <r>
          <rPr>
            <sz val="9"/>
            <color indexed="81"/>
            <rFont val="Tahoma"/>
            <family val="2"/>
          </rPr>
          <t xml:space="preserve">
to be determined</t>
        </r>
      </text>
    </comment>
    <comment ref="K23" authorId="0" shapeId="0" xr:uid="{00000000-0006-0000-0A00-000003000000}">
      <text>
        <r>
          <rPr>
            <b/>
            <sz val="9"/>
            <color indexed="81"/>
            <rFont val="Tahoma"/>
            <family val="2"/>
          </rPr>
          <t>Cynthia Mirella Cespedes Madalengoitia:</t>
        </r>
        <r>
          <rPr>
            <sz val="9"/>
            <color indexed="81"/>
            <rFont val="Tahoma"/>
            <family val="2"/>
          </rPr>
          <t xml:space="preserve">
to be determined</t>
        </r>
      </text>
    </comment>
    <comment ref="M23" authorId="0" shapeId="0" xr:uid="{00000000-0006-0000-0A00-000004000000}">
      <text>
        <r>
          <rPr>
            <b/>
            <sz val="9"/>
            <color indexed="81"/>
            <rFont val="Tahoma"/>
            <family val="2"/>
          </rPr>
          <t>Cynthia Mirella Cespedes Madalengoitia:</t>
        </r>
        <r>
          <rPr>
            <sz val="9"/>
            <color indexed="81"/>
            <rFont val="Tahoma"/>
            <family val="2"/>
          </rPr>
          <t xml:space="preserve">
to be determined</t>
        </r>
      </text>
    </comment>
    <comment ref="N23" authorId="0" shapeId="0" xr:uid="{00000000-0006-0000-0A00-000005000000}">
      <text>
        <r>
          <rPr>
            <b/>
            <sz val="9"/>
            <color indexed="81"/>
            <rFont val="Tahoma"/>
            <family val="2"/>
          </rPr>
          <t>Cynthia Mirella Cespedes Madalengoitia:</t>
        </r>
        <r>
          <rPr>
            <sz val="9"/>
            <color indexed="81"/>
            <rFont val="Tahoma"/>
            <family val="2"/>
          </rPr>
          <t xml:space="preserve">
to be determined</t>
        </r>
      </text>
    </comment>
    <comment ref="O23" authorId="0" shapeId="0" xr:uid="{00000000-0006-0000-0A00-000006000000}">
      <text>
        <r>
          <rPr>
            <b/>
            <sz val="9"/>
            <color indexed="81"/>
            <rFont val="Tahoma"/>
            <family val="2"/>
          </rPr>
          <t>Cynthia Mirella Cespedes Madalengoitia:</t>
        </r>
        <r>
          <rPr>
            <sz val="9"/>
            <color indexed="81"/>
            <rFont val="Tahoma"/>
            <family val="2"/>
          </rPr>
          <t xml:space="preserve">
to be determined</t>
        </r>
      </text>
    </comment>
    <comment ref="I27" authorId="0" shapeId="0" xr:uid="{00000000-0006-0000-0A00-000007000000}">
      <text>
        <r>
          <rPr>
            <b/>
            <sz val="9"/>
            <color indexed="81"/>
            <rFont val="Tahoma"/>
            <family val="2"/>
          </rPr>
          <t>Cynthia Mirella Cespedes Madalengoitia:</t>
        </r>
        <r>
          <rPr>
            <sz val="9"/>
            <color indexed="81"/>
            <rFont val="Tahoma"/>
            <family val="2"/>
          </rPr>
          <t xml:space="preserve">
this number refers to  direct beneficiaries</t>
        </r>
      </text>
    </comment>
    <comment ref="M27" authorId="0" shapeId="0" xr:uid="{00000000-0006-0000-0A00-000008000000}">
      <text>
        <r>
          <rPr>
            <b/>
            <sz val="9"/>
            <color indexed="81"/>
            <rFont val="Tahoma"/>
            <family val="2"/>
          </rPr>
          <t>Cynthia Mirella Cespedes Madalengoitia:</t>
        </r>
        <r>
          <rPr>
            <sz val="9"/>
            <color indexed="81"/>
            <rFont val="Tahoma"/>
            <family val="2"/>
          </rPr>
          <t xml:space="preserve">
this number refers to  direct beneficiaries
(9)</t>
        </r>
      </text>
    </comment>
    <comment ref="P30" authorId="1" shapeId="0" xr:uid="{00000000-0006-0000-0A00-000009000000}">
      <text>
        <r>
          <rPr>
            <b/>
            <sz val="9"/>
            <color indexed="81"/>
            <rFont val="Tahoma"/>
            <family val="2"/>
          </rPr>
          <t>User:</t>
        </r>
        <r>
          <rPr>
            <sz val="9"/>
            <color indexed="81"/>
            <rFont val="Tahoma"/>
            <family val="2"/>
          </rPr>
          <t xml:space="preserve">
Evaluation of ecological risk to the fishery
Vulnerability Assessment of species in Talara
Socio-ecological Vulnerability Assessment in Talara</t>
        </r>
      </text>
    </comment>
    <comment ref="K39" authorId="0" shapeId="0" xr:uid="{00000000-0006-0000-0A00-00000A000000}">
      <text>
        <r>
          <rPr>
            <b/>
            <sz val="9"/>
            <color indexed="81"/>
            <rFont val="Tahoma"/>
            <family val="2"/>
          </rPr>
          <t>Cynthia Mirella Cespedes Madalengoitia:</t>
        </r>
        <r>
          <rPr>
            <sz val="9"/>
            <color indexed="81"/>
            <rFont val="Tahoma"/>
            <family val="2"/>
          </rPr>
          <t xml:space="preserve">
Thiis include ENSO, algae blooms and sulphidic plums</t>
        </r>
      </text>
    </comment>
    <comment ref="P40" authorId="1" shapeId="0" xr:uid="{00000000-0006-0000-0A00-00000B000000}">
      <text>
        <r>
          <rPr>
            <b/>
            <sz val="9"/>
            <color indexed="81"/>
            <rFont val="Tahoma"/>
            <family val="2"/>
          </rPr>
          <t>User:</t>
        </r>
        <r>
          <rPr>
            <sz val="9"/>
            <color indexed="81"/>
            <rFont val="Tahoma"/>
            <family val="2"/>
          </rPr>
          <t xml:space="preserve">
1 at Mancora pilot site
1 at Huacho pilot site</t>
        </r>
      </text>
    </comment>
    <comment ref="Q54" authorId="1" shapeId="0" xr:uid="{00000000-0006-0000-0A00-00000C000000}">
      <text>
        <r>
          <rPr>
            <b/>
            <sz val="9"/>
            <color indexed="81"/>
            <rFont val="Tahoma"/>
            <family val="2"/>
          </rPr>
          <t>User:</t>
        </r>
        <r>
          <rPr>
            <sz val="9"/>
            <color indexed="81"/>
            <rFont val="Tahoma"/>
            <family val="2"/>
          </rPr>
          <t xml:space="preserve">
15 professionals in Articulation Plan
15 professionals and 15 fishermen in SAT design</t>
        </r>
      </text>
    </comment>
    <comment ref="Q55" authorId="1" shapeId="0" xr:uid="{00000000-0006-0000-0A00-00000D000000}">
      <text>
        <r>
          <rPr>
            <b/>
            <sz val="9"/>
            <color indexed="81"/>
            <rFont val="Tahoma"/>
            <family val="2"/>
          </rPr>
          <t>User:</t>
        </r>
        <r>
          <rPr>
            <sz val="9"/>
            <color indexed="81"/>
            <rFont val="Tahoma"/>
            <family val="2"/>
          </rPr>
          <t xml:space="preserve">
15 identified women</t>
        </r>
      </text>
    </comment>
    <comment ref="J57" authorId="0" shapeId="0" xr:uid="{00000000-0006-0000-0A00-00000E000000}">
      <text>
        <r>
          <rPr>
            <b/>
            <sz val="9"/>
            <color indexed="81"/>
            <rFont val="Tahoma"/>
            <family val="2"/>
          </rPr>
          <t>Cynthia Mirella Cespedes Madalengoitia:</t>
        </r>
        <r>
          <rPr>
            <sz val="9"/>
            <color indexed="81"/>
            <rFont val="Tahoma"/>
            <family val="2"/>
          </rPr>
          <t xml:space="preserve">
the 30 trained belongs to public (15) and private sector (15)</t>
        </r>
      </text>
    </comment>
    <comment ref="N57" authorId="0" shapeId="0" xr:uid="{00000000-0006-0000-0A00-00000F000000}">
      <text>
        <r>
          <rPr>
            <b/>
            <sz val="9"/>
            <color indexed="81"/>
            <rFont val="Tahoma"/>
            <family val="2"/>
          </rPr>
          <t>Cynthia Mirella Cespedes Madalengoitia:</t>
        </r>
        <r>
          <rPr>
            <sz val="9"/>
            <color indexed="81"/>
            <rFont val="Tahoma"/>
            <family val="2"/>
          </rPr>
          <t xml:space="preserve">
the 30 trained belongs to public (15) and private sector (15)</t>
        </r>
      </text>
    </comment>
    <comment ref="P57" authorId="1" shapeId="0" xr:uid="{00000000-0006-0000-0A00-000010000000}">
      <text>
        <r>
          <rPr>
            <b/>
            <sz val="9"/>
            <color indexed="81"/>
            <rFont val="Tahoma"/>
            <family val="2"/>
          </rPr>
          <t>User:</t>
        </r>
        <r>
          <rPr>
            <sz val="9"/>
            <color indexed="81"/>
            <rFont val="Tahoma"/>
            <family val="2"/>
          </rPr>
          <t xml:space="preserve">
15 professionals in Articulation Plan
15 professionals and 15 fishermen in SAT design</t>
        </r>
      </text>
    </comment>
    <comment ref="Q57" authorId="1" shapeId="0" xr:uid="{00000000-0006-0000-0A00-000011000000}">
      <text>
        <r>
          <rPr>
            <b/>
            <sz val="9"/>
            <color indexed="81"/>
            <rFont val="Tahoma"/>
            <family val="2"/>
          </rPr>
          <t>User:</t>
        </r>
        <r>
          <rPr>
            <sz val="9"/>
            <color indexed="81"/>
            <rFont val="Tahoma"/>
            <family val="2"/>
          </rPr>
          <t xml:space="preserve">
15 identified women</t>
        </r>
      </text>
    </comment>
    <comment ref="H67" authorId="0" shapeId="0" xr:uid="{00000000-0006-0000-0A00-000012000000}">
      <text>
        <r>
          <rPr>
            <b/>
            <sz val="9"/>
            <color indexed="81"/>
            <rFont val="Tahoma"/>
            <family val="2"/>
          </rPr>
          <t>Cynthia Mirella Cespedes Madalengoitia:</t>
        </r>
        <r>
          <rPr>
            <sz val="9"/>
            <color indexed="81"/>
            <rFont val="Tahoma"/>
            <family val="2"/>
          </rPr>
          <t xml:space="preserve">
According to the Results Framework, the target for this indicator is at least 10 fishery associations and 6 public institutions. In the next reporting period, we will determine the total number of people trained</t>
        </r>
      </text>
    </comment>
    <comment ref="L67" authorId="1" shapeId="0" xr:uid="{00000000-0006-0000-0A00-000013000000}">
      <text>
        <r>
          <rPr>
            <b/>
            <sz val="9"/>
            <color indexed="81"/>
            <rFont val="Tahoma"/>
            <family val="2"/>
          </rPr>
          <t>User:</t>
        </r>
        <r>
          <rPr>
            <sz val="9"/>
            <color indexed="81"/>
            <rFont val="Tahoma"/>
            <family val="2"/>
          </rPr>
          <t xml:space="preserve">
</t>
        </r>
        <r>
          <rPr>
            <sz val="11"/>
            <color indexed="81"/>
            <rFont val="Tahoma"/>
            <family val="2"/>
          </rPr>
          <t>The Knowledge Management Strategy has been designed, however its implementation would allow reporting the progress of the number of associations and institutions aware of it.</t>
        </r>
      </text>
    </comment>
    <comment ref="P67" authorId="1" shapeId="0" xr:uid="{00000000-0006-0000-0A00-000014000000}">
      <text>
        <r>
          <rPr>
            <b/>
            <sz val="9"/>
            <color indexed="81"/>
            <rFont val="Tahoma"/>
            <family val="2"/>
          </rPr>
          <t>User:</t>
        </r>
        <r>
          <rPr>
            <sz val="9"/>
            <color indexed="81"/>
            <rFont val="Tahoma"/>
            <family val="2"/>
          </rPr>
          <t xml:space="preserve">
OSPAs: 2 Huacho, 1 Carquin, 1 Vegueta, 1 Cabo Blanco, 1 Los Organos and 1 Mancora.
Institutions: PRODUCE, IMARPE, PROV HUAURA MUNICIPALITY, PIURA PROVINCIAL MUNICIPALITY</t>
        </r>
      </text>
    </comment>
    <comment ref="Q67" authorId="1" shapeId="0" xr:uid="{00000000-0006-0000-0A00-000015000000}">
      <text>
        <r>
          <rPr>
            <b/>
            <sz val="9"/>
            <color indexed="81"/>
            <rFont val="Tahoma"/>
            <family val="2"/>
          </rPr>
          <t>User:</t>
        </r>
        <r>
          <rPr>
            <sz val="9"/>
            <color indexed="81"/>
            <rFont val="Tahoma"/>
            <family val="2"/>
          </rPr>
          <t xml:space="preserve">
15 women out of a total of 45 people</t>
        </r>
      </text>
    </comment>
    <comment ref="M94" authorId="1" shapeId="0" xr:uid="{00000000-0006-0000-0A00-000016000000}">
      <text>
        <r>
          <rPr>
            <b/>
            <sz val="11"/>
            <color indexed="81"/>
            <rFont val="Tahoma"/>
            <family val="2"/>
          </rPr>
          <t>User:</t>
        </r>
        <r>
          <rPr>
            <sz val="11"/>
            <color indexed="81"/>
            <rFont val="Tahoma"/>
            <family val="2"/>
          </rPr>
          <t xml:space="preserve">
The location and characteristics of the Natural Bank have been identified, including the restoration actions, although these have not taken place yet.</t>
        </r>
      </text>
    </comment>
    <comment ref="Q94" authorId="1" shapeId="0" xr:uid="{00000000-0006-0000-0A00-000017000000}">
      <text>
        <r>
          <rPr>
            <b/>
            <sz val="11"/>
            <color indexed="81"/>
            <rFont val="Tahoma"/>
            <family val="2"/>
          </rPr>
          <t>User:</t>
        </r>
        <r>
          <rPr>
            <sz val="11"/>
            <color indexed="81"/>
            <rFont val="Tahoma"/>
            <family val="2"/>
          </rPr>
          <t xml:space="preserve">
The location and characteristics of the Natural Bank have been identified, including the restoration actions, although these activities have not taken place yet.</t>
        </r>
      </text>
    </comment>
    <comment ref="C109" authorId="0" shapeId="0" xr:uid="{00000000-0006-0000-0A00-000018000000}">
      <text>
        <r>
          <rPr>
            <b/>
            <sz val="9"/>
            <color indexed="81"/>
            <rFont val="Tahoma"/>
            <family val="2"/>
          </rPr>
          <t>Cynthia Mirella Cespedes Madalengoitia:</t>
        </r>
        <r>
          <rPr>
            <sz val="9"/>
            <color indexed="81"/>
            <rFont val="Tahoma"/>
            <family val="2"/>
          </rPr>
          <t xml:space="preserve">
no es posible reportar este indicador</t>
        </r>
      </text>
    </comment>
    <comment ref="H118" authorId="0" shapeId="0" xr:uid="{00000000-0006-0000-0A00-000019000000}">
      <text>
        <r>
          <rPr>
            <b/>
            <sz val="9"/>
            <color indexed="81"/>
            <rFont val="Tahoma"/>
            <family val="2"/>
          </rPr>
          <t>Cynthia Mirella Cespedes Madalengoitia:</t>
        </r>
        <r>
          <rPr>
            <sz val="9"/>
            <color indexed="81"/>
            <rFont val="Tahoma"/>
            <family val="2"/>
          </rPr>
          <t xml:space="preserve">
alineado al resultado 1.2
se cuentan la planta de bioproductos y las 2 concesiones de acuicultura (ostras y concha de abanico)
2 de acuaponía</t>
        </r>
      </text>
    </comment>
    <comment ref="K118" authorId="0" shapeId="0" xr:uid="{00000000-0006-0000-0A00-00001A000000}">
      <text>
        <r>
          <rPr>
            <b/>
            <sz val="9"/>
            <color indexed="81"/>
            <rFont val="Tahoma"/>
            <family val="2"/>
          </rPr>
          <t xml:space="preserve">Cynthia Mirella Cespedes Madalengoitia:
</t>
        </r>
        <r>
          <rPr>
            <sz val="9"/>
            <color indexed="81"/>
            <rFont val="Tahoma"/>
            <family val="2"/>
          </rPr>
          <t>the project uses the ecosystem-based adaptation approach</t>
        </r>
      </text>
    </comment>
    <comment ref="P118" authorId="1" shapeId="0" xr:uid="{00000000-0006-0000-0A00-00001B000000}">
      <text>
        <r>
          <rPr>
            <b/>
            <sz val="9"/>
            <color indexed="81"/>
            <rFont val="Tahoma"/>
            <family val="2"/>
          </rPr>
          <t>User:</t>
        </r>
        <r>
          <rPr>
            <sz val="9"/>
            <color indexed="81"/>
            <rFont val="Tahoma"/>
            <family val="2"/>
          </rPr>
          <t xml:space="preserve">
3 Bioproducts modules (2 emancora and 1 in Huacho)
1 Aquaponics Module
1 Oyster Farming (pending)</t>
        </r>
      </text>
    </comment>
    <comment ref="H119" authorId="0" shapeId="0" xr:uid="{00000000-0006-0000-0A00-00001C000000}">
      <text>
        <r>
          <rPr>
            <b/>
            <sz val="9"/>
            <color indexed="81"/>
            <rFont val="Tahoma"/>
            <family val="2"/>
          </rPr>
          <t>Cynthia Mirella Cespedes Madalengoitia:</t>
        </r>
        <r>
          <rPr>
            <sz val="9"/>
            <color indexed="81"/>
            <rFont val="Tahoma"/>
            <family val="2"/>
          </rPr>
          <t xml:space="preserve">
2 asociaciones de mujeres de acuaponía
2 asociaciones de pescadores y 1 de mujeres en turismo
2 asociaciones para acuicultura
= 7</t>
        </r>
      </text>
    </comment>
    <comment ref="P119" authorId="1" shapeId="0" xr:uid="{00000000-0006-0000-0A00-00001D000000}">
      <text>
        <r>
          <rPr>
            <b/>
            <sz val="9"/>
            <color indexed="81"/>
            <rFont val="Tahoma"/>
            <family val="2"/>
          </rPr>
          <t>User:</t>
        </r>
        <r>
          <rPr>
            <sz val="9"/>
            <color indexed="81"/>
            <rFont val="Tahoma"/>
            <family val="2"/>
          </rPr>
          <t xml:space="preserve">
1 association of women in Aquaponics (pending)
3 associations of women in Bipodructos
6 associations of men and women in Tourism
1 oyster farming association (pending)</t>
        </r>
      </text>
    </comment>
    <comment ref="H121" authorId="0" shapeId="0" xr:uid="{00000000-0006-0000-0A00-00001E000000}">
      <text>
        <r>
          <rPr>
            <b/>
            <sz val="9"/>
            <color indexed="81"/>
            <rFont val="Tahoma"/>
            <family val="2"/>
          </rPr>
          <t>Cynthia Mirella Cespedes Madalengoitia:</t>
        </r>
        <r>
          <rPr>
            <sz val="9"/>
            <color indexed="81"/>
            <rFont val="Tahoma"/>
            <family val="2"/>
          </rPr>
          <t xml:space="preserve">
The target is 700 individuals as beneficiaries of component 1. At this time we can not determine how many families belong because it is possible that some beneficiaries belong to the same household. In the next reporting period we can have this information</t>
        </r>
      </text>
    </comment>
    <comment ref="I121" authorId="0" shapeId="0" xr:uid="{00000000-0006-0000-0A00-00001F000000}">
      <text>
        <r>
          <rPr>
            <b/>
            <sz val="9"/>
            <color indexed="81"/>
            <rFont val="Tahoma"/>
            <family val="2"/>
          </rPr>
          <t>Cynthia Mirella Cespedes Madalengoitia:</t>
        </r>
        <r>
          <rPr>
            <sz val="9"/>
            <color indexed="81"/>
            <rFont val="Tahoma"/>
            <family val="2"/>
          </rPr>
          <t xml:space="preserve">
It is very difficult to obtain this value in the sector because there is a cultural factor, the fisherman is very jealous with the information and there is a high distrust</t>
        </r>
      </text>
    </comment>
    <comment ref="Q121" authorId="1" shapeId="0" xr:uid="{00000000-0006-0000-0A00-000020000000}">
      <text>
        <r>
          <rPr>
            <b/>
            <sz val="9"/>
            <color indexed="81"/>
            <rFont val="Tahoma"/>
            <family val="2"/>
          </rPr>
          <t>User:</t>
        </r>
        <r>
          <rPr>
            <sz val="9"/>
            <color indexed="81"/>
            <rFont val="Tahoma"/>
            <family val="2"/>
          </rPr>
          <t xml:space="preserve">
It is very difficult to obtain this value in the sector because there is a cultural factor, the fisherman is very jealous with the information and there is a high distrust</t>
        </r>
      </text>
    </comment>
    <comment ref="K133" authorId="0" shapeId="0" xr:uid="{00000000-0006-0000-0A00-000021000000}">
      <text>
        <r>
          <rPr>
            <b/>
            <sz val="9"/>
            <color indexed="81"/>
            <rFont val="Tahoma"/>
            <family val="2"/>
          </rPr>
          <t>Cynthia Mirella Cespedes Madalengoitia:</t>
        </r>
        <r>
          <rPr>
            <sz val="9"/>
            <color indexed="81"/>
            <rFont val="Tahoma"/>
            <family val="2"/>
          </rPr>
          <t xml:space="preserve">
Fishing and aquaculture policy</t>
        </r>
      </text>
    </comment>
    <comment ref="O133" authorId="0" shapeId="0" xr:uid="{00000000-0006-0000-0A00-000022000000}">
      <text>
        <r>
          <rPr>
            <b/>
            <sz val="9"/>
            <color indexed="81"/>
            <rFont val="Tahoma"/>
            <family val="2"/>
          </rPr>
          <t>Cynthia Mirella Cespedes Madalengoitia:</t>
        </r>
        <r>
          <rPr>
            <sz val="9"/>
            <color indexed="81"/>
            <rFont val="Tahoma"/>
            <family val="2"/>
          </rPr>
          <t xml:space="preserve">
Fishing and aquaculture policy</t>
        </r>
      </text>
    </comment>
    <comment ref="S133" authorId="1" shapeId="0" xr:uid="{00000000-0006-0000-0A00-000023000000}">
      <text>
        <r>
          <rPr>
            <b/>
            <sz val="9"/>
            <color indexed="81"/>
            <rFont val="Tahoma"/>
            <family val="2"/>
          </rPr>
          <t>User:</t>
        </r>
        <r>
          <rPr>
            <sz val="9"/>
            <color indexed="81"/>
            <rFont val="Tahoma"/>
            <family val="2"/>
          </rPr>
          <t xml:space="preserve">
Fishing and aquaculture policy</t>
        </r>
      </text>
    </comment>
  </commentList>
</comments>
</file>

<file path=xl/sharedStrings.xml><?xml version="1.0" encoding="utf-8"?>
<sst xmlns="http://schemas.openxmlformats.org/spreadsheetml/2006/main" count="2813" uniqueCount="1472">
  <si>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</si>
  <si>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</si>
  <si>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</si>
  <si>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</si>
  <si>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</si>
  <si>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</si>
  <si>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</si>
  <si>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</si>
  <si>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</si>
  <si>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</si>
  <si>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</si>
  <si>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</si>
  <si>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</si>
  <si>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</si>
  <si>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</si>
  <si>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</si>
  <si>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</si>
  <si>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</si>
  <si>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</si>
  <si>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</si>
  <si>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</si>
  <si>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</si>
  <si>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</si>
  <si>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</si>
  <si>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</si>
  <si>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</si>
  <si>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</si>
  <si>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</si>
  <si>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</si>
  <si>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</si>
  <si>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</si>
  <si>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</si>
  <si>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</si>
  <si>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</si>
  <si>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</si>
  <si>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</si>
  <si>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</si>
  <si>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</si>
  <si>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</si>
  <si>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</si>
  <si>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</si>
  <si>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</si>
  <si>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</si>
  <si>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</si>
  <si>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</si>
  <si>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</si>
  <si>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</si>
  <si>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</si>
  <si>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</si>
  <si>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</si>
  <si>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</si>
  <si>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</si>
  <si>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</si>
  <si>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</si>
  <si>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</si>
  <si>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</si>
  <si>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</si>
  <si>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</si>
  <si>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</si>
  <si>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</si>
  <si>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</si>
  <si>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</si>
  <si>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</si>
  <si>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</si>
  <si>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</si>
  <si>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</si>
  <si>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</si>
  <si>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</si>
  <si>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</si>
  <si>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</si>
  <si>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</si>
  <si>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</si>
  <si>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</si>
  <si>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</si>
  <si>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</si>
  <si>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</si>
  <si>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</si>
  <si>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</si>
  <si>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</si>
  <si>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</si>
  <si>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</si>
  <si>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</si>
  <si>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</si>
  <si>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</si>
  <si>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</si>
  <si>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</si>
  <si>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</si>
  <si>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</si>
  <si>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</si>
  <si>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</si>
  <si>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</si>
  <si>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</si>
  <si>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</si>
  <si>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</si>
  <si>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</si>
  <si>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</si>
  <si>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</si>
  <si>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</si>
  <si>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</si>
  <si>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</si>
  <si>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</si>
  <si>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</si>
  <si>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</si>
  <si>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</si>
  <si>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</si>
  <si>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</si>
  <si>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</si>
  <si>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</si>
  <si>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</si>
  <si>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</si>
  <si>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</si>
  <si>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</si>
  <si>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</si>
  <si>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</si>
  <si>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</si>
  <si>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</si>
  <si>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</si>
  <si>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</si>
  <si>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</si>
  <si>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</si>
  <si>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</si>
  <si>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</si>
  <si>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</si>
  <si>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</si>
  <si>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</si>
  <si>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</si>
  <si>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</si>
  <si>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</si>
  <si>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</si>
  <si>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</si>
  <si>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</si>
  <si>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</si>
  <si>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</si>
  <si>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</si>
  <si>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</si>
  <si>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</si>
  <si>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</si>
  <si>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</si>
  <si>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</si>
  <si>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</si>
  <si>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</si>
  <si>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</si>
  <si>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</si>
  <si>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</si>
  <si>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</si>
  <si>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</si>
  <si>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</si>
  <si>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</si>
  <si>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</si>
  <si>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</si>
  <si>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</si>
  <si>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</si>
  <si>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</si>
  <si>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</si>
  <si>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</si>
  <si>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</si>
  <si>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</si>
  <si>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</si>
  <si>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</si>
  <si>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</si>
  <si>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</si>
  <si>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</si>
  <si>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</si>
  <si>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</si>
  <si>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</si>
  <si>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</si>
  <si>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</si>
  <si>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</si>
  <si>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</si>
  <si>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</si>
  <si>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</si>
  <si>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</si>
  <si>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</si>
  <si>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</si>
  <si>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</si>
  <si>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</si>
  <si>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</si>
  <si>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</si>
  <si>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</si>
  <si>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</si>
  <si>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</si>
  <si>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</si>
  <si>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</si>
  <si>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</si>
  <si>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</si>
  <si>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</si>
  <si>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</si>
  <si>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</si>
  <si>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</si>
  <si>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</si>
  <si>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</si>
  <si>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</si>
  <si>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</si>
  <si>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</si>
  <si>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</si>
  <si>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</si>
  <si>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</si>
  <si>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</si>
  <si>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</si>
  <si>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</si>
  <si>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</si>
  <si>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</si>
  <si>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</si>
  <si>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</si>
  <si>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</si>
  <si>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</si>
  <si>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</si>
  <si>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</si>
  <si>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</si>
  <si>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</si>
  <si>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</si>
  <si>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</si>
  <si>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</si>
  <si>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</si>
  <si>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</si>
  <si>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</si>
  <si>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</si>
  <si>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</si>
  <si>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</si>
  <si>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</si>
  <si>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</si>
  <si>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</si>
  <si>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</si>
  <si>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</si>
  <si>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</si>
  <si>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</si>
  <si>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</si>
  <si>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</si>
  <si>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</si>
  <si>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</si>
  <si>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</si>
  <si>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</si>
  <si>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</si>
  <si>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</si>
  <si>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</si>
  <si>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</si>
  <si>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</si>
  <si>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</si>
  <si>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</si>
  <si>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</si>
  <si>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</si>
  <si>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</si>
  <si>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</si>
  <si>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</si>
  <si>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</si>
  <si>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</si>
  <si>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</si>
  <si>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</si>
  <si>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</si>
  <si>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</si>
  <si>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</si>
  <si>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</si>
  <si>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</si>
  <si>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</si>
  <si>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</si>
  <si>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</si>
  <si>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</si>
  <si>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</si>
  <si>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</si>
  <si>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IE-AFB Agreement Signature Date:</t>
  </si>
  <si>
    <t>Implementing Entity</t>
  </si>
  <si>
    <t>Please Provide the Name and Contact information of person(s) reponsible for completeling the Rating section</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</si>
  <si>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</si>
  <si>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</si>
  <si>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</si>
  <si>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</si>
  <si>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</si>
  <si>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</si>
  <si>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</si>
  <si>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</si>
  <si>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</si>
  <si>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</si>
  <si>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</si>
  <si>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</si>
  <si>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</si>
  <si>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</si>
  <si>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</si>
  <si>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</si>
  <si>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</si>
  <si>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</si>
  <si>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</si>
  <si>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</si>
  <si>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</si>
  <si>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</si>
  <si>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</si>
  <si>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</si>
  <si>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</si>
  <si>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</si>
  <si>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</si>
  <si>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</si>
  <si>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</si>
  <si>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</si>
  <si>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</si>
  <si>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</si>
  <si>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</si>
  <si>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</si>
  <si>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</si>
  <si>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</si>
  <si>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</si>
  <si>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</si>
  <si>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</si>
  <si>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</si>
  <si>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</si>
  <si>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</si>
  <si>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</si>
  <si>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</si>
  <si>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</si>
  <si>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</si>
  <si>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</si>
  <si>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</si>
  <si>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</si>
  <si>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</si>
  <si>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</si>
  <si>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</si>
  <si>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</si>
  <si>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</si>
  <si>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</si>
  <si>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</si>
  <si>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</si>
  <si>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</si>
  <si>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</si>
  <si>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</si>
  <si>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</si>
  <si>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</si>
  <si>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</si>
  <si>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</si>
  <si>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</si>
  <si>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</si>
  <si>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</si>
  <si>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</si>
  <si>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</si>
  <si>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</si>
  <si>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</si>
  <si>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</si>
  <si>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</si>
  <si>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</si>
  <si>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</si>
  <si>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</si>
  <si>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</si>
  <si>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</si>
  <si>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</si>
  <si>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</si>
  <si>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</si>
  <si>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</si>
  <si>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</si>
  <si>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</si>
  <si>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</si>
  <si>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</si>
  <si>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</si>
  <si>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</si>
  <si>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</si>
  <si>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</si>
  <si>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</si>
  <si>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</si>
  <si>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</si>
  <si>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</si>
  <si>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</si>
  <si>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</si>
  <si>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</si>
  <si>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</si>
  <si>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</si>
  <si>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</si>
  <si>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</si>
  <si>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</si>
  <si>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</si>
  <si>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</si>
  <si>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</si>
  <si>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</si>
  <si>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</si>
  <si>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</si>
  <si>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</si>
  <si>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</si>
  <si>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</si>
  <si>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</si>
  <si>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</si>
  <si>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</si>
  <si>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</si>
  <si>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</si>
  <si>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</si>
  <si>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</si>
  <si>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</si>
  <si>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</si>
  <si>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</si>
  <si>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</si>
  <si>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</si>
  <si>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</si>
  <si>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</si>
  <si>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</si>
  <si>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</si>
  <si>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</si>
  <si>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</si>
  <si>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</si>
  <si>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</si>
  <si>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</si>
  <si>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</si>
  <si>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</si>
  <si>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</si>
  <si>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</si>
  <si>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</si>
  <si>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</si>
  <si>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</si>
  <si>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</si>
  <si>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</si>
  <si>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</si>
  <si>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</si>
  <si>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</si>
  <si>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</si>
  <si>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</si>
  <si>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</si>
  <si>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</si>
  <si>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</si>
  <si>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</si>
  <si>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</si>
  <si>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</si>
  <si>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</si>
  <si>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</si>
  <si>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</si>
  <si>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</si>
  <si>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</si>
  <si>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</si>
  <si>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</si>
  <si>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</si>
  <si>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</si>
  <si>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</si>
  <si>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</si>
  <si>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</si>
  <si>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</si>
  <si>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</si>
  <si>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</si>
  <si>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</si>
  <si>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</si>
  <si>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</si>
  <si>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</si>
  <si>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</si>
  <si>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</si>
  <si>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</si>
  <si>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</si>
  <si>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</si>
  <si>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</si>
  <si>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</si>
  <si>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</si>
  <si>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</si>
  <si>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</si>
  <si>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</si>
  <si>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</si>
  <si>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</si>
  <si>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</si>
  <si>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</si>
  <si>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</si>
  <si>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</si>
  <si>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</si>
  <si>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</si>
  <si>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</si>
  <si>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</si>
  <si>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</si>
  <si>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</si>
  <si>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</si>
  <si>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</si>
  <si>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</si>
  <si>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</si>
  <si>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</si>
  <si>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</si>
  <si>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</si>
  <si>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</si>
  <si>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</si>
  <si>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</si>
  <si>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</si>
  <si>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</si>
  <si>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</si>
  <si>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</si>
  <si>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</si>
  <si>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</si>
  <si>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</si>
  <si>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</si>
  <si>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</si>
  <si>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</si>
  <si>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</si>
  <si>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</si>
  <si>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</si>
  <si>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</si>
  <si>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</si>
  <si>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</si>
  <si>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</si>
  <si>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</si>
  <si>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</si>
  <si>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</si>
  <si>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</si>
  <si>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</si>
  <si>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</si>
  <si>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</si>
  <si>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</si>
  <si>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</si>
  <si>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</si>
  <si>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</si>
  <si>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</si>
  <si>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</si>
  <si>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</si>
  <si>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</si>
  <si>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</si>
  <si>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</si>
  <si>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</si>
  <si>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</si>
  <si>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</si>
  <si>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</si>
  <si>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</si>
  <si>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</si>
  <si>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</si>
  <si>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</si>
  <si>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</si>
  <si>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</si>
  <si>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</si>
  <si>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</si>
  <si>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</si>
  <si>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</si>
  <si>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</si>
  <si>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</si>
  <si>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</si>
  <si>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</si>
  <si>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</si>
  <si>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</si>
  <si>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</si>
  <si>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</si>
  <si>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</si>
  <si>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</si>
  <si>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</si>
  <si>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</si>
  <si>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</si>
  <si>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</si>
  <si>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</si>
  <si>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</si>
  <si>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</si>
  <si>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</si>
  <si>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</si>
  <si>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</si>
  <si>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</si>
  <si>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</si>
  <si>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</si>
  <si>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</si>
  <si>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</si>
  <si>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</si>
  <si>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</si>
  <si>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</si>
  <si>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</si>
  <si>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</si>
  <si>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</si>
  <si>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</si>
  <si>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</si>
  <si>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</si>
  <si>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</si>
  <si>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</si>
  <si>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</si>
  <si>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</si>
  <si>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</si>
  <si>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</si>
  <si>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</si>
  <si>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</si>
  <si>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</si>
  <si>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</si>
  <si>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</si>
  <si>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</si>
  <si>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</si>
  <si>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</si>
  <si>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</si>
  <si>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</si>
  <si>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</si>
  <si>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</si>
  <si>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</si>
  <si>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</si>
  <si>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</si>
  <si>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</si>
  <si>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</si>
  <si>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</si>
  <si>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</si>
  <si>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</si>
  <si>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</si>
  <si>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</si>
  <si>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</si>
  <si>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</si>
  <si>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</si>
  <si>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</si>
  <si>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</si>
  <si>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</si>
  <si>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</si>
  <si>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</si>
  <si>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</si>
  <si>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</si>
  <si>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</si>
  <si>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</si>
  <si>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</si>
  <si>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</si>
  <si>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</si>
  <si>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</si>
  <si>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</si>
  <si>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</si>
  <si>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</si>
  <si>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</si>
  <si>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</si>
  <si>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</si>
  <si>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</si>
  <si>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</si>
  <si>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</si>
  <si>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</si>
  <si>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</si>
  <si>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</si>
  <si>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</si>
  <si>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</si>
  <si>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</si>
  <si>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</si>
  <si>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</si>
  <si>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</si>
  <si>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</si>
  <si>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</si>
  <si>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</si>
  <si>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</si>
  <si>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</si>
  <si>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</si>
  <si>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</si>
  <si>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</si>
  <si>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</si>
  <si>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</si>
  <si>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</si>
  <si>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</si>
  <si>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</si>
  <si>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</si>
  <si>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</si>
  <si>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</si>
  <si>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</si>
  <si>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</si>
  <si>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</si>
  <si>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</si>
  <si>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</si>
  <si>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</si>
  <si>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</si>
  <si>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</si>
  <si>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</si>
  <si>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</si>
  <si>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</si>
  <si>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</si>
  <si>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</si>
  <si>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</si>
  <si>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</si>
  <si>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</si>
  <si>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</si>
  <si>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</si>
  <si>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</si>
  <si>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</si>
  <si>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</si>
  <si>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</si>
  <si>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</si>
  <si>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</si>
  <si>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</si>
  <si>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</si>
  <si>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</si>
  <si>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</si>
  <si>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</si>
  <si>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</si>
  <si>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</si>
  <si>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</si>
  <si>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</si>
  <si>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</si>
  <si>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</si>
  <si>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</si>
  <si>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</si>
  <si>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</si>
  <si>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</si>
  <si>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</si>
  <si>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</si>
  <si>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</si>
  <si>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</si>
  <si>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</si>
  <si>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</si>
  <si>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</si>
  <si>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</si>
  <si>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</si>
  <si>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</si>
  <si>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</si>
  <si>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</si>
  <si>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</si>
  <si>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</si>
  <si>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</si>
  <si>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</si>
  <si>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</si>
  <si>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</si>
  <si>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</si>
  <si>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</si>
  <si>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</si>
  <si>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</si>
  <si>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</si>
  <si>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</si>
  <si>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</si>
  <si>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</si>
  <si>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</si>
  <si>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</si>
  <si>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</si>
  <si>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</si>
  <si>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</si>
  <si>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</si>
  <si>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</si>
  <si>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</si>
  <si>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</si>
  <si>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</si>
  <si>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</si>
  <si>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</si>
  <si>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</si>
  <si>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</si>
  <si>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</si>
  <si>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</si>
  <si>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</si>
  <si>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</si>
  <si>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</si>
  <si>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</si>
  <si>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</si>
  <si>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</si>
  <si>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</si>
  <si>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</si>
  <si>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</si>
  <si>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</si>
  <si>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</si>
  <si>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</si>
  <si>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</si>
  <si>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</si>
  <si>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</si>
  <si>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</si>
  <si>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</si>
  <si>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</si>
  <si>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</si>
  <si>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</si>
  <si>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</si>
  <si>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</si>
  <si>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</si>
  <si>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</si>
  <si>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</si>
  <si>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</si>
  <si>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</si>
  <si>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</si>
  <si>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</si>
  <si>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</si>
  <si>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</si>
  <si>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</si>
  <si>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</si>
  <si>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</si>
  <si>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</si>
  <si>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</si>
  <si>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</si>
  <si>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</si>
  <si>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</si>
  <si>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</si>
  <si>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</si>
  <si>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</si>
  <si>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</si>
  <si>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</si>
  <si>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</si>
  <si>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</si>
  <si>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</si>
  <si>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</si>
  <si>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</si>
  <si>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</si>
  <si>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</si>
  <si>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</si>
  <si>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</si>
  <si>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</si>
  <si>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</si>
  <si>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</si>
  <si>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</si>
  <si>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</si>
  <si>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</si>
  <si>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</si>
  <si>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</si>
  <si>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</si>
  <si>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</si>
  <si>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</si>
  <si>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</si>
  <si>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</si>
  <si>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</si>
  <si>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</si>
  <si>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</si>
  <si>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</si>
  <si>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</si>
  <si>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</si>
  <si>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</si>
  <si>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</si>
  <si>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</si>
  <si>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</si>
  <si>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</si>
  <si>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</si>
  <si>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</si>
  <si>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</si>
  <si>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</si>
  <si>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</si>
  <si>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</si>
  <si>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</si>
  <si>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</si>
  <si>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</si>
  <si>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</si>
  <si>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</si>
  <si>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</si>
  <si>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</si>
  <si>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</si>
  <si>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</si>
  <si>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</si>
  <si>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</si>
  <si>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</si>
  <si>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</si>
  <si>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</si>
  <si>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</si>
  <si>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</si>
  <si>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</si>
  <si>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</si>
  <si>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</si>
  <si>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</si>
  <si>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</si>
  <si>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</si>
  <si>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</si>
  <si>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</si>
  <si>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</si>
  <si>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</si>
  <si>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</si>
  <si>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</si>
  <si>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</si>
  <si>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</si>
  <si>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Adaptation to the Impacts of Climate Change on Peru’s Coastal Marine Ecosystem and Fisheries</t>
  </si>
  <si>
    <t>The main challenge consists in increasing the resilience of the coastal marine ecosystems and the coastal communities (particularly the artisanal fishing communities) to climate change impacts. The main beneficiaries of this project are the artisanal fishing communities, whose livelihoods largely depends on the status of the coastal marine ecosystems, which are already subject to a number of non-climatic threats.The overall objective of the project is to reduce the vulnerability of coastal communities to impacts of climate change on the coastal marine ecosystems and fishery resources.</t>
  </si>
  <si>
    <t>Peruvian Trust Fund for National Parks and Protected Areas - Profonanpe</t>
  </si>
  <si>
    <t>Perú</t>
  </si>
  <si>
    <t>Máncora, Los Órganos, El Ñuro y Cabo Blanco (04°05 - 04°15'S)
Don Martin Island to Punta Salinas (11 ° 01'S - 11 ° 19'S), and includes Végueta, Huacho and Carquín</t>
  </si>
  <si>
    <t>The grant has been disbursed in a current account that in Peru doesn´t generate incomes.</t>
  </si>
  <si>
    <t>OUTPUT 1.1.1. Adoption of sustainable fishing methods to tackle non-selective fishing gear based on EAF principles directed to target species vulnerable to climate change</t>
  </si>
  <si>
    <t>May 2020</t>
  </si>
  <si>
    <t>September 2022</t>
  </si>
  <si>
    <t>José Zavala Huambachano</t>
  </si>
  <si>
    <t>Dimitri Gutiérrez Aguilar</t>
  </si>
  <si>
    <t>dgutierrez@imarpe.gob.pe</t>
  </si>
  <si>
    <t>coordinador.pamc@acomerpescado.gob.pe</t>
  </si>
  <si>
    <t>2019-2020</t>
  </si>
  <si>
    <t>Felix Fabian Puente de la Vega Chumbe</t>
  </si>
  <si>
    <t>fpuentedelavega@acomerpescado.gob.pe</t>
  </si>
  <si>
    <t>Climate change adaptation has not been incorporated in the policies, strategies, and plans of the Ministry of Production (PRODUCE) nor local governments.</t>
  </si>
  <si>
    <t>PRODUCE through its General Directorate of Environmental Fisheries and Aquaculture Affairs (DGAAMPA) is establishing measures to implement the sectoral NDCs identified and approved to date.</t>
  </si>
  <si>
    <t>Regulatory</t>
  </si>
  <si>
    <t>Insufficient regulation proposing environmental friendly fishing practices and the sustainable use of ecosystems.</t>
  </si>
  <si>
    <t>There is fishing regulation with recommendations and measures related to the use of friendly fishing gear and sustainable use of resources. However, it is not explicitly regulated and its monitoring is still limited. Therefore, the risk remains.</t>
  </si>
  <si>
    <t>Weak enforcement and lack of compliance with regulation; various gray areas in the interaction between artisanal and industrial fishing.</t>
  </si>
  <si>
    <t>Considering that the factors determining this risk are of a legal, social, economic and cultural nature, there is still no evidence of articulation of efforts in an integral manner, therefore the risk remains.</t>
  </si>
  <si>
    <t>Financial</t>
  </si>
  <si>
    <t>There may be insufficient financial resources for the sustainability of the project activities once the grant financing the project is spent.</t>
  </si>
  <si>
    <t>Considering that the activities related to the adaptation measures planned under component 1, have not yet begun, this risk remains.</t>
  </si>
  <si>
    <t>Political</t>
  </si>
  <si>
    <t>Artisanal fishing has not been included into national development policies; the focus of the sector has been directed to industrial fishing and exports</t>
  </si>
  <si>
    <t>In 2018, PRODUCE promulgated the Legislative Decree No. 1392, which establishes the formalization system of the artisanal fishing activity (SIFORPA). It has also initiated the formulation of a national training program for artisanal fishermen.</t>
  </si>
  <si>
    <t>Operational</t>
  </si>
  <si>
    <t>Few or lack of coordination instances for the key stakeholders involved does not ensure the adequate prioritization of project activities.</t>
  </si>
  <si>
    <t>The regulations are still insufficient, however, the project will contribute with interventions that allow improving the participation of users in decision making.</t>
  </si>
  <si>
    <t>Indicator adjusted</t>
  </si>
  <si>
    <t>Objective/Component 1</t>
  </si>
  <si>
    <t># of persons in PA linked to the artisanal fisheries adopting climate change adaptation measures that improve their livelihoods and the resilience of the ecosystem</t>
  </si>
  <si>
    <t>Outcome 1.1. / Output 1.1.1</t>
  </si>
  <si>
    <t># of vessels in PAs adopting selective fishing gear</t>
  </si>
  <si>
    <t>At least 30 vessels</t>
  </si>
  <si>
    <t>Outcome 1.1. / Output 1.1.2</t>
  </si>
  <si>
    <t xml:space="preserve"># of natural banks re-stocked </t>
  </si>
  <si>
    <t>1 natural bank of Peruvian scallop in Don Martin Island</t>
  </si>
  <si>
    <t># of natural banks co-managed</t>
  </si>
  <si>
    <t>1 natural bank of Peruvian scallop under co-management principles</t>
  </si>
  <si>
    <t>Outcome 1.2. / Output 1.2.1</t>
  </si>
  <si>
    <t># of artisanal fishermen associations and women linked to the artisanal fishing activity, developing sustainable aquaculture reporting profits</t>
  </si>
  <si>
    <t>At least two associations of fishermen and one of women linked to fishing activity develop sustainable aquaculture activities that report profits.</t>
  </si>
  <si>
    <t># of projects with business plans</t>
  </si>
  <si>
    <t xml:space="preserve">3 business plan </t>
  </si>
  <si>
    <t>Outcome 1.2./ Output 1.2.2</t>
  </si>
  <si>
    <t xml:space="preserve">At least 2 fishers associations </t>
  </si>
  <si>
    <t># of fishers associations participating in sustainable tourism ventures reporting complementary income</t>
  </si>
  <si>
    <t># of women association that incorporates ecotourism as a complementary economic activity</t>
  </si>
  <si>
    <t xml:space="preserve">At least 1 women association </t>
  </si>
  <si>
    <t># of women association that incorporates sustainable tourism as a complementary economic activity</t>
  </si>
  <si>
    <t>Outcome 1.2./ Output 1.2.3</t>
  </si>
  <si>
    <t xml:space="preserve">20% of artisanal fishers increase their revenue per ton sold </t>
  </si>
  <si>
    <t>% of fishers reporting increased income per fishing ton sold. 
(from a total of 300 fishers in Máncora).</t>
  </si>
  <si>
    <t xml:space="preserve">At least one trade agreement </t>
  </si>
  <si>
    <t># of trade agreements between SOAFs and middlemen / final consumer (i.e. restaurant, supermarket</t>
  </si>
  <si>
    <t># of trade agreements managed in partnership with a women association</t>
  </si>
  <si>
    <t>Outcome 1.2./ Output 1.2.4</t>
  </si>
  <si>
    <t># of fishing units incorporated in a catches traceability system applying sustainable fishing gear</t>
  </si>
  <si>
    <t>33 fishing units</t>
  </si>
  <si>
    <t>Outcome 1.2./ Output 1.2.5</t>
  </si>
  <si>
    <t># of women's associations linked to artisanal fishing activity, generate biofertilizers from fishing and aquaculture residues</t>
  </si>
  <si>
    <t xml:space="preserve">At least two women's associations </t>
  </si>
  <si>
    <t>Objective /Component 2</t>
  </si>
  <si>
    <t>No. of modern systems for environment surveillance and prediction implemented</t>
  </si>
  <si>
    <t>1 modern system</t>
  </si>
  <si>
    <t>Outcome 2.1 / Output 2.1.1.</t>
  </si>
  <si>
    <t># of marine autonomous gliders in operation</t>
  </si>
  <si>
    <t># of platforms for oceanographic data dissemination in almost real-time implemented</t>
  </si>
  <si>
    <t># of high-resolution oceanographic data management systems of the project implemented</t>
  </si>
  <si>
    <t>1 system</t>
  </si>
  <si>
    <t>Outcome 2.1 / Output 2.1.2.</t>
  </si>
  <si>
    <t># of bio-oceanographic baseline evaluations for each AP</t>
  </si>
  <si>
    <t>1 bio-oceanographic baseline evaluation for each AP</t>
  </si>
  <si>
    <t>Quality environmental and red tides monitoring program with local stakeholders</t>
  </si>
  <si>
    <t>1 operational monitoring program of environmental quality (DO, pH, harmful algal blooms) at selected points and on a seasonal basis</t>
  </si>
  <si>
    <t xml:space="preserve">Ecosystem resilience monitoring program designed with other stakeholders and including fishermen as observers </t>
  </si>
  <si>
    <t xml:space="preserve">1 proposal developed for an ecosystem resilience monitoring program </t>
  </si>
  <si>
    <t>Outcome 2.1 / Output 2.1.3.</t>
  </si>
  <si>
    <t>2 scenarios developed (optimistic and pessimistic)</t>
  </si>
  <si>
    <t xml:space="preserve"># of oceanographic scenarios under optimistic and pessimistic IPCC greenhouse gas concentration trajectories (RCP 8.5 and RCP 3-PD) </t>
  </si>
  <si>
    <t xml:space="preserve">2 scenarios developed (optimistic and pessimistic) </t>
  </si>
  <si>
    <t xml:space="preserve"># of catch potential scenarios of key resources under IPCC greenhouse gas concentration trajectories RCP 8.5 and RCP 3-PD </t>
  </si>
  <si>
    <t>Outcome 2.1 / Output 2.1.4.</t>
  </si>
  <si>
    <t># of trained scientists at IMARPE and academia and/or other centres</t>
  </si>
  <si>
    <t>At least 15 trained scientists in IMARPE, and a similar number in academia and/or other centres.</t>
  </si>
  <si>
    <t># of workshops and seminars for decision-makers</t>
  </si>
  <si>
    <t>4 workshops / seminars directed to decision-makers within the framework of the project</t>
  </si>
  <si>
    <t xml:space="preserve"># of undergraduate and graduate thesis developed related to project outcomes (baseline studies, aquaculture impact, ERAs, etc.), </t>
  </si>
  <si>
    <t>Objective / Component 3</t>
  </si>
  <si>
    <t xml:space="preserve">At least 10 fishery associations and 6 public institutions (PRODUCE, IMARPE, MINAM, SERNANP, local governments) </t>
  </si>
  <si>
    <t>% of women with improved capacity</t>
  </si>
  <si>
    <t>80 % of women with improved capacity</t>
  </si>
  <si>
    <t>Outcome 3.1 / Output 3.1.1</t>
  </si>
  <si>
    <t># of tools to support the processes of production, storage,  update,  circulation and  knowledge (re)use</t>
  </si>
  <si>
    <t xml:space="preserve">Formal communication, storage, classification and distribution systems of the information generated </t>
  </si>
  <si>
    <t># of documented lessons by users type</t>
  </si>
  <si>
    <t xml:space="preserve">As part of the learning process there are identified at least 2 replication strategies for scale up (technical and management) by characterized user type (governmental, non-governmental, private, beneficiaries) </t>
  </si>
  <si>
    <t xml:space="preserve"># of replication strategies for scale-up </t>
  </si>
  <si>
    <t># of sectoral public management instruments that include project adaptation measures aligned with  the NDCs</t>
  </si>
  <si>
    <t>01 Sectoral Strategy proposal on fisheries and aquaculture aligned with the NDCs</t>
  </si>
  <si>
    <t>Outcome 3.2 / Output 3.2.1</t>
  </si>
  <si>
    <t xml:space="preserve"># of artisanal fishers and other key agents trained in issues related to Component 1: fishing sustainable methods, self-organization, legal formalization, entrepreneurship, fisheries certification, marketing, </t>
  </si>
  <si>
    <t xml:space="preserve">30% of the target population trained </t>
  </si>
  <si>
    <t># of debate spaces for sharing successful experiences</t>
  </si>
  <si>
    <t xml:space="preserve">3 network-wide debates for beneficiaries at each PA to generate synergies and share learning </t>
  </si>
  <si>
    <t>Outcome 3.2 / Output 3.2.2</t>
  </si>
  <si>
    <t># early warning systems associated to environmental variables</t>
  </si>
  <si>
    <t xml:space="preserve">Two early warning systems developed with a set of reference levels and indicators associated to environmental variables to identify and timely evaluate the emergence of short-term deviations for taking appropriate action </t>
  </si>
  <si>
    <t>Objective / Component 4</t>
  </si>
  <si>
    <t>No. regulations or instruments proposals to  promote resiliency of ecosystems and communities to climate change</t>
  </si>
  <si>
    <t>At least 4 regulations or instruments proposals to promote resiliency of ecosystems and communities to climate change</t>
  </si>
  <si>
    <t>Outcome 4.1 / Output 4.1.1</t>
  </si>
  <si>
    <t># of cross-sector management proposals addressing coastal marine issues related to climate change.</t>
  </si>
  <si>
    <t>One cross-sector draft plan incorporating coastal and marine environments in climate change adaptation strategies and instruments for defining sector policies related to Integrated Management of Coastal Marine Areas</t>
  </si>
  <si>
    <t xml:space="preserve"># of economic ecological zoning proposals in PA. </t>
  </si>
  <si>
    <t xml:space="preserve">1 zoning proposal have been developed in coordination with the MINAM (Territorial Ordination Office) </t>
  </si>
  <si>
    <t>Outcome 4.1 / Output 4.1.2</t>
  </si>
  <si>
    <t># of proposals for the update and/or development of the current fisheries normativity and regulations, with focus on co-management</t>
  </si>
  <si>
    <t>At least one normativity or guideline is incorporated for co-management at the sectorial and regional level</t>
  </si>
  <si>
    <t>Outcome 4.1 / Output 4.1.3</t>
  </si>
  <si>
    <t># of regulations and/or administrative procedures for the implementation of incentives approved</t>
  </si>
  <si>
    <t xml:space="preserve">1 regulation incorporated to promote artisanal fishing products for Direct Human Consumption, applying sustainable fishing methods, in the national and regional laws and regulations </t>
  </si>
  <si>
    <t>% of women of the individuals linked to the artisanal fishing activity adopting adaptation measures to climate change</t>
  </si>
  <si>
    <t>No. stakeholders with improved capacity in order to reduce vulnerability to climate chang</t>
  </si>
  <si>
    <t xml:space="preserve">At least 6 theses incorporating issues related to project </t>
  </si>
  <si>
    <t xml:space="preserve">To implement some of the activities of component 1, it is necessary to previously obtain permits or authorizations from the competent sectors. This is the case of the activities related to the adoption of sustainable fishing gear and the promotion of sustainable aquaculture. 
The terms in which these authorizations would obtain could mean a delay in the start-up of these activities, as well as in the development of other activities that depend on these, such as the one related to commercialization (output 1.2.3).
</t>
  </si>
  <si>
    <t>a) To be determined
b) 0</t>
  </si>
  <si>
    <t>SECTION 1: QUALITY AT ENTRY</t>
  </si>
  <si>
    <t>Gender-responsive element [2]</t>
  </si>
  <si>
    <t>Level [3]</t>
  </si>
  <si>
    <t>COMPONENT 1: Implementation of interventions in pilot strategic areas to improve resilience of target coastal communities and key coastal marine ecosystems to climate change and variability-induced stress.</t>
  </si>
  <si>
    <t>Objective</t>
  </si>
  <si>
    <t>COMPONENT 3: Capacity building and knowledge management system for implementing the EBA and the EAF, and for the dissemination of project’s lessons learned, targeting government officials, academia,  local communities and other stakeholders</t>
  </si>
  <si>
    <t>OUTPUT 1.2.2. Creation of ecotourism enterprises</t>
  </si>
  <si>
    <t>Output</t>
  </si>
  <si>
    <t>OUTPUT 1.2.3 Improvement of market power capacities for sustainable artisanal fisheries</t>
  </si>
  <si>
    <t>OUTPUT 1.2.5. Production of biofertilizers from fishery and aquaculture residues</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</si>
  <si>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</si>
  <si>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</si>
  <si>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</si>
  <si>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 xml:space="preserve">Yes. Gender approach has been included in the terms of reference.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</si>
  <si>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</si>
  <si>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Have the implementation arrangements at the EE(s) been effective during the reporting period? [7]</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</si>
  <si>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</si>
  <si>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</si>
  <si>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Asistencia de investigación para el análisis de la vulnerabilidad socioecológica de comunidades pesqueras artesanales de la zona piloto de Máncora frente al cambio climático </t>
  </si>
  <si>
    <t>https://drive.google.com/file/d/1qZ5IsDLlOXjaOFxTxfEhKLGlEIjRJd3Z/view?usp=sharing</t>
  </si>
  <si>
    <t>Asistencia para estudio de impacto del cambio climatico sobre comunidades bentonicas</t>
  </si>
  <si>
    <t>https://drive.google.com/file/d/1d4_PhOCb7OVnmMvQ32Dq0E6EerEMvVb-/view?usp=sharing</t>
  </si>
  <si>
    <t>Servicio de evaluacion de riesgo ecologico asociado a pesquerias artesanales seleccionadas</t>
  </si>
  <si>
    <t>https://drive.google.com/file/d/1Nzaxtq7XCBtk-HoZoYu8keSFSYa4eZuv/view?usp=sharing</t>
  </si>
  <si>
    <t>https://drive.google.com/file/d/1LKJ7SuMgGtwLSFiqFDvrfVtkmeAn3AfJ/view?usp=sharing</t>
  </si>
  <si>
    <t>Asistencia tecnica para implementacion de las salvaguardas sociales y el enfoque de genero en el proyecto (parcial).</t>
  </si>
  <si>
    <t>https://drive.google.com/drive/folders/1DwAL_vaW8YMOAb_DEcQg9aLX7Yx9I0Er?usp=sharing</t>
  </si>
  <si>
    <t>Fotografias del proyecto</t>
  </si>
  <si>
    <t>Products</t>
  </si>
  <si>
    <t xml:space="preserve"> Hyperlinks</t>
  </si>
  <si>
    <t>Profonanpe</t>
  </si>
  <si>
    <t>Financial information:  cumulative from project start to [April 30th, 2019]</t>
  </si>
  <si>
    <t>Financial information:  cumulative from project start to [April 30th, 2020]</t>
  </si>
  <si>
    <t>Estimated cumulative total disbursement as of [1/05/2016]</t>
  </si>
  <si>
    <t>Project Output</t>
  </si>
  <si>
    <t>Activity programmed in the Annual Operation Plan (AOP) 2018/2019</t>
  </si>
  <si>
    <t>Activity programmed in the Annual Operation Plan (AOP) 2019/2020</t>
  </si>
  <si>
    <t xml:space="preserve">1.1.1.1. Implementation of a conversion pilot from fishing gillnets to long-lines for tuna yellowfin in the Mancora pilot area  </t>
  </si>
  <si>
    <t>1.1.1.2. Following-up of anchovy fishing gears adoption in the Huacho pilot area</t>
  </si>
  <si>
    <t xml:space="preserve">
1.1.1.3. Research of the adoption of anchovy fishing gears adoption in the Huacho pilot area</t>
  </si>
  <si>
    <t>1.1.1.3. Research of the adoption of anchovy fishing gears adoption in the Huacho pilot area</t>
  </si>
  <si>
    <t>OUTPUT 1.1.2. Restoration
and co-management of natural
banks</t>
  </si>
  <si>
    <t xml:space="preserve">1.1.2.1 Restoration of Peruvian scallops natural banks in the Huacho pilot area </t>
  </si>
  <si>
    <t xml:space="preserve">1.1.2.1. Restoration of Peruvian scallops natural banks in the Huacho pilot area </t>
  </si>
  <si>
    <t>OUTPUT 1.2.1 Planning and
development of sustainable
aquaculture through smallscale
concessions</t>
  </si>
  <si>
    <t>1.2.1.1. Farming of Peruvian scallops in Huacho and oysters in Mancora</t>
  </si>
  <si>
    <t xml:space="preserve"> 1.1.2.2.Co-management of Peruvian scallops natural banks in the Huacho pilot area </t>
  </si>
  <si>
    <t>OUTPUT 1.2.5. Production of
bio-fertilizers from fishery and
aquaculture residues</t>
  </si>
  <si>
    <t>1.2.5.1 Feasibility study of bioproducts</t>
  </si>
  <si>
    <t xml:space="preserve"> 1.1.2.3. Fishery Ecological Risk Assessment, focusing on artisanal fisheries in Mancora and Huacho</t>
  </si>
  <si>
    <t>OUTPUT 2.1.1. Development
of a climatic and an
oceanographic surveillance
system.</t>
  </si>
  <si>
    <t xml:space="preserve">2.1.1.1. Gliders acquisition </t>
  </si>
  <si>
    <t>OUTPUT 1.2.1. Planning and
development of sustainable
aquaculture through smallscale
concessions</t>
  </si>
  <si>
    <t>OUTPUT 2.1.2. Establishment
of marine environment
surveillance programs in pilot areas in coordination with local
stakeholders</t>
  </si>
  <si>
    <t>2.1.2.1. Mancora pilot area monitoring (bentos research)</t>
  </si>
  <si>
    <t xml:space="preserve"> 1.2.1.2. Farming of  oyster in Mancora</t>
  </si>
  <si>
    <t>2.1.2.2. Huacho pilot area monitoring (line-base study)</t>
  </si>
  <si>
    <t xml:space="preserve"> 1.2.1.4.Aquaponic farming in the Huacho pilot area</t>
  </si>
  <si>
    <t xml:space="preserve">2.1.2.3. Mancora pilot area monitoring (line-base study) </t>
  </si>
  <si>
    <t>OUTPUT 1.2.2. Creation of ecotourism companies</t>
  </si>
  <si>
    <t xml:space="preserve"> 1.2.2.2.Formulation of the local tourism development plan for Mancora and Huacho</t>
  </si>
  <si>
    <t>2.1.2.4. Mancora and Huacho pilot areas monitoring (equipment)</t>
  </si>
  <si>
    <t>OUTPUT 1.2.3. Improving marketing capacities for sustainable artisanal fisheries</t>
  </si>
  <si>
    <t xml:space="preserve"> 1.2.3.1. Capacity building in production fishery derivatives for direct human consumption</t>
  </si>
  <si>
    <t>OUTPUT 2.1.3. Development
of a modeling and prediction
system at local scales.</t>
  </si>
  <si>
    <t>2.1.3.1.Research visits and Climate Change Modeling</t>
  </si>
  <si>
    <t>OUTPUT 3.1.1. Development
and implementation of a
Knowledge Management
Strategy (KMS)</t>
  </si>
  <si>
    <t>3.1.1.1. Design and implementation of a knowledge management strategy and lessons learned</t>
  </si>
  <si>
    <t>1.2.5.1. Estudio para la evaluación de los insumos para bioproductos</t>
  </si>
  <si>
    <t xml:space="preserve">OUTPUT 3.2.1. Training and sensitizing of beneficiaries on key topics such as formalization, entrepreneurship, normative and fishing gear </t>
  </si>
  <si>
    <t xml:space="preserve">3.2.1.1. Training workshops for fishermen </t>
  </si>
  <si>
    <t xml:space="preserve"> 1.2.5.2. Implementation of an artisanal pilot plant, inception of activities and quality assessment of the final products in the pilot areas</t>
  </si>
  <si>
    <t xml:space="preserve">OUTPUT 3.2.2. Design  and implementation of early warning systems  through a participatory process at local and regional scales  </t>
  </si>
  <si>
    <t>3.2.2.1. Design of Early Warning Systems for Mancora and Huacho</t>
  </si>
  <si>
    <t xml:space="preserve"> 2.1.1.1. Gliders acquisition </t>
  </si>
  <si>
    <t>OUTPUT 4.1.1. Support of the cross-sector working group for the promotion of common actions addressing coastal ecosystems’ resilience to climate change impacts.</t>
  </si>
  <si>
    <t>4.1.1.1.Intersectoral plan formulation</t>
  </si>
  <si>
    <t xml:space="preserve"> 2.1.1.2. Gliders training and deployment in the pilot areas </t>
  </si>
  <si>
    <t>OUTPUT 4.1.2. Development of regulations and proposals for co-management in coastal marine areas</t>
  </si>
  <si>
    <t>4.1.2.1. Socioeconomic and legal analysis oriented to regulations and legal proposals on climate change adaptation</t>
  </si>
  <si>
    <t xml:space="preserve"> 2.1.1.3.  System and oceanographic data quality control implemented and automated according to IODE standards</t>
  </si>
  <si>
    <t>OUTPUT 4.1.3. Development
of regulation to implement
incentives for the participation
of artisanal fishermen, adopting
sustainable practices, in the
National Direct Human
Consumption Program.</t>
  </si>
  <si>
    <t>4.1.3.1.Formulation of a technical document to support the promotion of hydrobiological resources for direct human consumption.</t>
  </si>
  <si>
    <t>Project Execution Cost (PEC)</t>
  </si>
  <si>
    <t>Project Coordinator</t>
  </si>
  <si>
    <t xml:space="preserve">Local Coordinator </t>
  </si>
  <si>
    <t xml:space="preserve">Administrative assistant </t>
  </si>
  <si>
    <t xml:space="preserve">Procurement specialist </t>
  </si>
  <si>
    <t xml:space="preserve"> 2.1.2.5. Installation and recovery of sensors for monitoring pilot areas</t>
  </si>
  <si>
    <t>Design of the monitoring and evaluation system</t>
  </si>
  <si>
    <t xml:space="preserve"> 2.1.2.6. Design and initial experiences of participatory environmental monitoring in the pilot areas</t>
  </si>
  <si>
    <t xml:space="preserve"> Inception workshop</t>
  </si>
  <si>
    <t>TOTAL PROJECT COST (TPC)</t>
  </si>
  <si>
    <t>OUTPUT 2.1.4. Capacity building in the monitoring and development of new science-based tools
such as Ecological Risk Assessments (ERA) for climate change targeting IMARPE, decision makers and academia</t>
  </si>
  <si>
    <t xml:space="preserve"> 2.1.4.1. Research and training on new science-based  tools such as Ecological Risk Assessment (ERA) for climate change</t>
  </si>
  <si>
    <t>PROJECT EXECUTION COST (PEC)</t>
  </si>
  <si>
    <t xml:space="preserve"> 2.1.4.2. Vulnerability and ecological risk assessment (ERA) workshops associated with climate change in pilot areas</t>
  </si>
  <si>
    <t>TOTAL (TPC + PEC)</t>
  </si>
  <si>
    <t xml:space="preserve"> 2.1.4.3.Research in oceanographic modeling, vulnerability, ecological risk and, benthos </t>
  </si>
  <si>
    <t xml:space="preserve"> 3.1.1.2. Formulation of a sectoral strategy proposal for fishing and aquaculture issues face to climate change aligned with the Nationally Determined Contributions (NDC)</t>
  </si>
  <si>
    <t>OUTPUT 1.1.1. Adoption of
sustainable fishing methods to
tackle non-selective fishing
gear based on EAF principles
directed to target species
vulnerable to climate change</t>
  </si>
  <si>
    <t xml:space="preserve"> 1.1.1.1. Implementation of a conversion pilot from fishing gillnets to pole and line and/or long-lines for tuna yellowfin in the Mancora pilot area</t>
  </si>
  <si>
    <t>December 2020</t>
  </si>
  <si>
    <t xml:space="preserve"> 1.1.1.2. Following-up of anchovy fishing gears adoption in the Huacho pilot area</t>
  </si>
  <si>
    <t>January 2020</t>
  </si>
  <si>
    <t xml:space="preserve"> 4.1.1.2. Working Group conformed by PRODUCE and MINAM to develop marine spatial planning and Environmental Territorial Planning pilot, in Huacho</t>
  </si>
  <si>
    <t xml:space="preserve"> 1.1.1.3. Adoption of selective gillnets fishing gears to target coastal resources in the Huacho pilot area</t>
  </si>
  <si>
    <t>March 2020</t>
  </si>
  <si>
    <t xml:space="preserve"> 1.1.2.1. Re-stock of Peruvian scallops natural banks in the Huacho pilot area </t>
  </si>
  <si>
    <t>February 2020</t>
  </si>
  <si>
    <t xml:space="preserve"> 1.2.1.1. Farming of Peruvian scallops in Huacho</t>
  </si>
  <si>
    <t>OUTPUT 1.2.2. Creation of
ecotourism enterprises</t>
  </si>
  <si>
    <t>October 2019</t>
  </si>
  <si>
    <t>Monitoreo de salvaguardas sociales y ambientales</t>
  </si>
  <si>
    <t>OUTPUT 1.2.3 Improvement of market power capacities for
sustainable artisanal fisheries</t>
  </si>
  <si>
    <t>December 2019</t>
  </si>
  <si>
    <t>April 2020</t>
  </si>
  <si>
    <t xml:space="preserve"> 2.1.2.2.Base-line in the Huacho pilot area</t>
  </si>
  <si>
    <t>Activity programmed in the Annual Operation Plan (AOP) 2020</t>
  </si>
  <si>
    <t>October 2020</t>
  </si>
  <si>
    <t xml:space="preserve"> 2.1.3.1. Research visits and climate change modeling</t>
  </si>
  <si>
    <t>November 2020</t>
  </si>
  <si>
    <t>OUTPUT 2.1.4. Building
capacity on monitoring and
development of new science based tools such as Ecological
Risk Assessments (ERA) for
climate change directed to
IMARPE, decision makers and
academia.</t>
  </si>
  <si>
    <t xml:space="preserve"> 3.1.1.1. Design and implementation of a knowledge management strategy and lessons learned</t>
  </si>
  <si>
    <t>July 2020</t>
  </si>
  <si>
    <t>OUTPUT 3.2.2. Design and
implementation of early
warning systems through a
participatory process at local
and regional scales</t>
  </si>
  <si>
    <t xml:space="preserve"> 3.2.2.1. Design of Early Warning Systems for Mancora and Huacho</t>
  </si>
  <si>
    <t>OUTPUT 4.1.1. Support of the
cross-sector working group for
the promotion of common
actions addressing coastal
ecosystems’ resilience to
climate change impacts.</t>
  </si>
  <si>
    <t xml:space="preserve"> 4.1.1.1.Intersectoral plan formulation</t>
  </si>
  <si>
    <t>Tarea 4.1.3.1. Formulation of a guide to carry out an assessment on the adoption of sustainable practices related to artisanal fishery products for Direct Human Consumption.</t>
  </si>
  <si>
    <t xml:space="preserve">1.2.2.3. Implementación de circuito gastronómico en Máncora y Huacho </t>
  </si>
  <si>
    <t>1.2.2.4. Desarrollo de productos artesanales con insumos marinos</t>
  </si>
  <si>
    <t>1.2.2.5. Desarrollo de pesca vivencial</t>
  </si>
  <si>
    <t>Safeguards and gender monitoring</t>
  </si>
  <si>
    <t>OUTPUT 1.2.4 Inicio de procesos de certificación para pesquerías</t>
  </si>
  <si>
    <t>1.2.4.1. Implementación de un sistema de trazabilidad para pescadores artesanales de las áreas piloto de proyecto</t>
  </si>
  <si>
    <t>September 2020</t>
  </si>
  <si>
    <t>TOTAL PROJECT  COST (TPC)</t>
  </si>
  <si>
    <t>TOTAL (TPC+PEC)</t>
  </si>
  <si>
    <t>June 2020</t>
  </si>
  <si>
    <t>The project doesn't have co-financing</t>
  </si>
  <si>
    <t>2.1.2.3. Linea base en la zona de Mancora</t>
  </si>
  <si>
    <t>2.1.2.4. Monitoreo de la zona de Huacho y Mancora</t>
  </si>
  <si>
    <t>August 2020</t>
  </si>
  <si>
    <t>3.1.1.3. Implementación y Seguimiento de la EGC</t>
  </si>
  <si>
    <t>3.1.1.4. Implementación y seguimiento de la Estrategia Sectorial en áreas piloto</t>
  </si>
  <si>
    <t>3.1.1.5. Desarrollo de medios de difusión / comunicación</t>
  </si>
  <si>
    <t>3.2.1.1. Capacitación a pescadores artesanales</t>
  </si>
  <si>
    <t>3.2.1.2. Capacitación a instituciones</t>
  </si>
  <si>
    <t>3.2.1.3. Desarrollo de los espacios de debate para el intercambio de experiencias existosas</t>
  </si>
  <si>
    <t>3.2.1.4. Taller para identificar el rol de la mujer en las actividades pesqueras acuícolas</t>
  </si>
  <si>
    <t>January</t>
  </si>
  <si>
    <t>February</t>
  </si>
  <si>
    <t>March</t>
  </si>
  <si>
    <t>April</t>
  </si>
  <si>
    <t>May</t>
  </si>
  <si>
    <t>June</t>
  </si>
  <si>
    <t>July</t>
  </si>
  <si>
    <t>August</t>
  </si>
  <si>
    <t>September</t>
  </si>
  <si>
    <t>October</t>
  </si>
  <si>
    <t>November</t>
  </si>
  <si>
    <t>December</t>
  </si>
  <si>
    <t>The COVID 19 pandemic and its impacts on coastal communities in the pilot areas of the project represent a risk for the fulfillment of project activities and objectives.</t>
  </si>
  <si>
    <t>Although the quarantine has ended and economic activities, especially artisanal fishing, are gradually reactivating, the impacts on the economic health and income of the direct beneficiaries of the project are significant and it is expected that they will continue for a longer time.</t>
  </si>
  <si>
    <t>Risk Measures: Were there any risk mitigation measures employed during the current reporting period? If so, were risks reduced? If not, why were these risks not reduced?</t>
  </si>
  <si>
    <t>The principle of public health was activated, due to the pandemic since it has significantly affected the fishing communities of the PA, for which the project is providing support with personal protection equipment for the associations in order to reduce the spread of the virus .</t>
  </si>
  <si>
    <t>Were there any delays in implementation? If so, include any causes of delays. What measures have been taken to reduce delays?</t>
  </si>
  <si>
    <t>The regrouping of activities for the competition and award is an important change, in addition to the fact that a consultancy aimed at strengthening Governance in order to complement the activities established in component 4 is being included here.</t>
  </si>
  <si>
    <t>Have the environmental and social safeguard measures that were taken been effective in avoiding unwanted negative impacts?</t>
  </si>
  <si>
    <t>What have been the lessons learned, both positive and negative, in accessing and implementing climate finance readiness support that would be relevant to the preparation, design and implementation of future concrete adaptation projects/programmes?</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</si>
  <si>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</si>
  <si>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Knowledge Management</t>
  </si>
  <si>
    <t>We have the design of the Knowledge Management Strategy for which workshops were held in the pilot areas.
Workshops and meetings have also been held with professionals and fishermen to identify the vulnerability of species in the Mancora pilot area.</t>
  </si>
  <si>
    <t>Progress since inception</t>
  </si>
  <si>
    <t>NOTE</t>
  </si>
  <si>
    <t>Work meetings have been held to review the products of the Social and Environmental Safeguards consultancies, sending contributions and suggestions.</t>
  </si>
  <si>
    <t>In December 2019, the Annual Operating Budget 2020 was approved (January - December).</t>
  </si>
  <si>
    <t>Outcome 2.1</t>
  </si>
  <si>
    <t>MS</t>
  </si>
  <si>
    <t>Outcome 3.2</t>
  </si>
  <si>
    <t>Outcome 1.1</t>
  </si>
  <si>
    <t>Outcome 1.2</t>
  </si>
  <si>
    <t>Outcome 6</t>
  </si>
  <si>
    <t>Outcome 7</t>
  </si>
  <si>
    <t>ocorilloclla@profonanpe.org.pe</t>
  </si>
  <si>
    <t>Omar Corilloclla Terbullino</t>
  </si>
  <si>
    <t>Pamela Reyes Neyra y Omar Corilloclla</t>
  </si>
  <si>
    <t>preyes@profonanpe.org.pe  /  ocorilloclla@profonanpe.org.pe</t>
  </si>
  <si>
    <t>APOYO EN LA INVESTIGACIÓN PARA LA CULMINACIÓN DEL LEVANTAMIENTO DE INFORMACIÓN  DE LOS CRUCEROS Y PROSPECCIONES PARA INCORPORACION A LA DATA DEL CENTRO DE DATOS  OCEANOGRÁFICOS</t>
  </si>
  <si>
    <t>https://drive.google.com/file/d/1K1vpJM3BidkeuSLpdGmZwozdVG5PoR0L/view?usp=sharing</t>
  </si>
  <si>
    <t>https://drive.google.com/drive/folders/1hIRrjmmGfgzeGIPewE2Guat46HH03WpA?usp=sharing</t>
  </si>
  <si>
    <t>REPOBLAMIENTO DE UN BANCO NATURAL DE CONCHA DE ABANICO (primer producto)</t>
  </si>
  <si>
    <t>https://drive.google.com/drive/folders/1SXPZRSY5HZFDW2DY3EUiYpHvBW8bkVDA?usp=sharing</t>
  </si>
  <si>
    <t>IMPLEMENTACION DE UN CULTIVO ACUAPONICO (primer producto)</t>
  </si>
  <si>
    <t>https://drive.google.com/drive/folders/1Srb_lHk_PWJOsOhRcfzuZz1kpV5ilTq0?usp=sharing</t>
  </si>
  <si>
    <t>PROMOCION DEL TURISMO SOSTENIBLE (primer producto)</t>
  </si>
  <si>
    <t>CONSULTORIA PARA EL MEJORAMIENTO Y ASISTENCIA TECNICA EN REDES DE ENMALLE DE RECURSOS COSTEROS EN HUACHO</t>
  </si>
  <si>
    <t>https://drive.google.com/drive/folders/1oRlFS9VOe-nmgGfvCQu4LDPueG81igF9?usp=sharing</t>
  </si>
  <si>
    <t>EVALUACION DE LA LINEA DE COSTA (producto 5)</t>
  </si>
  <si>
    <t>https://drive.google.com/drive/folders/1Wi6-NJTeXLtlZjGDZjWDHc6vRVBwBH4Y?usp=sharing</t>
  </si>
  <si>
    <t>https://drive.google.com/file/d/1e7b7JDOUWABeGE2_WzNMaOp0CByj1p0v/view?usp=sharing</t>
  </si>
  <si>
    <t>Evaluación de vulnerabilidad climática (EVC) de los impactos del cambio climático sobre especies clave del ecosistema tropical peruano (final).</t>
  </si>
  <si>
    <t>https://drive.google.com/file/d/1Phh4lsQ69dKmHC9RlZITwqzSVe6kGv3A/view?usp=sharing</t>
  </si>
  <si>
    <t>Modelado estadístico de especies en zonas marinas y costeras de las áreas piloto de Huacho y Máncora (producto 7).</t>
  </si>
  <si>
    <t>https://drive.google.com/file/d/1vbnNSsAGgYDoJd-MJwRdStGJ_ikQRY1p/view?usp=sharing</t>
  </si>
  <si>
    <t>Estudios del ambiente en zonas marinas y costeras con datos provenientes de despliegues de vehículos autónomos submarinos (producto 7).</t>
  </si>
  <si>
    <t>https://drive.google.com/file/d/1nmXLpucjY0BXvtrvFb71EN3ORegXpLZX/view?usp=sharing</t>
  </si>
  <si>
    <t>https://drive.google.com/file/d/1kRCuVrbeii_VRDPZqw6zAmINtm6ZmKD6/view?usp=sharing</t>
  </si>
  <si>
    <t>Evaluación de la Vulnerabilidad Climática (EVC) de especies del ecosistema tropical peruano (producto 8).</t>
  </si>
  <si>
    <t>MODELADO ESTADÍSTICO DE ESPECIES EN ZONAS MARINAS Y COSTERAS DE LAS ÁREAS PILOTO DE HUACHO Y MÁNCORA (producto 7).</t>
  </si>
  <si>
    <t>Linea de base, version final</t>
  </si>
  <si>
    <t>https://drive.google.com/file/d/1xR2Te-fGm_jeRaOXk87UuhQyJsfu8sCI/view?usp=sharing</t>
  </si>
  <si>
    <t>https://drive.google.com/drive/folders/11ZPyh_4BBx0r-oI7QqtGYDX4YDMgK9nr?usp=sharing</t>
  </si>
  <si>
    <t>COMERCIALIZACION Y PREEVALUACION (producto 2)</t>
  </si>
  <si>
    <t xml:space="preserve">In the context of COVID, the use of virtual platforms for coordination with project beneficiaries is being innovated, as well as the replacement of face-to-face workshops and meetings.
</t>
  </si>
  <si>
    <t>Yes, a new update of the social and environmental risks was made through a consultancy, to which the possible social and environmental risks related to the pandemic are being added .</t>
  </si>
  <si>
    <t>No complaints have been reported</t>
  </si>
  <si>
    <t>Despite the COVID 19 pandemic, they have been able to partially comply with the GP, using new means and support in the pilot areas.</t>
  </si>
  <si>
    <t xml:space="preserve">
Yes, the active participation of women in the productive activities of the two pilot areas has been achieved</t>
  </si>
  <si>
    <t>Financial information:  cumulative from project start to [April 30th, 2021]</t>
  </si>
  <si>
    <t xml:space="preserve">1.1.2.2.Co-management of Peruvian scallops natural banks in the Huacho pilot area </t>
  </si>
  <si>
    <t>1.1.2.3. Fishery Ecological Risk Assessment, focusing on artisanal fisheries in Mancora and Huacho</t>
  </si>
  <si>
    <t>1.2.1.2. Farming of  oyster in Mancora</t>
  </si>
  <si>
    <t>1.2.1.4.Aquaponic farming in the Huacho pilot area</t>
  </si>
  <si>
    <t>1.2.2.2.Formulation of the local tourism development plan for Mancora and Huacho</t>
  </si>
  <si>
    <t>1.2.3.1. Capacity building in production fishery derivatives for direct human consumption</t>
  </si>
  <si>
    <t>1.2.5.2. Implementation of an artisanal pilot plant, inception of activities and quality assessment of the final products in the pilot areas</t>
  </si>
  <si>
    <t xml:space="preserve">2.1.1.2. Gliders training and deployment in the pilot areas </t>
  </si>
  <si>
    <t>2.1.1.3.  System and oceanographic data quality control implemented and automated according to IODE standards</t>
  </si>
  <si>
    <t>2.1.2.5. Installation and recovery of sensors for monitoring pilot areas</t>
  </si>
  <si>
    <t>2.1.2.6. Design and initial experiences of participatory environmental monitoring in the pilot areas</t>
  </si>
  <si>
    <t>2.1.4.1. Research and training on new science-based  tools such as Ecological Risk Assessment (ERA) for climate change</t>
  </si>
  <si>
    <t>2.1.4.2. Vulnerability and ecological risk assessment (ERA) workshops associated with climate change in pilot areas</t>
  </si>
  <si>
    <t xml:space="preserve">2.1.4.3.Research in oceanographic modeling, vulnerability, ecological risk and, benthos </t>
  </si>
  <si>
    <t>3.1.1.2. Formulation of a sectoral strategy proposal for fishing and aquaculture issues face to climate change aligned with the Nationally Determined Contributions (NDC)</t>
  </si>
  <si>
    <t>4.1.1.2. Working Group conformed by PRODUCE and MINAM to develop marine spatial planning and Environmental Territorial Planning pilot, in Huacho</t>
  </si>
  <si>
    <t>POA 2021</t>
  </si>
  <si>
    <t>Activity programmed in the Annual Operation Plan (AOP) 2021</t>
  </si>
  <si>
    <t>1.1.1.1. Implementation of a conversion pilot from fishing gillnets to pole and line and/or long-lines for tuna yellowfin in the Mancora pilot area</t>
  </si>
  <si>
    <t>December 2021</t>
  </si>
  <si>
    <t>1.1.1.3. Adoption of selective gillnets fishing gears to target coastal resources in the Huacho pilot area</t>
  </si>
  <si>
    <t xml:space="preserve">1.1.2.1. Re-stock of Peruvian scallops natural banks in the Huacho pilot area </t>
  </si>
  <si>
    <t>November 2021</t>
  </si>
  <si>
    <t>July 2021</t>
  </si>
  <si>
    <t>April 2021</t>
  </si>
  <si>
    <t>August 2021</t>
  </si>
  <si>
    <t>March 2021</t>
  </si>
  <si>
    <t>1.2.3.2 Mejorar gestión efectiva de las actividades implementadas por el proyecto</t>
  </si>
  <si>
    <t>June 2021</t>
  </si>
  <si>
    <t>February 2021</t>
  </si>
  <si>
    <t>2.1.3.1. Research visits and climate change modeling</t>
  </si>
  <si>
    <t>September 2021</t>
  </si>
  <si>
    <t>May 2021</t>
  </si>
  <si>
    <t>3.2.2.2</t>
  </si>
  <si>
    <t>4.1.3.1. Formulation of a guide to carry out an assessment on the adoption of sustainable practices related to artisanal fishery products for Direct Human Consumption.</t>
  </si>
  <si>
    <t>In December 2020, the Annual Operating Budget 2021 was approved (January - December).</t>
  </si>
  <si>
    <t>Yes, regarding current events(Pandemic), these are being included in the new social and environmental risk mitigation meassures and these had been monitored since March 2020</t>
  </si>
  <si>
    <t>Yes, now the use of forms facilitates the monitoring and compliance of mitigation measures in the field work, also makes it easier the processing of the data obtained.</t>
  </si>
  <si>
    <t>A letter was received from the Chancay fishermen's association, requesting support for obtaining the fishermen license.</t>
  </si>
  <si>
    <t>Good. In 2020 , we have started with participation of the women association "El Ñuro" with the sale of fish in the fair "A Comer Pescado" .</t>
  </si>
  <si>
    <t>Good. We have formed work groups of women in order to start with the implementation of the biofertilizers production plant in the two pilot areas.</t>
  </si>
  <si>
    <t>Project component 1</t>
  </si>
  <si>
    <t>Project component 2</t>
  </si>
  <si>
    <t>Project component 3</t>
  </si>
  <si>
    <t>Project component 4</t>
  </si>
  <si>
    <t>Good. A handcraft women association (AMARTEMM) are being supported also has started with the ecotourism bussiness initiatives with the participation of women ; also we will support to Ñuro women's association, who works in marine gastronomy</t>
  </si>
  <si>
    <t>We have updated ESP, what has been inplemented through of our colaborators in the field work, they used forms for monitoring the social and environment safeguards.</t>
  </si>
  <si>
    <t>Good. It has started the training in the different productive activities and consulting about Early warning system (SAT) and knownledge management.
There is a participation of 130 women(32.5%), considering a total of 400 (participants)</t>
  </si>
  <si>
    <t>Performance at Year 3</t>
  </si>
  <si>
    <t>Performance at year 3</t>
  </si>
  <si>
    <t>The proposal for a Sectoral Strategy on Fisheries and Aquaculture to deal with Climate Change has been formulated, aligning the implementation of the NDC, which was carried out with different agents involved from the pilot areas (district and provincial municipalities) and state institutions (IMARPE , PRODUCE)</t>
  </si>
  <si>
    <t>So far, 3 conservation agreements have been signed, between the Huacho fishermen's associations and SERNANP, for the sustainable use of the marine resources in the Don Martin Island. The signing of the conservation agreement with the Los Órganos OSPA is also ongoing, which contemplates the efficient use of resources and environmental monitoring of the area.</t>
  </si>
  <si>
    <t>The study of ecological risk to the fisheries has been completed, which will provide a scientific basis for the formulation of legal regulatory norms on artisanal fishing.
The Governance Improvement Consultancy is in the procurement phase,
This service will support the arrangements to guarantee the sustainability of the other activities that previously started, which have already developed the stages of diagnosis and identification of beneficiaries. Based on this, the Governance consultancy will optimize the intervention with the beneficiaries and improve coordination with local actors, beneficiaries and entities of the fishing sector.</t>
  </si>
  <si>
    <t>Until the reporting date, there is a project document to be submitted to the PNIPA fund related to sustainable fishing gear (carried out within the framework of the consultancy of identification of competitive funds); Likewise, it will begin in the formulation of four project proposals for aquaculture activities, in order to give sustainability to the project activities, which have been identified with project beneficiaries and stakeholders, based on complementary needs to the project activities.
Likewise, coordination has been carried out with projects from other cooperating sources (EBAMAR project, PAN III Project) that also have work areas that converge with those of the project, in order to give continuity to various activities such as sustainable tourism, participatory monitoring, among other.</t>
  </si>
  <si>
    <t>The work to formalize the OSPAS continued, there are 80 formalized fishermen with a fishing sailor's license or card ("Carné de marinero de pesca") in the two pilot areas so far, as well as 8 OSPAS with renewal of the updated board and registration with SUNARP. These have been important steps for the fishermen, because thanks to the obtaining of these cards, they comply with the formalization requirements and have been able to obtain benefits from the state in the context of COVID 19 (like FONDEPES loans).</t>
  </si>
  <si>
    <t>So far, spaces for dialogue have been coordinated between OSPAS and local and regional governments, as public and private entities. This will be reinforced with the implementation of the governance component, the primary function of which is to facilitate and promote these spaces for dialogue.</t>
  </si>
  <si>
    <t>In this context, the reprogramming of the AOP 2021 has been chosen in order to realize a reduction of the planned ammounts for travel and workshops. In addition,the following is proposed: 
1.- Accelerate all activities that were paralyzed or delayed as a result of the pandemic.
2.- Accelerate the calls and contracts of the thematic packages in a way that allows improving the technical execution of the project.
3.- Develop the activities within the norms for pandemic control at the national level, following established protocols and the use of adequate equipment by both project staff and beneficiaries.
4.- Evaluate the possibility of a temporary extension for the implementation of project activities.
Support in productive fishing activities such as the direct commercialization of the fish in "A comer pescado" fairs in the pilot area of Huacho and Máncora, as well as support in the search for new forms of commercialization online, for groups of artisan women.
Some project activities has been implemented through online workshops, which has helped to reduce the risk of contagion of the COVID19 disease, as well as support the technological inclusion of the fishing communities.
Ecomonic recovery is also being supported through project activities such as the activation of responsible tourism and the production of biofertilizers.</t>
  </si>
  <si>
    <t>The inclusion of online training sessions has managed to include the communities in the project activities avoiding contagion, as well as the support for the reactivation of tourism in the Mancora area and the "A comer pescado" fairs, which support that these communities can recover economically from the impact caused by the pandemic.</t>
  </si>
  <si>
    <t>Resistance of beneficiaries due to saturation of activities</t>
  </si>
  <si>
    <t>Resistance of beneficiaries due to complexity of the requirement in the development of activities, especially compliance with formal requirements for signing agreements</t>
  </si>
  <si>
    <t>Resistance of beneficiaries due to concentration of beneficiaries, especially when a single group concentrates and encompasses several activities</t>
  </si>
  <si>
    <t>Resistance of beneficiaries due to discredit in the social and political environment</t>
  </si>
  <si>
    <t>Resistance of beneficiaries due to patriarchal cultural patterns and social context</t>
  </si>
  <si>
    <t>Conflicts of interest due to increased competencies of beneficiaries, when intervening in other productive activities outside the regular (fishing), causing conflicts with other productive groups.</t>
  </si>
  <si>
    <t>Conflict of interest due to pre-existing, latent or crisis tensions, related to previous conflicts due to agreements not fulfilled by other institutions in the intervention zones.</t>
  </si>
  <si>
    <t>Conflict of interest due to differences between user and administrators</t>
  </si>
  <si>
    <t>Conflict of interest due to overlapping of responsibilities</t>
  </si>
  <si>
    <t>Conflict of interest due to exclusion of areas / resources</t>
  </si>
  <si>
    <t xml:space="preserve">Children and teenagers in non-training work activities for new ventures </t>
  </si>
  <si>
    <t>Reduction of income from new fishing techniques and new productive ventures</t>
  </si>
  <si>
    <t>Cross-cutting mitigation measures</t>
  </si>
  <si>
    <t>R1.Mortality of marine vertebrates (mainly turtles and seabirds) due to incidental capture in fishing gear.</t>
  </si>
  <si>
    <t>R2. Mortality of natural scallops predators</t>
  </si>
  <si>
    <t>R3. Pollution of seawater by the generation of solid and oily residues, originating from the aquaculture activity developed in the pilot sites of the project</t>
  </si>
  <si>
    <t>R4. Pollution of the marine environment by residues from the implementation of the protocols for the surveillance, prevention and control measure against COVID-19 in the activity.</t>
  </si>
  <si>
    <t>R5. Decline in the population of some species</t>
  </si>
  <si>
    <t>R6. Pollution of seawater by the generation of solid and oily waste from the ecotourism activity carried out in the project pilot sites</t>
  </si>
  <si>
    <t>R7. Displacement or abandonment of the habitat of marine vertebrates (mammals, birds and turtles) due to the noise of the boats and human presence in the places where the sightings are made</t>
  </si>
  <si>
    <t>R8. Pollution by the emission of odors during the conversion of fishing and aquaculture residues</t>
  </si>
  <si>
    <t>R9. Soil and habitats contamination of guano birds</t>
  </si>
  <si>
    <t>R10. Displacement or abandonment of guano bird habitats</t>
  </si>
  <si>
    <t xml:space="preserve">M.E.1. Technical assistance for the organizational reorganization of the OSPAs and other forms of associativity of the beneficiaries
</t>
  </si>
  <si>
    <t>M.E.5. Prevention of child labor and gender violence through joint actions with DEMUNA, CEM and other similar programs.</t>
  </si>
  <si>
    <t>Risk level of the event that generates the conditions for child labor or gender violence within the framework of the project
Number of preventive actions carried out in conjunction with DEMUNA, CEM and other similar programs
Number of cases of child labor due to project intervention with social assistance and made available to DEMUNA
Number of cases of gender violence due to project intervention with social and legal assistance, and made available to the CEM</t>
  </si>
  <si>
    <t>No events were registered regarding this topic</t>
  </si>
  <si>
    <t>M.E.3. Support for the commercialization of marine products from the new responsible fishing practices</t>
  </si>
  <si>
    <t>There is a commercial agreement for the sale of fish in the pilot zone of Mancora, with the women traders of Caleta del Ñuro at the "A comer pescado" fairs
None
1/1</t>
  </si>
  <si>
    <t>M.E.4.Preparation and signing of an institutional agreement with defined and articulated responsibilities for the social and economic sustainability of artisanal tuna fishing and other related initiatives</t>
  </si>
  <si>
    <t xml:space="preserve">It has 3 conservation agreements signed between Ospas of Huacho and SERNANP
There is also, in the signing process, 1 conservation agreement in the pilot zone of Mancora, between the OSPA of Cabo Blanco and the municipality of El Alto.
In process, also the signing of a cooperation agreement between AMARTEMM and the municipality of Vegueta
1 meeting was held for each agreement promoted
</t>
  </si>
  <si>
    <t>M.E.6. Compensation to artisanal fishermen directly affected by a possible restriction.</t>
  </si>
  <si>
    <t>No events were registered regarding this topic
3/4 , It is working with all active Ospas of the two pilot areas in all productive activities implemented in the project</t>
  </si>
  <si>
    <t>M.E.2. Financing the cost of the pilot's sustainable fishing gear</t>
  </si>
  <si>
    <t>Number of artisanal fishermen (shipowners) with sustainable fishing gear financed and installed
Number of artisanal vessels with sustainable fishing gear in use</t>
  </si>
  <si>
    <t>127 fishermen in the process of installing sustainable fishing gear
30 vessels identified and in the process of installing sustainable fishing gear</t>
  </si>
  <si>
    <t>M.T.1.Construction of the Local Work Plan (LWP) in each pilot site with the beneficiaries and key stakeholders of the project</t>
  </si>
  <si>
    <t xml:space="preserve">The LWP formulation process has not started yet
</t>
  </si>
  <si>
    <t>M.T.2. Effective coordination of each project activity with the beneficiaries and key actors</t>
  </si>
  <si>
    <t>Level of compliance with the commitments made in the coordination meetings of the project activities included in the LWP
Number of complaints about lack of knowledge of the progress of the project activities included in the LWP</t>
  </si>
  <si>
    <t>M.T.3. Involvement in spaces for dialogue and confidence building of the beneficiaries and key actors of the project</t>
  </si>
  <si>
    <t>Frequency of meetings of the spaces for dialogue and trust building
Level of convening power of dialogue spaces and trust building
Level of involvement of fishermen, aquaculture producers, commercial handlers, artisans, tour operators, among other beneficiaries (men and women) and key project actors who participate in the dialogue and trust-building spaces</t>
  </si>
  <si>
    <t>Number of participants in the LWP development and monitoring workshops
Level of representation of fishermen, aquaculture producers, merchant handlers, artisans, tour operators, among other beneficiaries (women and men) and key project stakeholders who participate in the LWP development and monitoring workshops
Number of replicas of the LWP elaboration and monitoring workshops in the communities and together with fishermen, aquaculture producers, commercial handlers, artisans, tour operators (considering women and men), among other beneficiaries and key actors who participated in the elaboration</t>
  </si>
  <si>
    <t>Risk level of the event that generates the conditions for the eventual restriction of access to areas / resources
Level of access to the development of income-generating initiatives, such as the production of biofertilizers, ecotourism, etc. promoted by the project, by fishermen, aquaculture producers, commercial handlers, artisans, tour operators (men and women), among others registered by direct impact with eventual restriction of access to areas /resources.</t>
  </si>
  <si>
    <t>Number of institutional agreements signed that have defined and articulated responsibilities for the social and economic sustainability of artisanal tuna fishing and other related initiatives
Number of socialization workshops with fishermen, aquaculture producers, merchant handlers, artisans, tour operators, among other beneficiaries (both men and women) and key actors about the institutional agreements signed that have defined and articulated responsibilities for the social and economic sustainability of artisanal tuna fishing and other related initiatives.</t>
  </si>
  <si>
    <t>Number of commercial agreements managed in collaboration with OSPA and other forms of fishermen associations, aquaculture producers, commercial handlers, artisans, tour operators, among other beneficiaries (dissagregated by men and women)
Number of trade agreements managed in collaboration with civil society organizations
Level of compliance with the commitments of the trade agreements</t>
  </si>
  <si>
    <t>Number of OSPAs and other forms of association of fishermen, aquaculture producers, commercial handlers, artisans, tour operators, among other beneficiaries (both men and women), who have current registration in the Public registers as a legal entity.
Number of OSPAs and other forms of associativity of fishermen, aquaculturists, commercial handlers, artisans, tour operators, among other beneficiaries, who have current registration in the entity that regulates their activity. (dissagregated by men and women)</t>
  </si>
  <si>
    <t>At least 1 meeting a week in each pilot zone, to coordinate activities.
3/4 ,3/4, participants actively collaborate in meetings, workshops, as well as they include us in their governance spaces</t>
  </si>
  <si>
    <t>M.T.4. Targeting of beneficiaries in each pilot site</t>
  </si>
  <si>
    <t>Number of fishermen, aquaculture producers, commercial handlers, artisans, tour operators, among others, who are beneficiaries of the project in each pilot site</t>
  </si>
  <si>
    <t>There are 128 beneficiaries in Mancora
There are 288 beneficiaries in Huacho</t>
  </si>
  <si>
    <t>M.T.5. Capacity building of the beneficiaries for the adoption of new responsible fishing practices, new undertakings of complementary activities and mechanisms for the conservation of species</t>
  </si>
  <si>
    <t>Degree of knowledge of fishermen, aquaculturists, commercial handlers, artisans, tour operators, among other beneficiaries, about the traditional and complementary productive activities that are improved and developed with the project
Level of formalization (individual) of fishermen, aquaculture producers, commercial handlers, artisans, tour operators, among other beneficiaries of traditional and complementary productive activities that are improved and developed with the project</t>
  </si>
  <si>
    <t>3/4, Most of the beneficiaries we work with know about the adaptation measures that have been implemented.
There are more than 80 fishermen with a fishing sailor's license</t>
  </si>
  <si>
    <t>M.T.6. Implementation of communication strategy / plan at the three levels of intervention, with emphasis on the pilot sites</t>
  </si>
  <si>
    <t>Level of involvement of fishermen, aquaculture producres, commercial handlers, artisans, tour operators, among other beneficiaries and key project actors in communication activities
Number of environmental education and communication campaigns and resources on the key issues of the project</t>
  </si>
  <si>
    <t>1/2 , the implementation of communication activities is in process
Workshops regarding these issues have not been implemented yet, but they are in the process of implementing participatory monitoring.</t>
  </si>
  <si>
    <t xml:space="preserve">(M.1.) Establish a monitoring program on board (verification at sea of the correct development of sustainable fishing methods) to monitor the incidental capture of marine vertebrates (mammals, birds and sea turtles), which will contribute to making recommendations to improve the fishing practice and thus reduce the incidental capture of the species and the associated mortality.
</t>
  </si>
  <si>
    <t>(M.2.) Train and sensitize artisanal fishermen in the identification of marine vertebrates and threatened local species; as well as the use of recovery, rehabilitation and release techniques for incidentally captured species.</t>
  </si>
  <si>
    <t>(M.3.) Design a protocol for the implementation of surveillance, prevention and control measures against COVID-19, for activities derived from on-board monitoring.</t>
  </si>
  <si>
    <t>(M.4.) Design a protocol for the implementation of surveillance, prevention and control measures against COVID-19, for conducting training workshops.</t>
  </si>
  <si>
    <t>Number of fishing trips per vessel with observers on board.
Catch per Unit of Effort (CPUE).
Mortality by species.
Number of individuals released (alive) by species.</t>
  </si>
  <si>
    <t>An environmental monitoring system is being implemented with the support of a mobile application to register oceanographic data and incidents, but it is still in the initial implementation process.</t>
  </si>
  <si>
    <t>This monitoring system will also train fishermen on species identification and bycatch</t>
  </si>
  <si>
    <t>Number of artisanal fishermen trained.
Percentage (%) increase in the grade obtained from the evaluations carried out before and after the training sessions.</t>
  </si>
  <si>
    <t>Protocol for activities derived from on-board monitoring, prepared.</t>
  </si>
  <si>
    <t>Protocol for conducting training workshops.</t>
  </si>
  <si>
    <t>There are report cards on symptoms related to COVID 19, which are reported at the time of field trips and trainings</t>
  </si>
  <si>
    <t>(M.5.) Prepare the Environmental Management Instrument, corresponding to the activity to be carried out.</t>
  </si>
  <si>
    <t>Current Environmental Management Instrument</t>
  </si>
  <si>
    <t>The process has not started yet</t>
  </si>
  <si>
    <t>(M.6.) Prepare and implement a solid and oily waste management plan, which must be part of the management plan for the fishing area or concession; taking into account the Guidelines for the surveillance of the health of workers at risk of exposure to COVID-19; prioritizing the use of sustainable alternatives.</t>
  </si>
  <si>
    <t>Number of management plans prepared, approved and implemented by the beneficiaries.</t>
  </si>
  <si>
    <t>(M.7.) Carry out periodic reviews of the engines of the vessels to avoid spillage of oils or lubricants, a measure that must be included in the management plan of the fishing area or concession.</t>
  </si>
  <si>
    <t>Number of management plans for fishing areas or concessions (containing a solid and oily waste management plan), approved by the competent authority.</t>
  </si>
  <si>
    <t>So far, no plans have been made for the concession of the aquaculture zone, but activities related to the use of fishing gear are being carried out, in which the adequate disposal of solid and oily waste is considered.</t>
  </si>
  <si>
    <t>So far, no plans have been made for the concession of the aquaculture zone, but activities related to the use of fishing gear are being carried out, in which the proper disposal of solid and oily waste is considered.</t>
  </si>
  <si>
    <t>(M.8.) Consider within the project component on capacity building, training modules on solid waste management and the adverse effects on local fauna; as well as good aquaculture practices.</t>
  </si>
  <si>
    <t>The start of training for the different activities is in process</t>
  </si>
  <si>
    <t>(M.9.) Supervise the proper development of aquaculture activity.</t>
  </si>
  <si>
    <t>Number of supervisions carried out.</t>
  </si>
  <si>
    <t>The aquaculture activities (aquaponics) are in the process of implementing greenhouses.</t>
  </si>
  <si>
    <t>So far no plans have been made for the concession of an aquaculture zone, but activities related to the use of fishing gear are being carried out, in which the adequate disposal of solid and oily waste is considered.</t>
  </si>
  <si>
    <t xml:space="preserve">(M.10.) Develop research aimed at generating information on the real impact of aquaculture on benthic species and implement the derived recommendations.
</t>
  </si>
  <si>
    <t>Number of investigations carried out.</t>
  </si>
  <si>
    <t>There is 1 postgraduate thesis on climate vulnerability assessment (EVC) of the impacts of climate change on key species of the Peruvian tropical ecosystem.
There is also 1 investigation on ecological risk to fisheries</t>
  </si>
  <si>
    <t>(M.11.) Develop capacities of local actors on techniques and methodologies for monitoring species.</t>
  </si>
  <si>
    <t>Number of local actors trained.
Percentage (%) increase in the grade obtained from the evaluations carried out before and after the training sessions.</t>
  </si>
  <si>
    <t>An environmental monitoring system is being implemented with the support of a mobile application to record oceanographic data and incidents, but it is still in the initial implementation process.
These data are not yet available because the training process has not started.</t>
  </si>
  <si>
    <t>Tourism activities are about to begin, and initiatives at sea will include the revision of the vessels.</t>
  </si>
  <si>
    <t>(M.12.) Develop training for beneficiaries on solid waste management.</t>
  </si>
  <si>
    <t>Tourism activities are about to start, and initiatives at sea will include training on solid waste management.</t>
  </si>
  <si>
    <t xml:space="preserve">(M.13.Prepare codes of conduct of good practices for the observation of marine fauna, which must be implemented by the ecotourism companies formed.
</t>
  </si>
  <si>
    <t>Good practice code of conduct prepared and implemented.</t>
  </si>
  <si>
    <t>(M.14.) Sign agreements or commitments with the beneficiaries to comply with good observation practices.</t>
  </si>
  <si>
    <t>Number of agreements</t>
  </si>
  <si>
    <t>There are 2 conservation agreements with SERNANP, in Huacho, which contemplates the care of coastal marine ecosystems</t>
  </si>
  <si>
    <t>(M.15.) Develop environmental awareness campaigns and capacity building on good ecotourism practices, aimed at the direct beneficiaries of the activity.</t>
  </si>
  <si>
    <t>Number of people trained.
Percentage (%) increase in the grade obtained from the evaluations carried out before and after the training sessions.</t>
  </si>
  <si>
    <t>Tourism activities are about to start, and initiatives at sea will include training on good ecotourism practices</t>
  </si>
  <si>
    <t>(M.16.) Promote compliance with legal regulations related to the tourist operation, such as Supreme Decree No. 006-2011-MTC - Regulation of Aquatic Tourist Transportation.</t>
  </si>
  <si>
    <t>(M.17.) Supervise the proper development of the ecotourism operation of the beneficiaries.</t>
  </si>
  <si>
    <t>(M.18.)Use appropriate techniques for the conversion of fishing and aquaculture waste.</t>
  </si>
  <si>
    <t>Number of trained participants.
Percentage (%) increase in the grade obtained from the evaluations carried out before and after the training sessions.
Number of supervisions carried out.</t>
  </si>
  <si>
    <t>80 women have been trained in the production of biofertilizers
No data has yet been registered on the impact of training</t>
  </si>
  <si>
    <t>(M.19.) Evacuate all solid waste generated outside the protected natural area (Don Martín islet), taking into account the Guidelines for monitoring the health of workers at risk of exposure to COVID-19.</t>
  </si>
  <si>
    <t>Amount of solid waste evacuated.</t>
  </si>
  <si>
    <t>There are output formats, which are completed at each entrance to the Island</t>
  </si>
  <si>
    <t>(M.20.) Coordinate with the RNSIIPG (SERNANP) staff the location and time of entry to the Don Martín islet.</t>
  </si>
  <si>
    <t>Authorization to enter the protected natural area.</t>
  </si>
  <si>
    <t>There is preliminary coordination with SERNANP for consultants to enter the Island.
So far, 12 entries have been made to Don Martin Island</t>
  </si>
  <si>
    <t>The pandemic imposed restrictions on project activities and project beneficiaries.
Administrative processes continue to be a limiting factor for project execution.</t>
  </si>
  <si>
    <t>The suspension of the calls for consultancies in 2020 significantly delayed the execution of the project. Negotiations were made with the parts of the project to accelerate the processes and at the end of 2020 the calls for the thematic packages are resumed. To date, we have hired 5 thematic packages.
DGPARPA of the Ministry of Production states that it does not have competencies to develop the activities of the component 4 of the project. In a higher level internal coordination in PRODUCE, adjustments to the responsibilities between DGPARPA and DGAAMPA were determined, in order to develop the component 4 activities.</t>
  </si>
  <si>
    <t>With the start of consultations for the implementation of the 5 activities of component 1, the Environmental and Social Safeguards Management Plan - PGAS has been updated and consultants have been trained for its implementation, as well as the establishment of the respective information flow.
Measures are being implemented to avoid negative impacts, such as:
1.- Technical assistance for the organizational cleanup of the OSPAs and other forms of associativity of the beneficiaries
2.- Financing the cost of the pilot's sustainable fishing gear
3.- Support for the commercialization of marine products from the new responsible fishing practices, participation in the fairs of the National Program to Eat Fish "A comer pescado".
4.- Strengthening the capacities of the beneficiaries for the adoption of new responsible fishing practices, new undertakings of complementary activities and mechanisms for the conservation of species.</t>
  </si>
  <si>
    <t>Although we are in an initial stage of the implementation of the activity of improvement of capacities in the commercialization and initiation of certification, this activity is related to the result of other activities and the traceability work of the productive chain constitutes a key element for scaling and replicability at the end of the project.</t>
  </si>
  <si>
    <r>
      <t xml:space="preserve">To date, the following can be identified::
</t>
    </r>
    <r>
      <rPr>
        <u/>
        <sz val="11"/>
        <color theme="1"/>
        <rFont val="Times New Roman"/>
        <family val="1"/>
      </rPr>
      <t>Positive lessons</t>
    </r>
    <r>
      <rPr>
        <sz val="11"/>
        <color theme="1"/>
        <rFont val="Times New Roman"/>
        <family val="1"/>
      </rPr>
      <t xml:space="preserve">:
- Consider previous actions for the implementation of adaptation measures in local actors and beneficiaries..
- </t>
    </r>
    <r>
      <rPr>
        <sz val="11"/>
        <color theme="1" tint="4.9989318521683403E-2"/>
        <rFont val="Times New Roman"/>
        <family val="1"/>
      </rPr>
      <t xml:space="preserve">Involve local actors and beneficiaries in project activities from the early stages.
- Promoting and training in the use of virtual spaces and platforms is key to developing capacities in a pandemic context..
- The design of the Sectorial Articulation Plan has made it possible to identify the link between the planned actions and progress of the project with the Nationally Determined Contributions approved by the Ministry of Production PRODUCE, allowing articulation with the directions and involved areas of PRODUCE and MINAM.
</t>
    </r>
    <r>
      <rPr>
        <u/>
        <sz val="11"/>
        <color theme="1" tint="4.9989318521683403E-2"/>
        <rFont val="Times New Roman"/>
        <family val="1"/>
      </rPr>
      <t>Negative lessons</t>
    </r>
    <r>
      <rPr>
        <sz val="11"/>
        <color theme="1" tint="4.9989318521683403E-2"/>
        <rFont val="Times New Roman"/>
        <family val="1"/>
      </rPr>
      <t>:</t>
    </r>
    <r>
      <rPr>
        <sz val="11"/>
        <color theme="1"/>
        <rFont val="Times New Roman"/>
        <family val="1"/>
      </rPr>
      <t xml:space="preserve">
- - The adaptation measures must be formulated as results of the project, considering the real technical and administrative scope, if there are external factors to the measures that are not under the project's control, there is a high risk for their implementation..
- It is necessary to formulate the theory of change for the project as well as the corresponding indicators in the design phase, as well as their review, update and validation at the beginning by the team and executing partners..
- It is necessary to have a governance arrangement for the project that minimizes administrative requirements and simplifies its processes, especially when it involves the participation of more than one executing institution involved.
-It is necessary that the design considers the administrative procedures that are part of each of the institutions that are part of the project. The project processes that involve the review or approval of more than one institution translate into complex and bureaucratic procedures that limit the execution of the project.
</t>
    </r>
  </si>
  <si>
    <t>There is a high biological and social connectivity in the coastal marine ecosystems, considering this, it is expected that the implementation and achievement of the impact results of the adaptation measures promoted by the project will be supported by governance arrangements for their sustainability, and may replicate, there are actions such as:
- Conservation agreements between the beneficiaries and public entities or local authorities.
- Framework agreements between beneficiaries and local authorities for the development of productive activities such as tourism.
- Alliances with other similar projects so that they can grant continuity to the intervention.</t>
  </si>
  <si>
    <t>The progress that have been made in the formalization of the groups of beneficiaries and the support in the commercialization of hydrobiological resources::
Identification and coordination with groups of beneficiaries in sustainable tourism initiatives in the pilot sites.
Support in the formalization and generation of capacities with the beneficiaries of the waste treatment modules in fishing and aquaculture.
Technical and scientific support for the generation of capacities for the improvement of fishing gear in the pilot sites..</t>
  </si>
  <si>
    <t>There is a consultancy that addresses all the issues of improving the governance of the activities and adaptation measures of the project.</t>
  </si>
  <si>
    <t>Field coordinators work in each pilot site of the project, whose main functions are to coordinate with local actors, consultants, and beneficiaries.
There is direct coordination between the coordinators of the project and the operators of each consultancy in each pilot site.</t>
  </si>
  <si>
    <t>The analyzes carried out in the species and socio-ecological vulnerability assessments were disseminated through a webinar organized by IMARPE and the project on the Facebook live platform (June 2021).</t>
  </si>
  <si>
    <t>Learning objectives have not been established, however, the development and systematization of lessons learned from the project are planned as part of the implementation of the EGC knowledge management strategy.</t>
  </si>
  <si>
    <t>Although there is data and information generated by IMARPE, it was identified that this is not in compatible public formats, it is not in detail at a local scale, aspects that have made it difficult to establish thresholds in the impacts identified for the design of the SAT.</t>
  </si>
  <si>
    <t xml:space="preserve">We have worked with a group of women in the pilot area of ​​Huacho in the framework of the consultancy on the implementation of an aquaponic module, we are also working with a group of women in Los Organos, El Ñuro and Carquin for the implementation of modules of waste treatment in fishing and aquaculture, and training sessions and an internship have been developed. These activities have had the prior identification of basic selection criteria such as that they are directly or indirectly related to the artisanal fishing activity and that they have residence in the area, counting on a favorable response and a growing interest and commitment.It is important to mention that the indicated activities are designed for work exclusively with women and whose impact results will allow to visualize their participation in the community and contribute to their empowerment. Currently, the formalization aspects are being worked on, which will allow consolidating the mechanisms of collaboration and trust with the project. </t>
  </si>
  <si>
    <t>The repopulation activities of the scallop species have begun on Don Martin Island, where despite the fact that this activity does not consider the identification of direct beneficiaries, for the use of the repopulated resource, there have been coordination with the Management Committee of the ANP Natural Protected Area, and training meetings with a group of fishermen who are part of this committee in order to inform and be part of the initiative. In relation to administrative aspects, it is necessary to indicate that some limitations occurred in relation to the requirements that SERNANP was requesting to grant permission to carry out activities in the ANP, these were overcome in coordination carried out in the technical secretariat of the project
Work has begun with women in both pilot sites, related to the Aquaponic cultivation module in Huacho and the waste treatment modules in fishing and aquaculture in El Ñuro and Los Organos in Piura and Carquin in Huacho, where training activities are carried out. with the group of women involved. These activities have been accelerated from the hiring of consultancies for the development of these activities, establishing a coordinated work with the project's field articulators.
In the activities to promote sustainable tourism, there was a significant participation of beneficiaries in the call for expressions of interest of project initiatives that have been selected in each pilot area, this as a consequence of: i) a communication strategy in networks and advertising on a web microsite designed by the consulting team, ii) a coordinated work of the project coordinators with the professionals responsible in the field of the consulting team. In addition, work is being carried out on the beginning of the process of formulating the Local Tourism Development plan, which has, from the beginning, with the active participation of local authorities.
The prioritization of resources, fisheries and beneficiaries for intervention in marketing improvements has made it possible to identify critical routes for implementation, counting on the participation according to competencies of various institutions both at local, regional and national levels.</t>
  </si>
  <si>
    <t>Rosa Morales Saravia</t>
  </si>
  <si>
    <t>rmorales@minam.gob.pe</t>
  </si>
  <si>
    <t>Activity programmed in the Annual Operation Plan (AOP) 2020/2021</t>
  </si>
  <si>
    <t>1.2.2.3. Implementation of a gastronomic circuit in Máncora and Huacho</t>
  </si>
  <si>
    <t>1.2.2.4. Development of artisan products with marine inputs</t>
  </si>
  <si>
    <t>1.2.2.5. Experiential fishing development</t>
  </si>
  <si>
    <t>3.2.1.2. Training for institutions</t>
  </si>
  <si>
    <t>3.2.1.3. Development of discussion spaces for the exchange of successful experiences</t>
  </si>
  <si>
    <t>3.2.1.4. Workshop to identify the role of women in fishing and aquaculture activities and their adaptation to climate change</t>
  </si>
  <si>
    <t>3.2.2.2. Equipment for the Design of the SAT for coastal marine areas through a participatory process in Máncora</t>
  </si>
  <si>
    <t>4.1.2.1. Preparation of a normative proposal aimed at incorporating the concepts of co-management in the management of the artisanal fishery</t>
  </si>
  <si>
    <t>% of women of de individuals linked to the artisanal fishing activity adopting adaptation measures to climate</t>
  </si>
  <si>
    <t>Good .  Currently, there is a participation of 18% of women of the total beneficiaries, and it is projected to have more in the year 2021 -2022</t>
  </si>
  <si>
    <t># women´s associations linked to artisanal fishing activity, generate bioproducts from fishing and aquaculture residues</t>
  </si>
  <si>
    <t>The project includes three activities related to the inclusion of women in productive activities (exclusive), which has generated interest in them. Therefore, it has been possible to organize them to form productive associations, thus supporting their social and economic empowerment, this has been achieved by the constant support between the consultants and the project coordinating team, which has members with experience and knowledge in I work with a gender focus.
Likewise, within the governance consultancy, the participation and support of a specialist on the subject has been contemplated, which will further reinforce the social empowerment of these associations.</t>
  </si>
  <si>
    <r>
      <rPr>
        <sz val="11"/>
        <rFont val="Times New Roman"/>
        <family val="1"/>
      </rPr>
      <t xml:space="preserve">
A total of 9 associations in the pilot areas of Huacho and Máncora have their board of directors registered and updated in Public Records</t>
    </r>
    <r>
      <rPr>
        <sz val="11"/>
        <color theme="1"/>
        <rFont val="Times New Roman"/>
        <family val="1"/>
      </rPr>
      <t xml:space="preserve">
</t>
    </r>
    <r>
      <rPr>
        <sz val="11"/>
        <rFont val="Times New Roman"/>
        <family val="1"/>
      </rPr>
      <t>There are a total of 7 OSPAS with associates with a fisherman's license, MAN card and a fisherman's certificate.</t>
    </r>
  </si>
  <si>
    <t xml:space="preserve">Resolucion </t>
  </si>
  <si>
    <t>It was not possible to comply with the formalization of all the OSPAS with which it works.</t>
  </si>
  <si>
    <t>Sustainability agreements are made with other entities to continue the formalization process.</t>
  </si>
  <si>
    <t>It is not possible to give professional to the cases presented</t>
  </si>
  <si>
    <t>Request support from the relevant entities to deal with these cases</t>
  </si>
  <si>
    <t>Establish working committees at the end of the project to finalize these agreements.</t>
  </si>
  <si>
    <t>At the time of execution of project, it is not possible to sign or establish the agreements.</t>
  </si>
  <si>
    <t>New conflicts are generated for access to resources related to the project activity.</t>
  </si>
  <si>
    <t>Work with zone management committees to adequately deal with these conflicts and empower them to mediate conflicts.</t>
  </si>
  <si>
    <t>Supervision by IMARPE for proper use of fishing gear after project completion.</t>
  </si>
  <si>
    <t>Compliance level is low at the end of the project.</t>
  </si>
  <si>
    <t>Manage agreements with other projects or NGOs to comply with them.</t>
  </si>
  <si>
    <t>The app does not have logistical support at the end of the project.</t>
  </si>
  <si>
    <t>Signing of sustainability commitments with IMARPE and other public and private institutions.</t>
  </si>
  <si>
    <t>The management tool needs to be constantly updated.</t>
  </si>
  <si>
    <t>Obtain support from NGOs to update this instrument.</t>
  </si>
  <si>
    <t>The signing of conservation agreements in the pilot areas is paralyzed.</t>
  </si>
  <si>
    <t>Coordinate with other projects or public entities to support the signing of conservation agreements with OSPAS.</t>
  </si>
  <si>
    <t>The tourist activity is carried out in an inadequate way due to little supervision of the entities involved.</t>
  </si>
  <si>
    <t>Apoyo a MINAM y MINCETUR para asegurar que las actividades turisticas se desarrollen adecuadamente.</t>
  </si>
  <si>
    <t>The waste generated and evacuated by the project activities is not registered.</t>
  </si>
  <si>
    <t xml:space="preserve">
Establish sanctions for consulting firms that carry out field work to report this data.</t>
  </si>
  <si>
    <t>Despite having the plan, the activities established in it are not being fulfilled.</t>
  </si>
  <si>
    <t>Misuse of fishing gear by fishermen.</t>
  </si>
  <si>
    <t>3.1.1.3. Implementation and Monitoring of the EGC</t>
  </si>
  <si>
    <t>5.1.1.1. Project Coordinator</t>
  </si>
  <si>
    <t xml:space="preserve">5.1.1.2. Local Coordinator </t>
  </si>
  <si>
    <t xml:space="preserve">5.1.1.3. Administrative assistant </t>
  </si>
  <si>
    <t xml:space="preserve">5.1.1.4. Procurement specialist </t>
  </si>
  <si>
    <t>5.1.2.3. Monitoring of social and environmental safeguards</t>
  </si>
  <si>
    <t>5.1.2.4. Monitoring and evaluation</t>
  </si>
  <si>
    <t>Explanation of the progress to date</t>
  </si>
  <si>
    <t>Support was provided for obtaining the fisherman license issued for DICAPI Chancay. The copy of the means of verification can be found below.</t>
  </si>
  <si>
    <t>Estimated cumulative total disbursement as of [30/04/2021]</t>
  </si>
  <si>
    <t xml:space="preserve">The implementing entity participated in the revision, approval and no objection of the governance consulting. The inclusion of this consulting will ensure to comply of social and environment safeguards, through of the inclusion of mitigation meassures in the activities planned to implement. These activities were consulted with project participants. </t>
  </si>
  <si>
    <t>The activities before mentioned will ensure the good development of productives activities and to mitigate of social and environment risk.
Also, social and environmental safeguards services are recently being implemented, however the main limitation is the COVID19 restrictions in the pilot areas. Progress has been made in the planning work and there has been the collaboration of the user areas.</t>
  </si>
  <si>
    <t>3 Glider  marine autonomous gliders in operation</t>
  </si>
  <si>
    <t>1  platforms for oceanographic data dissemination in almost real-time implemented</t>
  </si>
  <si>
    <t>3 sensors and data loggers for high-frequency observation of SST and conductivity</t>
  </si>
  <si>
    <t># sensors and data loggers for high-frequency observation of SST and conductivity</t>
  </si>
  <si>
    <t>It depends on the progress of the aquaculture activities.</t>
  </si>
  <si>
    <t>Identification of improvements in the marketing of prioritized products in both pilot areas.</t>
  </si>
  <si>
    <t>Initial experiences of traceability systems with two vessels in the pilot area of ​​Mancora, with the installation of cameras on board, formalization and issuance of QR code for the commercialization of hydrobiological resources.</t>
  </si>
  <si>
    <t>It only remains to conclude with the start-up for the planning of the deployments.</t>
  </si>
  <si>
    <t>Advances in training and information systematization.</t>
  </si>
  <si>
    <t>Approximately 40 women at different levels with improved capacities have been identified.</t>
  </si>
  <si>
    <t>The EGC Knowledge Management Strategy has been designed and is being implemented.</t>
  </si>
  <si>
    <t>It depends on the progress of the intersectoral articulation service.</t>
  </si>
  <si>
    <t>It is in the consultative process of integral evaluation of the National Program To eat Fish of the Ministry of Production.</t>
  </si>
  <si>
    <t>Grievance and suggestion format</t>
  </si>
  <si>
    <t>MS: The progress reflected in its indicators is not the expected (31% y 20% for Outcomes 1.1 and 1.2 respectively), but Profonanpe: 1) provided support to establish thematic packages in order to improve the excecution and 2)Accompanied and participated in the selection process of those services.
It is also important to mention some outstanding aspects in relation to the execution under this component: 1) Although the location and characteristics of the Natural Bank have been identified, which include the restoration actions, these activities have not taken place yet. 2) The progress under outcome 1.2 is related to the thematic packages, which have recently started to implement (i.e: aquaponics, tourism, bioproducts).</t>
  </si>
  <si>
    <t>S: The progress reflected in its indicators is the expected (80%), considering the project has passed the mid-term
Some outstanding aspects in relation to the execution under this component: the project is having significant contribution to strengten institutional capacities related to AF outcome 2; like the training of IMARPE professionals, professionals from other institutions in SAT design and Articulation Plan</t>
  </si>
  <si>
    <t>MS: The progress reflected in its indicators is not the expected (38%), but Profonanpe provided support to establish and approve the thematic packages in order to improve the execution.
Some outstanding aspects in relation to the execution under this component by the executing entities: 1) the knowledge management system that has been designed and it is about to be implemented 2) 45 people among professionals and fishermen of the target population are being trained in several topics regarding sustainable fishing and commercialization, and there are two early warning systems developed. But the replication strategies should be in a certain level of development by now.</t>
  </si>
  <si>
    <t>U: Few action was taken in the reporting period, it was provided the support to stablish and approve the thematic package for the improvement of the governance
 Also, coordinations between DGPARPA and DGAAMPA have been made in order to move forward in this component.</t>
  </si>
  <si>
    <t>Profonanpe provided support for updating indicators and goals of the results framework of the project, which was submitted to the Adaptation Fund, and it received the approval in June 2020. In order to improve the project execution and to ease procurement processes, Profonanpe also provided support in the development of seven clustering of activities or thematic packages of consultancies for the main project services, which terms of reference have been approved and the majority of the consultancies are in implementation. Also, as implementing entity, there were arranged with the project coordinator and the representative of National Designated Entity (MINAM) some meetings that address the bottlenecks identifed in the implementation as well as the following of the level of implementation.
To date, the mid term evaluation of the project is in course and is it is expected to finish in July (There was the participation and collaboration of the key actors and partners of the project). The evaluation report will be sent to the AF as soon as it is received and approved. 
Regarding the project execution, it has to be considered that the project had a slow start since the design to the inception date (May2018), in addition to that, the first project coordinator resigned from his position (November 2018) and it caused a delay in project activities.The current project coordinator was hired in February 2019 and he developed the Project Implementation Plan (PIP), jointly with PRODUCE and IMARPE proffesionals.In relation to this, the project team, Produce, IMARPE and Profonanpe, as mentioned before developed the strategy of clustering or packaging of the main project activities, by 7 key topics and its terms of reference, in order to improve the execution of activities for the project remaining time. It is important to notice that by now, these packages are in the implementation (i.e:Aqcuaponics, bioproducts and tourism) or the hiring stage. Also, since january 2020, it was approved an Annual Operational Plan with January-December period, in order to improve the project tracking. Regarding Environmental and social safeguard, 2 consultancies were implemented, so the risks and mitigation measures initially identified were updated, in the same way the grievance mechanism was developed, and now all of them are in implementation. In the scope of component 2, some of the important progress were the development of vulnerability assessment of socio ecological and species in Talara, as well as an  Evaluation of ecological risk to the fishery, also training of IMARPE professionals, professionals from other institutions in SAT design and Articulation Plan. In the 3rd component the main progress were made in the development of the 2 SAT.</t>
  </si>
  <si>
    <t>Selective fishing gears and restoration of a scallop natural bed are being implemented to improve the resilience of  coastal marine ecosystems to climate change</t>
  </si>
  <si>
    <t>Interventions in two pilot strategic areas are being implemented to improve diversification of livelihoods (aquaponics, oyster culture, biofertilizers, ecotoourism and commercialization)</t>
  </si>
  <si>
    <t>Three oceanographic gliders have been acquired as a marine environment surveillance system, climate vulnerability analysis of tropical species and socio-ecological vulnerability assessement of small-scale fishing communities have been carried out. Oceanographic scenarios are being modelled at regional and local scales.</t>
  </si>
  <si>
    <t>HS</t>
  </si>
  <si>
    <t>Outcome 3.1</t>
  </si>
  <si>
    <t>The Knowledge management strategy design is available
Implementation of a proposal for a Sectorial and Subnational Articulation Plan for adaptation measures in the planning and budget instruments and budgetary programs of the Fishing and Aquaculture Sub Sector of the Ministry of Production</t>
  </si>
  <si>
    <t>Implementation of the Early Warning System Design for harmful algal blooms, sulfurous plums and marine heat waves as hazards associated  with climate change for the coastal marine zone of Huacho and Mancora
Budget was committed for the governance themathic package</t>
  </si>
  <si>
    <t>Ourcome 4.1</t>
  </si>
  <si>
    <t>Coordinations between DGPARPA and DGAAMPA have been made in order to move forward in this component. It made possible the programming of four activities in the POA 2021, related to: 1) upport for intersectoral actions for the implementation of the Fisheries and Aquaculture NDCs, 2) Policy proposal to incorporate the ecological risk assessment in regulations for Fisheries and Aqcuaculture; 3) Comprehensive evaluation of the PNACP</t>
  </si>
  <si>
    <t>Dimitri Gutierrez (Imarpe) and Sharon Dale (Produce)</t>
  </si>
  <si>
    <t>dgutierrez@imarpe.gob.pe/ sdale@produce.gob.pe</t>
  </si>
  <si>
    <r>
      <rPr>
        <i/>
        <u/>
        <sz val="11"/>
        <rFont val="Times New Roman"/>
        <family val="1"/>
      </rPr>
      <t xml:space="preserve">Justification from Imarpe: </t>
    </r>
    <r>
      <rPr>
        <i/>
        <sz val="11"/>
        <rFont val="Times New Roman"/>
        <family val="1"/>
      </rPr>
      <t xml:space="preserve">
Positive progress: Merging activities in six thematic packages (natural scallop bed restoration, aquaponics, oyster culture, commercialization, biofertilizers and ecotourism) allowed to start main interventions for diversification of livelihoods, international calls allowed to contract high-level experts for vulnerability assessments of species and fishing communities. The initial activities of the interventions have been positively received by the stakeholders and field work has begun, making important progress (organization and training of beneficiaries, implementation of infrastructure, etc.). 
Negative progress: Covid pandemic restricted field surveys, trips of experts to Peru, workshops with stakeholders, limited presential capacity building with fishers and delayed equipment acquisition, extending execution of consultancies. Some bureaucratic procedures were stopped or slowed down because of the pandemic. 
Recommendations: Promote extensive use of virtual workshops with fishers, and outreach of outcomes related to vulnerability studies and modelling scnearios, among decision makers and stakeholders. Implement the glider technology already acquired by IMARPE for monitoring and research surveys. Make efforts to streamline inter-institutional articulation in order to improve times in the coordination and execution of the different tasks. Extend the period of the project in order to accomplish project goals, and ensure scaffolding of fishers
</t>
    </r>
    <r>
      <rPr>
        <i/>
        <u/>
        <sz val="11"/>
        <rFont val="Times New Roman"/>
        <family val="1"/>
      </rPr>
      <t>Justification from Produce</t>
    </r>
    <r>
      <rPr>
        <i/>
        <sz val="11"/>
        <rFont val="Times New Roman"/>
        <family val="1"/>
      </rPr>
      <t>:
Positive aspects: 1. High participation of public institutions at the three levels of government: national, regional and local  in programmed activities. 2 project beneficiaries continued to actively participate in virtual activities.
Negative aspects: 1. Delay in the execution of activities due to the COVID 19 pandemic 2. The time lag in the programming and execution of the project, motivated appropriate and neccesary adjustments to the planned stage of activities, to achieve the expected results.</t>
    </r>
  </si>
  <si>
    <t xml:space="preserve">This grant was important to enhance key actors knowledge in the implementation of the Adaptation Fund's and Profonanpe's ESP and Gender policies. The workshop participants could recognize the importance of applying environmental and social safeguards and gender approach for a good project performance.
It is considred that this type of grants effectively contribute to strenghten capacities environmental and social safeguards and gender of the new policies at that time, and complement with the AF current project in the successful implementation of the policies mentioned before.
Another good aspect is that this fund was a good complement to a GCF readiness funds that were aligned to the topics mentioned before.  </t>
  </si>
  <si>
    <t>The grant was used in 2017 for training of Profonanpe’s technical staff, project coordination teams and a pool of specialists in environmental and social safeguards and gender approach, to carry out the implementation of the Fund’s Environmental and Social Policy (ESP) and the Gender Policy in programs and projects.
- A workshop was held in the city of Lima between 6 and 8 of September 2017. A total of forty people including Profonanpe’s technical staff, project coordination teams and a selected pool of specialists in environmental and social safeguards and gender approach participated in this workshop that sought to enhance participants’ knowledge in the effective implementation of the Adaptation Fund’s ESP and Gender Policy in programmes and projects, as well as Profonanpe’s environmental, social and gender policies. In the framework of the workshop, there were developed some excersises thar required the elaboration of a checklist for screening projects against environmental and social risks, project cases and PowerPoint presentations tha were shared with participants. At the end of the workshop an evaluation survey was carried out, as well as photographs, a social media release on Profonanpe's social media and the workshop report were developed.
Also with this grant it was possible to publish Profonanpe´s environmental, social and gender policies in its institutional web site.</t>
  </si>
  <si>
    <t>The progress represents the identification and prioritization of beneficiaries in the pilot areas.</t>
  </si>
  <si>
    <t>Describes the progress of the outputs that make up the component.</t>
  </si>
  <si>
    <t>Consulting is in its final phase</t>
  </si>
  <si>
    <t>Consultancy for intersectoral articulation is recently in process.</t>
  </si>
  <si>
    <t>Consultancy call is in process.</t>
  </si>
  <si>
    <t>It is estimated from the number of identified women out of the total number of identified beneficiaries, at the reporting date it is estimated 130 women.</t>
  </si>
  <si>
    <t>Identification of formal vessels and start-up in the activities of gillnets (7 with field operations), purse seines (3 with field operations) and angling (30 identified).</t>
  </si>
  <si>
    <t>It depends on the marketing improvements, these are in the initial process of implementation (coordination with competent institutions and local authorities).</t>
  </si>
  <si>
    <t>Advances show the training for the implementation of the Implemented and Automated Oceanographic Data Quality System and Control (IODE).</t>
  </si>
  <si>
    <t>The hiring of a specialist has been developed for the simulation of oceanographic scenarios in the pilot areas of Huacho and Máncora using regional models.</t>
  </si>
  <si>
    <t>At least 10 trained professionals</t>
  </si>
  <si>
    <t>Progress has been made in the milestones: Identification of beneficiaries, Beneficiaries by activity and Beneficiary commitments to the reporting date. It is estimated that 400 beneficiaries are at different levels of commitments, however 290 have a significant level of progress. With this last number, the percentage of completion was estimated.</t>
  </si>
  <si>
    <t>Characterization and location of the natural bank and installation of the catchment system. The procurement of materials and equipment for field work is in process. In addition, training for project beneficiaries is also in process.</t>
  </si>
  <si>
    <t>Fisheries ecological risk assessment and a conservation agreement have been developed between fishermen's associations and the entity in charge of protected areas, SERNANP.</t>
  </si>
  <si>
    <t>It represents progress in identifying areas as well as the formalization and training of women beneficiaries in the Aquaponics activity in Huacho. 25 women have been identified.</t>
  </si>
  <si>
    <t>Progress in the estimation of the number of beneficiaries identified and their formalization, as well as the formation of provincial working groups for the formulation of Tourism Development Plans (PDTL). There are 67 identified beneficiaries and 19 artisan women supported in updating their formalization.</t>
  </si>
  <si>
    <t>It has been estimated the number of beneficiaries identified and their formalization. There are 19 artisan women supported in the updating of their formalization.</t>
  </si>
  <si>
    <t>A feasibility study has been made, identification and formalization of women beneficiaries as well as the installation of a module prototype. There are three women's associations in the towns of Los Organos, El Ñuro (Mancora pilot area) and Carquin in Huacho.</t>
  </si>
  <si>
    <t>It has been made the field work, the systematization of the historical information, the analysis of the information and the presentation of the final report.</t>
  </si>
  <si>
    <t>The acquisition of the equipment is in the tender process.</t>
  </si>
  <si>
    <t>It represents the progress in the acquisition of oceanographic equipment.</t>
  </si>
  <si>
    <t>A Participatory Monitoring System has been designed, and its implementation is in process in both pilot zones. Also in the terminal phase is the Evaluation of the Coastline in both pilot areas.</t>
  </si>
  <si>
    <t>Specialists work in process, as well as research stays abroad.</t>
  </si>
  <si>
    <t>Two webinars have been held about species vulnerability and socioecology.</t>
  </si>
  <si>
    <t>1 thesis completed, and five about to be completed.</t>
  </si>
  <si>
    <t>It represents the percentage of progress of the training related to project activities to IMARPE, PRODUCE, SERNANP MINAM institutions as well as regional and local authorities.</t>
  </si>
  <si>
    <t>It depends on the EGC implementation, which is recently in implementation</t>
  </si>
  <si>
    <t>It shows the progress in the programming of activities and training for artisanal fishermen, as part of the activities and consultancies of the project, such as Early Warning Systems and Knowledge Management strategies. It is estimated a number of 40 people involved in total.</t>
  </si>
  <si>
    <t>Design consultancy for the SAT Early Warning System is in final process, the implementation is planned.</t>
  </si>
  <si>
    <t>It describes the progress of the activities or outputs that make up the component.</t>
  </si>
  <si>
    <r>
      <t xml:space="preserve">although the quarantine has ended and economic activities, especially artisanal fishing, are gradually reactivating, the impacts on the economic health and income of the direct beneficiaries of the project are significant and it is expected that they will
</t>
    </r>
    <r>
      <rPr>
        <sz val="11"/>
        <color rgb="FFFF0000"/>
        <rFont val="Times New Roman"/>
        <family val="1"/>
      </rPr>
      <t>Currently the activity of production of oysters will need permits, and Los Organos´s association  have a partial authorization for the use of the acuatic area. We are supporting the association to finish the formalization for the use of the area.</t>
    </r>
  </si>
  <si>
    <r>
      <t xml:space="preserve">They are being supported in the individual training of fishermen, as well as the renewal of boards of directors, to be able to require permits for aquaculture concessions. 
They are being supported in the constitution of MYPES so that they can establish more beneficial marketing agreements. This process is being developed as part of the aquaponics and biofertilizer activities. 
The formalization of the OSPAS, (80 fishermen formalized with a fishing sailor's license in the two pilot zones, as well as 8 OSPAS with renewal of the updated board and obtaining registration with SUNARP) represent important steps for fishermen because thanks to the obtaining of these cards, they meet the formalization requirements and have been able to obtain state benefits in the COVID 19 context.
</t>
    </r>
    <r>
      <rPr>
        <sz val="11"/>
        <color rgb="FFFF0000"/>
        <rFont val="Times New Roman"/>
        <family val="1"/>
      </rPr>
      <t>In the consulting of Ostra´s production, we will support to Organos´s Association with board of directors update and change of productive activity to Aquaculture, and finally to present the necessary documentation to complete the process of obtaining an aquatic concession (form, environmental impact statement, DICAPI authorization, etc.).</t>
    </r>
    <r>
      <rPr>
        <sz val="1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</si>
</sst>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85">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rgb="FF000000"/>
      <name val="Calibri"/>
      <family val="2"/>
    </font>
    <font>
      <b/>
      <sz val="20"/>
      <name val="Times New Roman"/>
      <family val="1"/>
    </font>
    <font>
      <i/>
      <sz val="20"/>
      <color theme="1"/>
      <name val="Times New Roman"/>
      <family val="1"/>
    </font>
    <font>
      <i/>
      <sz val="20"/>
      <name val="Times New Roman"/>
      <family val="1"/>
    </font>
    <font>
      <i/>
      <sz val="20"/>
      <color indexed="8"/>
      <name val="Times New Roman"/>
      <family val="1"/>
    </font>
    <font>
      <sz val="14"/>
      <name val="Times New Roman"/>
      <family val="1"/>
    </font>
    <font>
      <sz val="21"/>
      <color rgb="FF222222"/>
      <name val="Inherit"/>
    </font>
    <font>
      <b/>
      <sz val="14"/>
      <name val="Times New Roman"/>
      <family val="1"/>
    </font>
    <font>
      <b/>
      <sz val="20"/>
      <name val="Calibri"/>
      <family val="2"/>
      <scheme val="minor"/>
    </font>
    <font>
      <b/>
      <sz val="9"/>
      <color indexed="81"/>
      <name val="Tahoma"/>
      <family val="2"/>
    </font>
    <font>
      <sz val="9"/>
      <color indexed="81"/>
      <name val="Tahoma"/>
      <family val="2"/>
    </font>
    <font>
      <sz val="10"/>
      <color theme="1"/>
      <name val="Times New Roman"/>
      <family val="1"/>
    </font>
    <font>
      <sz val="10"/>
      <color theme="1"/>
      <name val="Calibri"/>
      <family val="2"/>
      <scheme val="minor"/>
    </font>
    <font>
      <sz val="11"/>
      <color theme="0"/>
      <name val="Times New Roman"/>
      <family val="1"/>
    </font>
    <font>
      <sz val="11"/>
      <color rgb="FF000000"/>
      <name val="Calibri"/>
      <family val="2"/>
      <scheme val="minor"/>
    </font>
    <font>
      <sz val="11"/>
      <color indexed="81"/>
      <name val="Tahoma"/>
      <family val="2"/>
    </font>
    <font>
      <b/>
      <sz val="11"/>
      <color indexed="81"/>
      <name val="Tahoma"/>
      <family val="2"/>
    </font>
    <font>
      <b/>
      <sz val="11"/>
      <color rgb="FFFF0000"/>
      <name val="Calibri"/>
      <family val="2"/>
      <scheme val="minor"/>
    </font>
    <font>
      <sz val="11"/>
      <color theme="3" tint="-0.499984740745262"/>
      <name val="Calibri"/>
      <family val="2"/>
      <scheme val="minor"/>
    </font>
    <font>
      <sz val="11"/>
      <color theme="0"/>
      <name val="Calibri"/>
      <family val="2"/>
      <scheme val="minor"/>
    </font>
    <font>
      <u/>
      <sz val="11"/>
      <color theme="1"/>
      <name val="Times New Roman"/>
      <family val="1"/>
    </font>
    <font>
      <sz val="11"/>
      <color theme="1" tint="4.9989318521683403E-2"/>
      <name val="Times New Roman"/>
      <family val="1"/>
    </font>
    <font>
      <u/>
      <sz val="11"/>
      <color theme="1" tint="4.9989318521683403E-2"/>
      <name val="Times New Roman"/>
      <family val="1"/>
    </font>
    <font>
      <i/>
      <u/>
      <sz val="11"/>
      <name val="Times New Roman"/>
      <family val="1"/>
    </font>
    <font>
      <sz val="14"/>
      <color rgb="FFFF0000"/>
      <name val="Times New Roman"/>
      <family val="1"/>
    </font>
    <font>
      <sz val="20"/>
      <color theme="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6E3BC"/>
        <bgColor indexed="64"/>
      </patternFill>
    </fill>
    <fill>
      <patternFill patternType="solid">
        <fgColor rgb="FF76923C"/>
        <bgColor indexed="64"/>
      </patternFill>
    </fill>
    <fill>
      <patternFill patternType="solid">
        <fgColor theme="9" tint="0.79998168889431442"/>
        <bgColor indexed="64"/>
      </patternFill>
    </fill>
  </fills>
  <borders count="10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medium">
        <color rgb="FFCCCCCC"/>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thick">
        <color rgb="FF000000"/>
      </left>
      <right style="thick">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medium">
        <color rgb="FFCCCCCC"/>
      </left>
      <right/>
      <top style="medium">
        <color rgb="FFCCCCCC"/>
      </top>
      <bottom style="thick">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style="medium">
        <color rgb="FFCCCCCC"/>
      </top>
      <bottom style="thick">
        <color rgb="FF000000"/>
      </bottom>
      <diagonal/>
    </border>
    <border>
      <left style="thick">
        <color rgb="FF000000"/>
      </left>
      <right/>
      <top style="thick">
        <color rgb="FF000000"/>
      </top>
      <bottom style="thick">
        <color rgb="FF000000"/>
      </bottom>
      <diagonal/>
    </border>
    <border>
      <left style="thick">
        <color rgb="FF000000"/>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right/>
      <top style="thick">
        <color rgb="FF000000"/>
      </top>
      <bottom style="thick">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style="medium">
        <color auto="1"/>
      </left>
      <right/>
      <top/>
      <bottom style="thin">
        <color auto="1"/>
      </bottom>
      <diagonal/>
    </border>
    <border>
      <left style="thin">
        <color auto="1"/>
      </left>
      <right/>
      <top/>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59" fillId="0" borderId="0"/>
  </cellStyleXfs>
  <cellXfs count="1189">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1" fillId="0" borderId="0" xfId="0" applyFont="1" applyAlignment="1">
      <alignment wrapText="1"/>
    </xf>
    <xf numFmtId="0" fontId="1" fillId="3" borderId="23" xfId="0" applyFont="1" applyFill="1" applyBorder="1" applyProtection="1"/>
    <xf numFmtId="0" fontId="1" fillId="3" borderId="0" xfId="0" applyFont="1" applyFill="1" applyBorder="1" applyProtection="1"/>
    <xf numFmtId="0" fontId="1" fillId="3" borderId="26" xfId="0" applyFont="1" applyFill="1" applyBorder="1" applyProtection="1"/>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3" borderId="0" xfId="0" applyFill="1" applyAlignment="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1" xfId="0" applyFont="1" applyFill="1" applyBorder="1"/>
    <xf numFmtId="0" fontId="21" fillId="3" borderId="25" xfId="0" applyFont="1" applyFill="1" applyBorder="1"/>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3"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6"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3"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7"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49"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49"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49"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5" xfId="4" applyFont="1" applyBorder="1" applyAlignment="1" applyProtection="1">
      <alignment vertical="center"/>
      <protection locked="0"/>
    </xf>
    <xf numFmtId="0" fontId="43"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57"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3"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37"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0"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0"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49"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49" xfId="4" applyFill="1" applyBorder="1" applyAlignment="1" applyProtection="1">
      <alignment vertical="center" wrapText="1"/>
      <protection locked="0"/>
    </xf>
    <xf numFmtId="0" fontId="35" fillId="8" borderId="53"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1"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38"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4" xfId="4" applyBorder="1" applyAlignment="1" applyProtection="1">
      <protection locked="0"/>
    </xf>
    <xf numFmtId="10" fontId="35" fillId="8" borderId="37" xfId="4" applyNumberFormat="1" applyBorder="1" applyAlignment="1" applyProtection="1">
      <alignment horizontal="center" vertical="center"/>
      <protection locked="0"/>
    </xf>
    <xf numFmtId="0" fontId="35" fillId="12" borderId="34" xfId="4" applyFill="1" applyBorder="1" applyAlignment="1" applyProtection="1">
      <protection locked="0"/>
    </xf>
    <xf numFmtId="10" fontId="35" fillId="12" borderId="37"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3"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0" fillId="10" borderId="1" xfId="0" applyFill="1" applyBorder="1" applyProtection="1"/>
    <xf numFmtId="0" fontId="35" fillId="12" borderId="53" xfId="4" applyFill="1" applyBorder="1" applyAlignment="1" applyProtection="1">
      <alignment vertical="center"/>
      <protection locked="0"/>
    </xf>
    <xf numFmtId="0" fontId="0" fillId="0" borderId="0" xfId="0" applyAlignment="1">
      <alignment vertical="center" wrapText="1"/>
    </xf>
    <xf numFmtId="0" fontId="0" fillId="0" borderId="0" xfId="0"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21" fillId="0" borderId="7" xfId="0" applyFont="1" applyFill="1" applyBorder="1" applyAlignment="1">
      <alignment horizontal="left" vertical="top" wrapText="1"/>
    </xf>
    <xf numFmtId="0" fontId="47" fillId="0" borderId="0" xfId="0" applyFont="1" applyAlignment="1">
      <alignment horizontal="left" vertical="top"/>
    </xf>
    <xf numFmtId="0" fontId="47" fillId="0" borderId="0" xfId="0" applyFont="1" applyAlignment="1">
      <alignment horizontal="left" vertical="top" wrapText="1"/>
    </xf>
    <xf numFmtId="0" fontId="47" fillId="3" borderId="0" xfId="0" applyFont="1" applyFill="1" applyAlignment="1">
      <alignment horizontal="left" vertical="top" wrapText="1"/>
    </xf>
    <xf numFmtId="0" fontId="47" fillId="13" borderId="23" xfId="0" applyFont="1" applyFill="1" applyBorder="1" applyAlignment="1">
      <alignment horizontal="left" vertical="top" wrapText="1"/>
    </xf>
    <xf numFmtId="0" fontId="47" fillId="3" borderId="22" xfId="0" applyFont="1" applyFill="1" applyBorder="1" applyAlignment="1">
      <alignment horizontal="left" vertical="top"/>
    </xf>
    <xf numFmtId="0" fontId="21" fillId="13" borderId="0" xfId="0" applyFont="1" applyFill="1" applyBorder="1" applyAlignment="1">
      <alignment horizontal="left" vertical="top" wrapText="1"/>
    </xf>
    <xf numFmtId="0" fontId="0" fillId="13" borderId="23"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7" fillId="3" borderId="0" xfId="0" applyFont="1" applyFill="1" applyAlignment="1">
      <alignment horizontal="left" vertical="top"/>
    </xf>
    <xf numFmtId="0" fontId="47" fillId="13" borderId="23" xfId="0" applyFont="1" applyFill="1" applyBorder="1" applyAlignment="1">
      <alignment horizontal="left" vertical="top"/>
    </xf>
    <xf numFmtId="0" fontId="21" fillId="0" borderId="0" xfId="0" applyFont="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0" fillId="13" borderId="23"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49"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6"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0" xfId="4" applyFont="1" applyBorder="1" applyAlignment="1" applyProtection="1">
      <alignment horizontal="center" vertical="center"/>
      <protection locked="0"/>
    </xf>
    <xf numFmtId="0" fontId="46"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0" xfId="4" applyFont="1" applyFill="1" applyBorder="1" applyAlignment="1" applyProtection="1">
      <alignment horizontal="center" vertical="center"/>
      <protection locked="0"/>
    </xf>
    <xf numFmtId="0" fontId="46" fillId="8" borderId="11" xfId="4" applyFont="1" applyBorder="1" applyAlignment="1" applyProtection="1">
      <alignment horizontal="center" vertical="center"/>
      <protection locked="0"/>
    </xf>
    <xf numFmtId="10" fontId="46" fillId="8" borderId="11" xfId="4" applyNumberFormat="1"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10" fontId="46" fillId="12" borderId="11" xfId="4" applyNumberFormat="1" applyFont="1" applyFill="1" applyBorder="1" applyAlignment="1" applyProtection="1">
      <alignment horizontal="center" vertical="center"/>
      <protection locked="0"/>
    </xf>
    <xf numFmtId="0" fontId="46" fillId="12" borderId="50" xfId="4" applyFont="1" applyFill="1" applyBorder="1" applyAlignment="1" applyProtection="1">
      <alignment horizontal="center" vertical="center"/>
      <protection locked="0"/>
    </xf>
    <xf numFmtId="0" fontId="46" fillId="8" borderId="11" xfId="4" applyFont="1" applyBorder="1" applyAlignment="1" applyProtection="1">
      <alignment horizontal="center" vertical="center" wrapText="1"/>
      <protection locked="0"/>
    </xf>
    <xf numFmtId="0" fontId="46" fillId="8" borderId="11" xfId="4" applyFont="1" applyBorder="1" applyAlignment="1" applyProtection="1">
      <alignment horizontal="left" vertical="center" wrapText="1"/>
      <protection locked="0"/>
    </xf>
    <xf numFmtId="0" fontId="46" fillId="12" borderId="6" xfId="4" applyFont="1" applyFill="1" applyBorder="1" applyAlignment="1" applyProtection="1">
      <alignment horizontal="left" vertical="center" wrapText="1"/>
      <protection locked="0"/>
    </xf>
    <xf numFmtId="0" fontId="46" fillId="12" borderId="11" xfId="4" applyFont="1" applyFill="1" applyBorder="1" applyAlignment="1" applyProtection="1">
      <alignment horizontal="left" vertical="center" wrapText="1"/>
      <protection locked="0"/>
    </xf>
    <xf numFmtId="0" fontId="46" fillId="8" borderId="30" xfId="4" applyFont="1" applyBorder="1" applyAlignment="1" applyProtection="1">
      <alignment vertical="center"/>
      <protection locked="0"/>
    </xf>
    <xf numFmtId="0" fontId="46" fillId="8" borderId="7" xfId="4" applyFont="1" applyBorder="1" applyAlignment="1" applyProtection="1">
      <alignment horizontal="center" vertical="center"/>
      <protection locked="0"/>
    </xf>
    <xf numFmtId="0" fontId="46" fillId="12" borderId="53"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0" fillId="0" borderId="22" xfId="0" applyBorder="1" applyProtection="1"/>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3" borderId="27" xfId="0" applyFont="1" applyFill="1" applyBorder="1"/>
    <xf numFmtId="164" fontId="1" fillId="3" borderId="0" xfId="0" applyNumberFormat="1" applyFont="1" applyFill="1" applyBorder="1" applyAlignment="1" applyProtection="1">
      <alignment horizontal="left"/>
      <protection locked="0"/>
    </xf>
    <xf numFmtId="0" fontId="29" fillId="2" borderId="35"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0" fillId="0" borderId="22" xfId="0" applyBorder="1"/>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47" xfId="0" applyFont="1" applyFill="1" applyBorder="1" applyAlignment="1" applyProtection="1">
      <alignment horizontal="left"/>
    </xf>
    <xf numFmtId="0" fontId="14" fillId="3" borderId="0" xfId="0" applyFont="1" applyFill="1" applyBorder="1" applyAlignment="1" applyProtection="1">
      <alignment horizontal="left"/>
    </xf>
    <xf numFmtId="0" fontId="25" fillId="0" borderId="40"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3" fillId="2" borderId="8" xfId="0" applyFont="1" applyFill="1" applyBorder="1" applyAlignment="1" applyProtection="1">
      <alignment horizontal="right" wrapText="1"/>
    </xf>
    <xf numFmtId="0" fontId="53" fillId="2" borderId="5" xfId="0" applyFont="1" applyFill="1" applyBorder="1" applyAlignment="1" applyProtection="1">
      <alignment horizontal="right" wrapText="1"/>
    </xf>
    <xf numFmtId="0" fontId="53" fillId="2" borderId="6" xfId="0" applyFont="1" applyFill="1" applyBorder="1" applyAlignment="1" applyProtection="1">
      <alignment horizontal="right"/>
    </xf>
    <xf numFmtId="0" fontId="53"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3" fillId="0" borderId="25" xfId="0" applyFont="1" applyFill="1" applyBorder="1" applyAlignment="1">
      <alignment vertical="top" wrapText="1"/>
    </xf>
    <xf numFmtId="0" fontId="13" fillId="0" borderId="40" xfId="0" applyFont="1" applyFill="1" applyBorder="1" applyAlignment="1">
      <alignment vertical="top" wrapText="1"/>
    </xf>
    <xf numFmtId="0" fontId="58" fillId="11" borderId="37" xfId="0" applyFont="1" applyFill="1" applyBorder="1" applyAlignment="1" applyProtection="1">
      <alignment horizontal="center" vertical="center" wrapText="1"/>
    </xf>
    <xf numFmtId="0" fontId="58" fillId="11" borderId="30" xfId="0" applyFont="1" applyFill="1" applyBorder="1" applyAlignment="1" applyProtection="1">
      <alignment horizontal="center" vertical="center" wrapText="1"/>
    </xf>
    <xf numFmtId="0" fontId="58" fillId="11" borderId="11" xfId="0" applyFont="1" applyFill="1" applyBorder="1" applyAlignment="1" applyProtection="1">
      <alignment horizontal="center" vertical="center" wrapText="1"/>
    </xf>
    <xf numFmtId="0" fontId="58" fillId="11" borderId="50" xfId="0" applyFont="1" applyFill="1" applyBorder="1" applyAlignment="1" applyProtection="1">
      <alignment horizontal="center" vertical="center" wrapText="1"/>
    </xf>
    <xf numFmtId="0" fontId="58" fillId="11" borderId="6" xfId="0" applyFont="1" applyFill="1" applyBorder="1" applyAlignment="1" applyProtection="1">
      <alignment horizontal="center" vertical="center" wrapText="1"/>
    </xf>
    <xf numFmtId="0" fontId="58" fillId="11" borderId="57" xfId="0" applyFont="1" applyFill="1" applyBorder="1" applyAlignment="1" applyProtection="1">
      <alignment horizontal="center" vertical="center"/>
    </xf>
    <xf numFmtId="0" fontId="58" fillId="11" borderId="8" xfId="0" applyFont="1" applyFill="1" applyBorder="1" applyAlignment="1" applyProtection="1">
      <alignment vertical="center"/>
    </xf>
    <xf numFmtId="0" fontId="58" fillId="11" borderId="46"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38" xfId="0" applyFont="1" applyFill="1" applyBorder="1" applyAlignment="1" applyProtection="1">
      <alignment horizontal="center" vertical="center"/>
    </xf>
    <xf numFmtId="0" fontId="58" fillId="11" borderId="11" xfId="0" applyFont="1" applyFill="1" applyBorder="1" applyAlignment="1" applyProtection="1">
      <alignment horizontal="center" wrapText="1"/>
    </xf>
    <xf numFmtId="0" fontId="58" fillId="11" borderId="7" xfId="0" applyFont="1" applyFill="1" applyBorder="1" applyAlignment="1" applyProtection="1">
      <alignment horizontal="center" vertical="center" wrapText="1"/>
    </xf>
    <xf numFmtId="1" fontId="1" fillId="2" borderId="28" xfId="0" applyNumberFormat="1" applyFont="1" applyFill="1" applyBorder="1" applyAlignment="1" applyProtection="1">
      <alignment horizontal="left" wrapText="1"/>
      <protection locked="0"/>
    </xf>
    <xf numFmtId="14" fontId="1" fillId="2" borderId="3" xfId="0" applyNumberFormat="1" applyFont="1" applyFill="1" applyBorder="1" applyAlignment="1" applyProtection="1">
      <alignment horizontal="left"/>
    </xf>
    <xf numFmtId="14" fontId="1" fillId="2" borderId="3" xfId="0" applyNumberFormat="1" applyFont="1" applyFill="1" applyBorder="1" applyAlignment="1">
      <alignment horizontal="left" vertical="center"/>
    </xf>
    <xf numFmtId="49" fontId="1" fillId="2" borderId="3" xfId="0" applyNumberFormat="1" applyFont="1" applyFill="1" applyBorder="1" applyAlignment="1">
      <alignment horizontal="left"/>
    </xf>
    <xf numFmtId="0" fontId="1" fillId="2" borderId="4" xfId="0" applyFont="1" applyFill="1" applyBorder="1" applyAlignment="1">
      <alignment horizontal="left"/>
    </xf>
    <xf numFmtId="0" fontId="20" fillId="2" borderId="3" xfId="1" applyFill="1" applyBorder="1" applyAlignment="1">
      <protection locked="0"/>
    </xf>
    <xf numFmtId="0" fontId="14" fillId="2" borderId="1" xfId="0" applyFont="1" applyFill="1" applyBorder="1" applyAlignment="1" applyProtection="1">
      <alignment horizontal="center"/>
    </xf>
    <xf numFmtId="0" fontId="35" fillId="12" borderId="49" xfId="4" applyFill="1" applyBorder="1" applyAlignment="1" applyProtection="1">
      <alignment horizontal="center" vertical="center"/>
      <protection locked="0"/>
    </xf>
    <xf numFmtId="0" fontId="35" fillId="12" borderId="53"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20" fillId="2" borderId="3" xfId="1" applyFill="1" applyBorder="1" applyAlignment="1" applyProtection="1">
      <protection locked="0"/>
    </xf>
    <xf numFmtId="0" fontId="0" fillId="0" borderId="0" xfId="0" applyAlignment="1">
      <alignment horizontal="center" vertical="center"/>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1" xfId="0" applyFont="1" applyFill="1" applyBorder="1"/>
    <xf numFmtId="0" fontId="1" fillId="3" borderId="22" xfId="0" applyFont="1" applyFill="1" applyBorder="1"/>
    <xf numFmtId="0" fontId="63" fillId="3" borderId="0" xfId="0" applyFont="1" applyFill="1" applyAlignment="1">
      <alignment horizontal="center" vertical="center" wrapText="1"/>
    </xf>
    <xf numFmtId="0" fontId="63" fillId="3" borderId="23" xfId="0" applyFont="1" applyFill="1" applyBorder="1" applyAlignment="1">
      <alignment horizontal="center" vertical="center" wrapText="1"/>
    </xf>
    <xf numFmtId="0" fontId="1" fillId="3" borderId="23" xfId="0" applyFont="1" applyFill="1" applyBorder="1" applyAlignment="1">
      <alignment vertical="center"/>
    </xf>
    <xf numFmtId="0" fontId="1" fillId="3" borderId="22" xfId="0" applyFont="1" applyFill="1" applyBorder="1" applyAlignment="1">
      <alignment horizontal="left" vertical="center"/>
    </xf>
    <xf numFmtId="0" fontId="64" fillId="16" borderId="11" xfId="0" applyFont="1" applyFill="1" applyBorder="1" applyAlignment="1">
      <alignment horizontal="left" vertical="center" wrapText="1"/>
    </xf>
    <xf numFmtId="0" fontId="64" fillId="0" borderId="11" xfId="0" applyFont="1" applyBorder="1" applyAlignment="1">
      <alignment horizontal="center" vertical="center" wrapText="1"/>
    </xf>
    <xf numFmtId="0" fontId="1" fillId="3" borderId="24" xfId="0" applyFont="1" applyFill="1" applyBorder="1" applyAlignment="1">
      <alignment vertical="center"/>
    </xf>
    <xf numFmtId="0" fontId="1" fillId="3" borderId="25" xfId="0" applyFont="1" applyFill="1" applyBorder="1" applyAlignment="1">
      <alignment vertical="center"/>
    </xf>
    <xf numFmtId="0" fontId="1" fillId="3" borderId="25" xfId="0" applyFont="1" applyFill="1" applyBorder="1" applyAlignment="1">
      <alignment horizontal="center" vertical="center"/>
    </xf>
    <xf numFmtId="0" fontId="1" fillId="3" borderId="26" xfId="0" applyFont="1" applyFill="1" applyBorder="1" applyAlignment="1">
      <alignment vertical="center"/>
    </xf>
    <xf numFmtId="0" fontId="64" fillId="0" borderId="11" xfId="0" applyFont="1" applyBorder="1" applyAlignment="1">
      <alignment horizontal="left" vertical="center" wrapText="1"/>
    </xf>
    <xf numFmtId="0" fontId="64" fillId="0" borderId="11" xfId="0" applyFont="1" applyBorder="1" applyAlignment="1">
      <alignment vertical="center" wrapText="1"/>
    </xf>
    <xf numFmtId="0" fontId="0" fillId="0" borderId="0" xfId="0" applyAlignment="1">
      <alignment horizontal="left"/>
    </xf>
    <xf numFmtId="0" fontId="1" fillId="3" borderId="20" xfId="0" applyFont="1" applyFill="1" applyBorder="1" applyAlignment="1">
      <alignment horizontal="left"/>
    </xf>
    <xf numFmtId="0" fontId="63" fillId="3" borderId="0" xfId="0" applyFont="1" applyFill="1" applyAlignment="1">
      <alignment horizontal="left" vertical="center" wrapText="1"/>
    </xf>
    <xf numFmtId="0" fontId="1" fillId="3" borderId="25" xfId="0" applyFont="1" applyFill="1" applyBorder="1" applyAlignment="1">
      <alignment horizontal="left" vertical="center"/>
    </xf>
    <xf numFmtId="0" fontId="66" fillId="3" borderId="11" xfId="0" applyFont="1" applyFill="1" applyBorder="1" applyAlignment="1">
      <alignment horizontal="center" vertical="center" wrapText="1"/>
    </xf>
    <xf numFmtId="0" fontId="66" fillId="0" borderId="11" xfId="0" applyFont="1" applyBorder="1" applyAlignment="1">
      <alignment horizontal="center" vertical="center" wrapText="1"/>
    </xf>
    <xf numFmtId="0" fontId="66" fillId="0" borderId="11" xfId="0" applyFont="1" applyBorder="1" applyAlignment="1">
      <alignment horizontal="left" vertical="center" wrapText="1"/>
    </xf>
    <xf numFmtId="9" fontId="64" fillId="16" borderId="11" xfId="0" applyNumberFormat="1" applyFont="1" applyFill="1" applyBorder="1" applyAlignment="1">
      <alignment vertical="center" wrapText="1"/>
    </xf>
    <xf numFmtId="0" fontId="64" fillId="16" borderId="11" xfId="0" applyFont="1" applyFill="1" applyBorder="1" applyAlignment="1">
      <alignment horizontal="center" vertical="center" wrapText="1"/>
    </xf>
    <xf numFmtId="9" fontId="67" fillId="2" borderId="11" xfId="0" applyNumberFormat="1" applyFont="1" applyFill="1" applyBorder="1" applyAlignment="1">
      <alignment horizontal="center" vertical="center"/>
    </xf>
    <xf numFmtId="9" fontId="64" fillId="16" borderId="11" xfId="0" applyNumberFormat="1" applyFont="1" applyFill="1" applyBorder="1" applyAlignment="1">
      <alignment horizontal="left" vertical="center" wrapText="1"/>
    </xf>
    <xf numFmtId="0" fontId="66" fillId="3" borderId="11" xfId="0" applyFont="1" applyFill="1" applyBorder="1" applyAlignment="1">
      <alignment vertical="center" wrapText="1"/>
    </xf>
    <xf numFmtId="9" fontId="64" fillId="0" borderId="11" xfId="0" applyNumberFormat="1" applyFont="1" applyBorder="1" applyAlignment="1">
      <alignment horizontal="center" vertical="center" wrapText="1"/>
    </xf>
    <xf numFmtId="0" fontId="64" fillId="16" borderId="11" xfId="0" applyFont="1" applyFill="1" applyBorder="1" applyAlignment="1">
      <alignment vertical="center" wrapText="1"/>
    </xf>
    <xf numFmtId="0" fontId="64" fillId="0" borderId="37" xfId="0" applyFont="1" applyBorder="1" applyAlignment="1">
      <alignment vertical="center" wrapText="1"/>
    </xf>
    <xf numFmtId="0" fontId="13" fillId="3" borderId="23" xfId="0" applyFont="1" applyFill="1" applyBorder="1" applyAlignment="1">
      <alignment vertical="top" wrapText="1"/>
    </xf>
    <xf numFmtId="0" fontId="13" fillId="3" borderId="22"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3" borderId="0" xfId="0" applyFont="1" applyFill="1" applyAlignment="1">
      <alignment vertical="top" wrapText="1"/>
    </xf>
    <xf numFmtId="0" fontId="0" fillId="13" borderId="20" xfId="0" applyFill="1" applyBorder="1" applyAlignment="1">
      <alignment horizontal="left" vertical="top" wrapText="1"/>
    </xf>
    <xf numFmtId="0" fontId="0" fillId="13" borderId="0" xfId="0" applyFill="1"/>
    <xf numFmtId="0" fontId="0" fillId="13" borderId="0" xfId="0" applyFill="1" applyAlignment="1">
      <alignment wrapText="1"/>
    </xf>
    <xf numFmtId="0" fontId="21" fillId="13" borderId="0" xfId="0" applyFont="1" applyFill="1" applyAlignment="1">
      <alignment horizontal="left" vertical="top"/>
    </xf>
    <xf numFmtId="0" fontId="21" fillId="13" borderId="0" xfId="0" applyFont="1" applyFill="1" applyAlignment="1">
      <alignment horizontal="left" vertical="top" wrapText="1"/>
    </xf>
    <xf numFmtId="0" fontId="28" fillId="13" borderId="0" xfId="0" applyFont="1" applyFill="1" applyAlignment="1">
      <alignment horizontal="left" vertical="top"/>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0" fillId="13" borderId="0" xfId="0" applyFill="1" applyAlignment="1">
      <alignment horizontal="left" vertical="top"/>
    </xf>
    <xf numFmtId="0" fontId="0" fillId="13" borderId="0" xfId="0" applyFill="1" applyAlignment="1">
      <alignment horizontal="left" vertical="top" wrapText="1"/>
    </xf>
    <xf numFmtId="0" fontId="47" fillId="13" borderId="0" xfId="0" applyFont="1" applyFill="1" applyAlignment="1">
      <alignment horizontal="left" vertical="top"/>
    </xf>
    <xf numFmtId="0" fontId="47" fillId="13" borderId="0" xfId="0" applyFont="1" applyFill="1" applyAlignment="1">
      <alignment horizontal="left" vertical="top" wrapText="1"/>
    </xf>
    <xf numFmtId="0" fontId="0" fillId="13" borderId="0" xfId="0" applyFill="1" applyAlignment="1">
      <alignment horizontal="left" vertical="center"/>
    </xf>
    <xf numFmtId="0" fontId="0" fillId="3" borderId="0" xfId="0" applyFill="1" applyAlignment="1">
      <alignment wrapText="1"/>
    </xf>
    <xf numFmtId="0" fontId="0" fillId="0" borderId="12" xfId="0" applyBorder="1" applyAlignment="1">
      <alignment horizontal="left" vertical="center" wrapText="1"/>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21" fillId="3" borderId="0" xfId="0" applyFont="1" applyFill="1" applyAlignment="1">
      <alignment horizontal="left" vertical="top" wrapText="1"/>
    </xf>
    <xf numFmtId="0" fontId="0" fillId="3" borderId="25" xfId="0" applyFill="1" applyBorder="1" applyAlignment="1">
      <alignment horizontal="left" vertical="top" wrapText="1"/>
    </xf>
    <xf numFmtId="0" fontId="28" fillId="3" borderId="0" xfId="0" applyFont="1" applyFill="1" applyAlignment="1">
      <alignment horizontal="left" vertical="top"/>
    </xf>
    <xf numFmtId="0" fontId="21" fillId="0" borderId="37" xfId="0" applyFont="1" applyBorder="1" applyAlignment="1">
      <alignment horizontal="center" vertical="center"/>
    </xf>
    <xf numFmtId="9" fontId="21" fillId="0" borderId="37" xfId="0" applyNumberFormat="1" applyFont="1" applyBorder="1" applyAlignment="1">
      <alignment horizontal="center" vertical="center"/>
    </xf>
    <xf numFmtId="0" fontId="21" fillId="0" borderId="35" xfId="0" applyFont="1" applyBorder="1" applyAlignment="1">
      <alignment horizontal="center" vertical="center" wrapText="1"/>
    </xf>
    <xf numFmtId="1" fontId="21" fillId="0" borderId="37" xfId="0" applyNumberFormat="1" applyFont="1" applyBorder="1" applyAlignment="1">
      <alignment horizontal="center" vertical="center"/>
    </xf>
    <xf numFmtId="0" fontId="28" fillId="3" borderId="0" xfId="0" applyFont="1" applyFill="1" applyAlignment="1">
      <alignment horizontal="left" vertical="top" wrapText="1"/>
    </xf>
    <xf numFmtId="0" fontId="13" fillId="0" borderId="11" xfId="0" applyFont="1" applyFill="1" applyBorder="1" applyAlignment="1">
      <alignment horizontal="left" vertical="center" wrapText="1"/>
    </xf>
    <xf numFmtId="0" fontId="13" fillId="0" borderId="11" xfId="0" applyFont="1" applyFill="1" applyBorder="1" applyAlignment="1">
      <alignment vertical="center" wrapText="1"/>
    </xf>
    <xf numFmtId="0" fontId="20" fillId="0" borderId="11" xfId="1" applyFill="1" applyBorder="1" applyAlignment="1" applyProtection="1">
      <alignment vertical="center"/>
    </xf>
    <xf numFmtId="0" fontId="20" fillId="0" borderId="11" xfId="1" applyFill="1" applyBorder="1" applyAlignment="1" applyProtection="1">
      <alignment vertical="center" wrapText="1"/>
    </xf>
    <xf numFmtId="0" fontId="13" fillId="0" borderId="11" xfId="0" applyFont="1" applyFill="1" applyBorder="1" applyAlignment="1">
      <alignment vertical="top" wrapText="1"/>
    </xf>
    <xf numFmtId="0" fontId="25" fillId="0" borderId="11" xfId="0" applyFont="1" applyFill="1" applyBorder="1"/>
    <xf numFmtId="0" fontId="25" fillId="0" borderId="11" xfId="0" applyFont="1" applyFill="1" applyBorder="1" applyAlignment="1">
      <alignment vertical="top" wrapText="1"/>
    </xf>
    <xf numFmtId="0" fontId="39" fillId="0" borderId="11" xfId="0" applyFont="1" applyBorder="1" applyAlignment="1">
      <alignment vertical="center" wrapText="1"/>
    </xf>
    <xf numFmtId="0" fontId="35" fillId="8" borderId="11" xfId="4" applyBorder="1" applyAlignment="1" applyProtection="1">
      <alignment horizontal="center" wrapText="1"/>
      <protection locked="0"/>
    </xf>
    <xf numFmtId="0" fontId="35" fillId="12" borderId="11" xfId="4" applyFill="1" applyBorder="1" applyAlignment="1" applyProtection="1">
      <alignment horizontal="center" vertical="center" wrapText="1"/>
      <protection locked="0"/>
    </xf>
    <xf numFmtId="0" fontId="42" fillId="2" borderId="11" xfId="0" applyFont="1" applyFill="1" applyBorder="1" applyAlignment="1">
      <alignment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43" fillId="8" borderId="49" xfId="4" applyFont="1" applyBorder="1" applyAlignment="1" applyProtection="1">
      <alignment horizontal="center" vertical="center" wrapText="1"/>
      <protection locked="0"/>
    </xf>
    <xf numFmtId="0" fontId="38" fillId="11" borderId="57" xfId="0" applyFont="1" applyFill="1" applyBorder="1" applyAlignment="1">
      <alignment horizontal="center" vertical="center"/>
    </xf>
    <xf numFmtId="0" fontId="38" fillId="11" borderId="53" xfId="0" applyFont="1" applyFill="1" applyBorder="1" applyAlignment="1">
      <alignment horizontal="center" vertical="center" wrapText="1"/>
    </xf>
    <xf numFmtId="0" fontId="38" fillId="11" borderId="37"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38" fillId="11" borderId="50" xfId="0" applyFont="1" applyFill="1" applyBorder="1" applyAlignment="1">
      <alignment horizontal="center" vertical="center" wrapText="1"/>
    </xf>
    <xf numFmtId="0" fontId="38" fillId="11" borderId="6" xfId="0" applyFont="1" applyFill="1" applyBorder="1" applyAlignment="1">
      <alignment horizontal="center" vertical="center" wrapText="1"/>
    </xf>
    <xf numFmtId="0" fontId="38" fillId="11" borderId="41" xfId="0" applyFont="1" applyFill="1" applyBorder="1" applyAlignment="1">
      <alignment horizontal="center" vertical="center"/>
    </xf>
    <xf numFmtId="9" fontId="64" fillId="16" borderId="11" xfId="0" applyNumberFormat="1" applyFont="1" applyFill="1" applyBorder="1" applyAlignment="1">
      <alignment horizontal="center" vertical="center" wrapText="1"/>
    </xf>
    <xf numFmtId="1" fontId="64" fillId="16" borderId="11" xfId="0" applyNumberFormat="1" applyFont="1" applyFill="1" applyBorder="1" applyAlignment="1">
      <alignment horizontal="center" vertical="center" wrapText="1"/>
    </xf>
    <xf numFmtId="1" fontId="64" fillId="16" borderId="11" xfId="0" applyNumberFormat="1" applyFont="1" applyFill="1" applyBorder="1" applyAlignment="1">
      <alignment horizontal="left" vertical="center" wrapText="1"/>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4" fillId="3"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57" xfId="0" applyFont="1" applyFill="1" applyBorder="1" applyAlignment="1">
      <alignment wrapText="1"/>
    </xf>
    <xf numFmtId="3" fontId="2" fillId="2" borderId="41" xfId="0" applyNumberFormat="1" applyFont="1" applyFill="1" applyBorder="1" applyAlignment="1">
      <alignment horizontal="center" vertical="center" wrapText="1"/>
    </xf>
    <xf numFmtId="0" fontId="1" fillId="2" borderId="11" xfId="0" applyFont="1" applyFill="1" applyBorder="1" applyAlignment="1">
      <alignment wrapText="1"/>
    </xf>
    <xf numFmtId="3" fontId="2" fillId="2" borderId="7" xfId="0" applyNumberFormat="1" applyFont="1" applyFill="1" applyBorder="1" applyAlignment="1">
      <alignment horizontal="center" vertical="center" wrapText="1"/>
    </xf>
    <xf numFmtId="0" fontId="1" fillId="0" borderId="11" xfId="0" applyFont="1" applyBorder="1" applyAlignment="1">
      <alignment horizontal="left" vertical="center" wrapText="1"/>
    </xf>
    <xf numFmtId="3" fontId="1" fillId="2" borderId="7" xfId="0" applyNumberFormat="1" applyFont="1" applyFill="1" applyBorder="1" applyAlignment="1">
      <alignment horizontal="center" vertical="center" wrapText="1"/>
    </xf>
    <xf numFmtId="3" fontId="1" fillId="2" borderId="30" xfId="0" applyNumberFormat="1" applyFont="1" applyFill="1" applyBorder="1" applyAlignment="1">
      <alignment vertical="center" wrapText="1"/>
    </xf>
    <xf numFmtId="3" fontId="2" fillId="2" borderId="9" xfId="0" applyNumberFormat="1" applyFont="1" applyFill="1" applyBorder="1" applyAlignment="1">
      <alignment horizontal="center" vertical="center" wrapText="1"/>
    </xf>
    <xf numFmtId="3" fontId="2" fillId="2" borderId="14" xfId="0" applyNumberFormat="1" applyFont="1" applyFill="1" applyBorder="1" applyAlignment="1">
      <alignment horizontal="center" vertical="center" wrapText="1"/>
    </xf>
    <xf numFmtId="3" fontId="1" fillId="2" borderId="11" xfId="0" applyNumberFormat="1" applyFont="1" applyFill="1" applyBorder="1" applyAlignment="1">
      <alignment horizontal="center" vertical="center" wrapText="1"/>
    </xf>
    <xf numFmtId="0" fontId="1" fillId="2" borderId="6" xfId="0" applyFont="1" applyFill="1" applyBorder="1" applyAlignment="1">
      <alignment vertical="top" wrapText="1"/>
    </xf>
    <xf numFmtId="0" fontId="2" fillId="2" borderId="6" xfId="0"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2" borderId="37" xfId="0" applyFont="1" applyFill="1" applyBorder="1" applyAlignment="1">
      <alignment vertical="center" wrapText="1"/>
    </xf>
    <xf numFmtId="0" fontId="1" fillId="0" borderId="6" xfId="0" applyFont="1" applyBorder="1" applyAlignment="1">
      <alignment horizontal="left" vertical="center" wrapText="1"/>
    </xf>
    <xf numFmtId="3" fontId="2" fillId="2" borderId="10"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0" fontId="1" fillId="3" borderId="0" xfId="0" applyFont="1" applyFill="1" applyAlignment="1">
      <alignment horizontal="left" vertical="top" wrapText="1"/>
    </xf>
    <xf numFmtId="0" fontId="10" fillId="3" borderId="0" xfId="0" applyFont="1" applyFill="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2" fillId="0" borderId="0" xfId="0" applyFont="1" applyAlignment="1">
      <alignment vertical="top" wrapText="1"/>
    </xf>
    <xf numFmtId="0" fontId="1" fillId="0" borderId="0" xfId="0" applyFont="1" applyAlignment="1">
      <alignment vertical="top" wrapText="1"/>
    </xf>
    <xf numFmtId="0" fontId="21" fillId="3" borderId="23" xfId="0" applyFont="1" applyFill="1" applyBorder="1" applyAlignment="1">
      <alignment wrapText="1"/>
    </xf>
    <xf numFmtId="0" fontId="1" fillId="0" borderId="0" xfId="0" applyFont="1"/>
    <xf numFmtId="0" fontId="21" fillId="0" borderId="11" xfId="0" applyFont="1" applyBorder="1"/>
    <xf numFmtId="0" fontId="21" fillId="0" borderId="11" xfId="0" applyFont="1" applyBorder="1" applyAlignment="1">
      <alignment horizontal="center"/>
    </xf>
    <xf numFmtId="0" fontId="1" fillId="0" borderId="0" xfId="0" applyFont="1" applyAlignment="1">
      <alignment horizontal="left" vertical="center"/>
    </xf>
    <xf numFmtId="0" fontId="21" fillId="3" borderId="0" xfId="0" applyFont="1" applyFill="1" applyAlignment="1">
      <alignment horizontal="left" vertical="center"/>
    </xf>
    <xf numFmtId="3" fontId="1" fillId="2" borderId="37" xfId="0" applyNumberFormat="1" applyFont="1" applyFill="1" applyBorder="1" applyAlignment="1">
      <alignment horizontal="center" vertical="center" wrapText="1"/>
    </xf>
    <xf numFmtId="49" fontId="1" fillId="2" borderId="35"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21" fillId="3" borderId="24" xfId="0" applyFont="1" applyFill="1" applyBorder="1" applyAlignment="1">
      <alignment horizontal="left" vertical="center"/>
    </xf>
    <xf numFmtId="0" fontId="1" fillId="3" borderId="25" xfId="0" applyFont="1" applyFill="1" applyBorder="1" applyAlignment="1">
      <alignment horizontal="left" vertical="center" wrapText="1"/>
    </xf>
    <xf numFmtId="0" fontId="72" fillId="0" borderId="0" xfId="0" applyFont="1"/>
    <xf numFmtId="0" fontId="35" fillId="8" borderId="11" xfId="4" applyBorder="1" applyAlignment="1" applyProtection="1">
      <alignment horizontal="center" vertical="center" wrapText="1"/>
      <protection locked="0"/>
    </xf>
    <xf numFmtId="0" fontId="35" fillId="12" borderId="11" xfId="4" applyFill="1" applyBorder="1" applyAlignment="1" applyProtection="1">
      <alignment vertical="center"/>
      <protection locked="0"/>
    </xf>
    <xf numFmtId="0" fontId="28" fillId="17" borderId="75" xfId="0" applyFont="1" applyFill="1" applyBorder="1" applyAlignment="1">
      <alignment vertical="top" wrapText="1"/>
    </xf>
    <xf numFmtId="0" fontId="28" fillId="17" borderId="76" xfId="0" applyFont="1" applyFill="1" applyBorder="1" applyAlignment="1">
      <alignment horizontal="center" vertical="top" wrapText="1"/>
    </xf>
    <xf numFmtId="0" fontId="0" fillId="17" borderId="78" xfId="0" applyFill="1" applyBorder="1" applyAlignment="1">
      <alignment vertical="top" wrapText="1"/>
    </xf>
    <xf numFmtId="0" fontId="0" fillId="17" borderId="79" xfId="0" applyFill="1" applyBorder="1" applyAlignment="1">
      <alignment vertical="top" wrapText="1"/>
    </xf>
    <xf numFmtId="0" fontId="0" fillId="17" borderId="80" xfId="0" applyFill="1" applyBorder="1" applyAlignment="1">
      <alignment vertical="top" wrapText="1"/>
    </xf>
    <xf numFmtId="0" fontId="0" fillId="17" borderId="81" xfId="0" applyFill="1" applyBorder="1" applyAlignment="1">
      <alignment vertical="top" wrapText="1"/>
    </xf>
    <xf numFmtId="0" fontId="0" fillId="18" borderId="83" xfId="0" applyFill="1" applyBorder="1" applyAlignment="1">
      <alignment vertical="top" wrapText="1"/>
    </xf>
    <xf numFmtId="0" fontId="27" fillId="0" borderId="75" xfId="0" applyFont="1" applyBorder="1" applyAlignment="1">
      <alignment horizontal="center" vertical="top" wrapText="1"/>
    </xf>
    <xf numFmtId="0" fontId="27" fillId="0" borderId="76" xfId="0" applyFont="1" applyBorder="1" applyAlignment="1">
      <alignment horizontal="center" vertical="top" wrapText="1"/>
    </xf>
    <xf numFmtId="0" fontId="25" fillId="0" borderId="80" xfId="0" applyFont="1" applyBorder="1" applyAlignment="1">
      <alignment vertical="top" wrapText="1"/>
    </xf>
    <xf numFmtId="0" fontId="25" fillId="0" borderId="81" xfId="0" applyFont="1" applyBorder="1" applyAlignment="1">
      <alignment vertical="top" wrapText="1"/>
    </xf>
    <xf numFmtId="0" fontId="25" fillId="17" borderId="80" xfId="0" applyFont="1" applyFill="1" applyBorder="1" applyAlignment="1">
      <alignment vertical="top" wrapText="1"/>
    </xf>
    <xf numFmtId="0" fontId="21" fillId="0" borderId="80" xfId="0" applyFont="1" applyBorder="1" applyAlignment="1">
      <alignment vertical="top" wrapText="1"/>
    </xf>
    <xf numFmtId="0" fontId="25" fillId="0" borderId="81" xfId="0" applyFont="1" applyBorder="1" applyAlignment="1">
      <alignment vertical="center" wrapText="1"/>
    </xf>
    <xf numFmtId="0" fontId="45" fillId="0" borderId="0" xfId="0" applyFont="1"/>
    <xf numFmtId="3" fontId="2" fillId="2" borderId="47" xfId="0" applyNumberFormat="1" applyFont="1" applyFill="1" applyBorder="1" applyAlignment="1">
      <alignment horizontal="center" vertical="center" wrapText="1"/>
    </xf>
    <xf numFmtId="0" fontId="43" fillId="20" borderId="7" xfId="4" applyFont="1" applyFill="1" applyBorder="1" applyAlignment="1" applyProtection="1">
      <alignment horizontal="center" vertical="center"/>
      <protection locked="0"/>
    </xf>
    <xf numFmtId="10" fontId="35" fillId="20" borderId="11" xfId="4" applyNumberFormat="1" applyFill="1" applyBorder="1" applyAlignment="1" applyProtection="1">
      <alignment horizontal="center" vertical="center" wrapText="1"/>
      <protection locked="0"/>
    </xf>
    <xf numFmtId="0" fontId="35" fillId="20" borderId="11" xfId="4" applyFill="1" applyBorder="1" applyAlignment="1" applyProtection="1">
      <alignment horizontal="center" vertical="center"/>
      <protection locked="0"/>
    </xf>
    <xf numFmtId="10" fontId="35" fillId="20" borderId="11" xfId="4" applyNumberFormat="1" applyFill="1" applyBorder="1" applyAlignment="1" applyProtection="1">
      <alignment horizontal="center" vertical="center"/>
      <protection locked="0"/>
    </xf>
    <xf numFmtId="0" fontId="35" fillId="20" borderId="11" xfId="4" applyFill="1" applyBorder="1" applyAlignment="1" applyProtection="1">
      <alignment horizontal="center" vertical="center" wrapText="1"/>
      <protection locked="0"/>
    </xf>
    <xf numFmtId="0" fontId="0" fillId="2" borderId="1" xfId="0" applyFill="1" applyBorder="1" applyAlignment="1">
      <alignment horizontal="center" vertical="center"/>
    </xf>
    <xf numFmtId="9" fontId="67" fillId="2" borderId="37" xfId="0" applyNumberFormat="1" applyFont="1" applyFill="1" applyBorder="1" applyAlignment="1">
      <alignment horizontal="center" vertical="center"/>
    </xf>
    <xf numFmtId="0" fontId="21" fillId="2" borderId="11" xfId="0" applyFont="1" applyFill="1" applyBorder="1" applyAlignment="1">
      <alignment horizontal="left" vertical="top" wrapText="1"/>
    </xf>
    <xf numFmtId="0" fontId="21" fillId="0" borderId="89" xfId="0" applyFont="1" applyBorder="1" applyAlignment="1">
      <alignment vertical="center" wrapText="1"/>
    </xf>
    <xf numFmtId="0" fontId="43" fillId="12" borderId="49" xfId="4" applyFont="1" applyFill="1" applyBorder="1" applyAlignment="1" applyProtection="1">
      <alignment horizontal="center" vertical="center" wrapText="1"/>
      <protection locked="0"/>
    </xf>
    <xf numFmtId="0" fontId="20" fillId="0" borderId="90" xfId="1" applyBorder="1" applyAlignment="1" applyProtection="1">
      <alignment vertical="center" wrapText="1"/>
    </xf>
    <xf numFmtId="0" fontId="25" fillId="0" borderId="11" xfId="0" applyFont="1" applyFill="1" applyBorder="1" applyAlignment="1">
      <alignment wrapText="1"/>
    </xf>
    <xf numFmtId="0" fontId="20" fillId="0" borderId="11" xfId="1" applyFill="1" applyBorder="1" applyAlignment="1" applyProtection="1">
      <alignment wrapText="1"/>
    </xf>
    <xf numFmtId="0" fontId="25" fillId="0" borderId="0" xfId="0" applyFont="1" applyAlignment="1">
      <alignment vertical="top" wrapText="1"/>
    </xf>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21" fillId="2" borderId="68" xfId="0" applyFont="1" applyFill="1" applyBorder="1" applyAlignment="1">
      <alignment vertical="top" wrapText="1"/>
    </xf>
    <xf numFmtId="0" fontId="21" fillId="2" borderId="69" xfId="0" applyFont="1" applyFill="1" applyBorder="1" applyAlignment="1">
      <alignment vertical="top" wrapText="1"/>
    </xf>
    <xf numFmtId="0" fontId="21" fillId="2" borderId="71" xfId="0" applyFont="1" applyFill="1" applyBorder="1" applyAlignment="1">
      <alignment vertical="top" wrapText="1"/>
    </xf>
    <xf numFmtId="0" fontId="21" fillId="2" borderId="72" xfId="0" applyFont="1" applyFill="1" applyBorder="1" applyAlignment="1">
      <alignment vertical="top" wrapText="1"/>
    </xf>
    <xf numFmtId="0" fontId="13" fillId="2" borderId="4" xfId="0" applyFont="1" applyFill="1" applyBorder="1" applyAlignment="1">
      <alignment vertical="top" wrapText="1"/>
    </xf>
    <xf numFmtId="0" fontId="6" fillId="3" borderId="22" xfId="0" applyFont="1" applyFill="1" applyBorder="1" applyAlignment="1">
      <alignment vertical="top" wrapText="1"/>
    </xf>
    <xf numFmtId="0" fontId="6" fillId="3" borderId="26" xfId="0" applyFont="1" applyFill="1" applyBorder="1" applyAlignment="1">
      <alignment vertical="top" wrapText="1"/>
    </xf>
    <xf numFmtId="0" fontId="6" fillId="0" borderId="20"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6" fillId="0" borderId="0" xfId="0" applyFont="1"/>
    <xf numFmtId="0" fontId="21" fillId="2" borderId="78" xfId="0" applyFont="1" applyFill="1" applyBorder="1" applyAlignment="1">
      <alignment vertical="top" wrapText="1"/>
    </xf>
    <xf numFmtId="0" fontId="21" fillId="2" borderId="79" xfId="0" applyFont="1" applyFill="1" applyBorder="1" applyAlignment="1">
      <alignment vertical="top" wrapText="1"/>
    </xf>
    <xf numFmtId="0" fontId="21" fillId="0" borderId="57" xfId="0" applyFont="1" applyBorder="1" applyAlignment="1">
      <alignment vertical="top" wrapText="1"/>
    </xf>
    <xf numFmtId="0" fontId="21" fillId="0" borderId="54" xfId="0" applyFont="1" applyBorder="1" applyAlignment="1">
      <alignment vertical="top" wrapText="1"/>
    </xf>
    <xf numFmtId="0" fontId="21" fillId="0" borderId="37" xfId="0" applyFont="1" applyBorder="1" applyAlignment="1">
      <alignment vertical="top" wrapText="1"/>
    </xf>
    <xf numFmtId="0" fontId="0" fillId="2" borderId="0" xfId="0" applyFill="1" applyAlignment="1">
      <alignment horizontal="left" vertical="top"/>
    </xf>
    <xf numFmtId="0" fontId="0" fillId="2" borderId="0" xfId="0" applyFill="1" applyAlignment="1">
      <alignment horizontal="left" vertical="top" wrapText="1"/>
    </xf>
    <xf numFmtId="0" fontId="0" fillId="2" borderId="23" xfId="0" applyFill="1" applyBorder="1" applyAlignment="1">
      <alignment horizontal="left" vertical="top" wrapText="1"/>
    </xf>
    <xf numFmtId="0" fontId="21" fillId="2" borderId="6" xfId="0" applyFont="1" applyFill="1" applyBorder="1" applyAlignment="1">
      <alignment horizontal="left" vertical="center" wrapText="1"/>
    </xf>
    <xf numFmtId="0" fontId="0" fillId="2" borderId="22" xfId="0" applyFill="1" applyBorder="1" applyAlignment="1">
      <alignment horizontal="left" vertical="top"/>
    </xf>
    <xf numFmtId="16" fontId="21" fillId="2" borderId="11" xfId="0" applyNumberFormat="1" applyFont="1" applyFill="1" applyBorder="1" applyAlignment="1">
      <alignment horizontal="left" vertical="top" wrapText="1"/>
    </xf>
    <xf numFmtId="0" fontId="21" fillId="0" borderId="11" xfId="0" applyFont="1" applyBorder="1" applyAlignment="1">
      <alignment horizontal="center" vertical="center" wrapText="1"/>
    </xf>
    <xf numFmtId="0" fontId="21" fillId="0" borderId="57" xfId="0" applyFont="1" applyBorder="1" applyAlignment="1">
      <alignment vertical="center" wrapText="1"/>
    </xf>
    <xf numFmtId="49" fontId="1" fillId="2" borderId="11" xfId="0" applyNumberFormat="1" applyFont="1" applyFill="1" applyBorder="1" applyAlignment="1">
      <alignment horizontal="center" vertical="center" wrapText="1"/>
    </xf>
    <xf numFmtId="0" fontId="21" fillId="0" borderId="11" xfId="0" applyFont="1" applyBorder="1" applyAlignment="1">
      <alignment vertical="center" wrapText="1"/>
    </xf>
    <xf numFmtId="3" fontId="1" fillId="0" borderId="11"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3" fontId="2" fillId="0" borderId="13" xfId="0" applyNumberFormat="1" applyFont="1" applyBorder="1" applyAlignment="1">
      <alignment horizontal="center" vertical="center" wrapText="1"/>
    </xf>
    <xf numFmtId="0" fontId="46" fillId="0" borderId="0" xfId="0" applyFont="1"/>
    <xf numFmtId="0" fontId="46" fillId="0" borderId="0" xfId="0" applyFont="1" applyAlignment="1">
      <alignment vertical="center" wrapText="1"/>
    </xf>
    <xf numFmtId="0" fontId="46" fillId="13" borderId="0" xfId="0" applyFont="1" applyFill="1" applyAlignment="1">
      <alignment horizontal="left" vertical="center"/>
    </xf>
    <xf numFmtId="0" fontId="45" fillId="0" borderId="0" xfId="0" applyFont="1" applyAlignment="1">
      <alignment horizontal="left" vertical="top" wrapText="1"/>
    </xf>
    <xf numFmtId="0" fontId="21" fillId="0" borderId="33" xfId="0" applyFont="1" applyBorder="1" applyAlignment="1">
      <alignment horizontal="left" vertical="center" wrapText="1"/>
    </xf>
    <xf numFmtId="0" fontId="21" fillId="0" borderId="37" xfId="0" applyFont="1" applyBorder="1" applyAlignment="1">
      <alignment horizontal="left" vertical="center" wrapText="1"/>
    </xf>
    <xf numFmtId="0" fontId="28" fillId="13" borderId="0" xfId="0" applyFont="1" applyFill="1" applyAlignment="1">
      <alignment horizontal="left" vertical="top" wrapText="1"/>
    </xf>
    <xf numFmtId="0" fontId="28" fillId="0" borderId="8"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32" xfId="0" applyFont="1" applyBorder="1" applyAlignment="1">
      <alignment horizontal="left" vertical="center" wrapText="1"/>
    </xf>
    <xf numFmtId="0" fontId="28" fillId="0" borderId="8" xfId="0" applyFont="1" applyBorder="1" applyAlignment="1">
      <alignment horizontal="left" vertical="top" wrapText="1"/>
    </xf>
    <xf numFmtId="0" fontId="28" fillId="0" borderId="7" xfId="0" applyFont="1" applyBorder="1" applyAlignment="1">
      <alignment horizontal="center" vertical="center" wrapText="1"/>
    </xf>
    <xf numFmtId="0" fontId="21" fillId="0" borderId="11" xfId="0" applyFont="1" applyBorder="1" applyAlignment="1">
      <alignment horizontal="left" vertical="top" wrapText="1"/>
    </xf>
    <xf numFmtId="0" fontId="21" fillId="0" borderId="7" xfId="0" applyFont="1" applyBorder="1" applyAlignment="1">
      <alignment horizontal="left" vertical="top" wrapText="1"/>
    </xf>
    <xf numFmtId="0" fontId="21" fillId="0" borderId="11" xfId="0" applyFont="1" applyBorder="1" applyAlignment="1">
      <alignment horizontal="left" vertical="top"/>
    </xf>
    <xf numFmtId="0" fontId="46" fillId="0" borderId="0" xfId="0" applyFont="1" applyAlignment="1">
      <alignment vertical="top" wrapText="1"/>
    </xf>
    <xf numFmtId="0" fontId="76" fillId="0" borderId="0" xfId="0" applyFont="1" applyAlignment="1" applyProtection="1">
      <alignment vertical="center" wrapText="1"/>
    </xf>
    <xf numFmtId="0" fontId="77" fillId="0" borderId="0" xfId="0" applyFont="1" applyAlignment="1" applyProtection="1">
      <alignment vertical="center" wrapText="1"/>
    </xf>
    <xf numFmtId="0" fontId="21" fillId="0" borderId="11" xfId="0" applyFont="1" applyBorder="1" applyAlignment="1">
      <alignment horizontal="left" vertical="top" wrapText="1"/>
    </xf>
    <xf numFmtId="0" fontId="64" fillId="0" borderId="11" xfId="0" applyFont="1" applyBorder="1" applyAlignment="1">
      <alignment horizontal="left" vertical="center" wrapText="1"/>
    </xf>
    <xf numFmtId="0" fontId="21" fillId="0" borderId="0" xfId="0" applyFont="1" applyAlignment="1">
      <alignment horizontal="left" vertical="top" wrapText="1"/>
    </xf>
    <xf numFmtId="0" fontId="13" fillId="2" borderId="11" xfId="0" applyFont="1" applyFill="1" applyBorder="1" applyAlignment="1">
      <alignment horizontal="center" vertical="center" wrapText="1"/>
    </xf>
    <xf numFmtId="0" fontId="13" fillId="0" borderId="35" xfId="0" applyFont="1" applyBorder="1" applyAlignment="1">
      <alignment horizontal="center" vertical="center" wrapText="1"/>
    </xf>
    <xf numFmtId="0" fontId="46" fillId="0" borderId="0" xfId="0" applyFont="1" applyFill="1" applyAlignment="1">
      <alignment vertical="center" wrapText="1"/>
    </xf>
    <xf numFmtId="0" fontId="57" fillId="2" borderId="1" xfId="0" applyFont="1" applyFill="1" applyBorder="1" applyAlignment="1">
      <alignment horizontal="center" vertical="center" wrapText="1"/>
    </xf>
    <xf numFmtId="0" fontId="57" fillId="2" borderId="1" xfId="0" applyFont="1" applyFill="1" applyBorder="1" applyAlignment="1">
      <alignment horizontal="center" vertical="center"/>
    </xf>
    <xf numFmtId="0" fontId="1" fillId="0" borderId="2" xfId="0" applyFont="1" applyFill="1" applyBorder="1" applyProtection="1">
      <protection locked="0"/>
    </xf>
    <xf numFmtId="0" fontId="28" fillId="0" borderId="10" xfId="0" applyFont="1" applyBorder="1" applyAlignment="1">
      <alignment horizontal="center" vertical="center" wrapText="1"/>
    </xf>
    <xf numFmtId="0" fontId="0" fillId="13" borderId="0" xfId="0" applyFill="1" applyAlignment="1">
      <alignment horizontal="center" vertical="center"/>
    </xf>
    <xf numFmtId="0" fontId="0" fillId="13" borderId="20" xfId="0" applyFill="1" applyBorder="1" applyAlignment="1">
      <alignment horizontal="center" vertical="center"/>
    </xf>
    <xf numFmtId="0" fontId="21" fillId="13" borderId="0" xfId="0" applyFont="1" applyFill="1" applyAlignment="1">
      <alignment horizontal="center" vertical="center"/>
    </xf>
    <xf numFmtId="0" fontId="21" fillId="2" borderId="11" xfId="0" applyFont="1" applyFill="1" applyBorder="1" applyAlignment="1">
      <alignment horizontal="center" vertical="center" wrapText="1"/>
    </xf>
    <xf numFmtId="0" fontId="21" fillId="0" borderId="13" xfId="0" applyFont="1" applyBorder="1" applyAlignment="1">
      <alignment horizontal="center" vertical="center" wrapText="1"/>
    </xf>
    <xf numFmtId="0" fontId="47" fillId="13" borderId="0" xfId="0" applyFont="1" applyFill="1" applyAlignment="1">
      <alignment horizontal="center" vertical="center"/>
    </xf>
    <xf numFmtId="0" fontId="47" fillId="13" borderId="0" xfId="0" applyFont="1" applyFill="1" applyAlignment="1">
      <alignment horizontal="center" vertical="center" wrapText="1"/>
    </xf>
    <xf numFmtId="0" fontId="21" fillId="13" borderId="0" xfId="0" applyFont="1" applyFill="1" applyAlignment="1">
      <alignment horizontal="center" vertical="center" wrapText="1"/>
    </xf>
    <xf numFmtId="0" fontId="0" fillId="3" borderId="0" xfId="0" applyFill="1" applyAlignment="1">
      <alignment horizontal="center" vertical="center"/>
    </xf>
    <xf numFmtId="0" fontId="0" fillId="0" borderId="13" xfId="0" applyBorder="1" applyAlignment="1">
      <alignment horizontal="center" vertical="center" wrapText="1"/>
    </xf>
    <xf numFmtId="0" fontId="0" fillId="3" borderId="25" xfId="0" applyFill="1" applyBorder="1" applyAlignment="1">
      <alignment horizontal="center" vertical="center"/>
    </xf>
    <xf numFmtId="0" fontId="45" fillId="0" borderId="37" xfId="0" applyFont="1" applyBorder="1" applyAlignment="1">
      <alignment horizontal="left" vertical="center" wrapText="1"/>
    </xf>
    <xf numFmtId="0" fontId="45" fillId="0" borderId="35" xfId="0" applyFont="1" applyBorder="1" applyAlignment="1">
      <alignment horizontal="center" vertical="center" wrapText="1"/>
    </xf>
    <xf numFmtId="0" fontId="2" fillId="3" borderId="0" xfId="0" applyFont="1" applyFill="1" applyAlignment="1">
      <alignment horizontal="left" vertical="center" wrapText="1"/>
    </xf>
    <xf numFmtId="0" fontId="1" fillId="2" borderId="11" xfId="0" applyFont="1" applyFill="1" applyBorder="1" applyAlignment="1">
      <alignment vertical="center" wrapText="1"/>
    </xf>
    <xf numFmtId="0" fontId="1" fillId="2" borderId="6" xfId="0" applyFont="1" applyFill="1" applyBorder="1" applyAlignment="1">
      <alignment vertical="center" wrapText="1"/>
    </xf>
    <xf numFmtId="0" fontId="1" fillId="0" borderId="37" xfId="0" applyFont="1" applyBorder="1" applyAlignment="1">
      <alignment horizontal="left" vertical="center" wrapText="1"/>
    </xf>
    <xf numFmtId="3" fontId="1" fillId="2" borderId="35" xfId="0" applyNumberFormat="1" applyFont="1" applyFill="1" applyBorder="1" applyAlignment="1">
      <alignment horizontal="center" vertical="center" wrapText="1"/>
    </xf>
    <xf numFmtId="0" fontId="1" fillId="2" borderId="37"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3" borderId="0" xfId="0" applyFont="1" applyFill="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0" fontId="2" fillId="3" borderId="0" xfId="0" applyFont="1" applyFill="1" applyAlignment="1">
      <alignment horizontal="center" vertical="center" wrapText="1"/>
    </xf>
    <xf numFmtId="0" fontId="1" fillId="2" borderId="57" xfId="0" applyFont="1" applyFill="1" applyBorder="1" applyAlignment="1">
      <alignment vertical="center" wrapText="1"/>
    </xf>
    <xf numFmtId="3" fontId="2" fillId="2" borderId="66" xfId="0" applyNumberFormat="1" applyFont="1" applyFill="1" applyBorder="1" applyAlignment="1">
      <alignment horizontal="center" vertical="center" wrapText="1"/>
    </xf>
    <xf numFmtId="3" fontId="2" fillId="0" borderId="35" xfId="0" applyNumberFormat="1" applyFont="1" applyBorder="1" applyAlignment="1">
      <alignment horizontal="center" vertical="center" wrapText="1"/>
    </xf>
    <xf numFmtId="3" fontId="2" fillId="2" borderId="18" xfId="0" applyNumberFormat="1" applyFont="1" applyFill="1" applyBorder="1" applyAlignment="1">
      <alignment horizontal="center" vertical="center" wrapText="1"/>
    </xf>
    <xf numFmtId="0" fontId="2" fillId="15" borderId="0" xfId="0" applyFont="1" applyFill="1" applyAlignment="1">
      <alignment horizontal="center" vertical="center" wrapText="1"/>
    </xf>
    <xf numFmtId="0" fontId="1" fillId="2" borderId="13" xfId="0" applyFont="1" applyFill="1" applyBorder="1" applyAlignment="1">
      <alignment vertical="center" wrapText="1"/>
    </xf>
    <xf numFmtId="3" fontId="1" fillId="0" borderId="13" xfId="0" applyNumberFormat="1" applyFont="1" applyBorder="1" applyAlignment="1">
      <alignment horizontal="center" vertical="center" wrapText="1"/>
    </xf>
    <xf numFmtId="3" fontId="2" fillId="0" borderId="57" xfId="0" applyNumberFormat="1" applyFont="1" applyBorder="1" applyAlignment="1">
      <alignment horizontal="center" vertical="center" wrapText="1"/>
    </xf>
    <xf numFmtId="49" fontId="1" fillId="2" borderId="41" xfId="0" applyNumberFormat="1" applyFont="1" applyFill="1" applyBorder="1" applyAlignment="1">
      <alignment horizontal="center" vertical="center" wrapText="1"/>
    </xf>
    <xf numFmtId="3" fontId="21" fillId="0" borderId="0" xfId="0" applyNumberFormat="1" applyFont="1"/>
    <xf numFmtId="3" fontId="1" fillId="3" borderId="0" xfId="0" applyNumberFormat="1" applyFont="1" applyFill="1" applyAlignment="1">
      <alignment vertical="top" wrapText="1"/>
    </xf>
    <xf numFmtId="0" fontId="21" fillId="0" borderId="11" xfId="0" applyFont="1" applyBorder="1" applyAlignment="1">
      <alignment horizontal="left" vertical="top" wrapText="1"/>
    </xf>
    <xf numFmtId="0" fontId="64" fillId="0" borderId="11" xfId="0" applyFont="1" applyBorder="1" applyAlignment="1">
      <alignment horizontal="left" vertical="center" wrapText="1"/>
    </xf>
    <xf numFmtId="0" fontId="66" fillId="15" borderId="11" xfId="0" applyFont="1" applyFill="1" applyBorder="1" applyAlignment="1">
      <alignment horizontal="left" vertical="center" wrapText="1"/>
    </xf>
    <xf numFmtId="0" fontId="2" fillId="3" borderId="0" xfId="0" applyFont="1" applyFill="1" applyAlignment="1">
      <alignment horizontal="left" vertical="center" wrapText="1"/>
    </xf>
    <xf numFmtId="0" fontId="1" fillId="3" borderId="0" xfId="0" applyFont="1" applyFill="1" applyAlignment="1">
      <alignment horizontal="left" vertical="center" wrapText="1"/>
    </xf>
    <xf numFmtId="0" fontId="2" fillId="3" borderId="23" xfId="0" applyFont="1" applyFill="1" applyBorder="1" applyAlignment="1">
      <alignment horizontal="left" vertical="center" wrapText="1"/>
    </xf>
    <xf numFmtId="0" fontId="2" fillId="3" borderId="0" xfId="0" applyFont="1" applyFill="1" applyAlignment="1">
      <alignment horizontal="center" vertical="center" wrapText="1"/>
    </xf>
    <xf numFmtId="0" fontId="10" fillId="3" borderId="0" xfId="0" applyFont="1" applyFill="1" applyAlignment="1">
      <alignment horizontal="left" vertical="center" wrapText="1"/>
    </xf>
    <xf numFmtId="0" fontId="21" fillId="2" borderId="11"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0" borderId="37" xfId="0" applyFont="1" applyBorder="1" applyAlignment="1">
      <alignment vertical="center" wrapText="1"/>
    </xf>
    <xf numFmtId="0" fontId="21" fillId="0" borderId="54" xfId="0" applyFont="1" applyBorder="1" applyAlignment="1">
      <alignment vertical="center" wrapText="1"/>
    </xf>
    <xf numFmtId="0" fontId="21" fillId="15" borderId="54" xfId="0" applyFont="1" applyFill="1" applyBorder="1" applyAlignment="1">
      <alignment vertical="center" wrapText="1"/>
    </xf>
    <xf numFmtId="0" fontId="0" fillId="2" borderId="0" xfId="0" applyFill="1"/>
    <xf numFmtId="0" fontId="65" fillId="2" borderId="0" xfId="0" applyFont="1" applyFill="1" applyAlignment="1">
      <alignment horizontal="left" vertical="center" wrapText="1"/>
    </xf>
    <xf numFmtId="0" fontId="78" fillId="2" borderId="0" xfId="0" applyFont="1" applyFill="1"/>
    <xf numFmtId="0" fontId="65" fillId="2" borderId="0" xfId="0" applyFont="1" applyFill="1" applyAlignment="1">
      <alignment horizontal="left" vertical="top" wrapText="1"/>
    </xf>
    <xf numFmtId="0" fontId="0" fillId="2" borderId="0" xfId="0" applyFill="1" applyAlignment="1">
      <alignment horizontal="left" vertical="center"/>
    </xf>
    <xf numFmtId="0" fontId="65" fillId="2" borderId="0" xfId="0" applyFont="1" applyFill="1" applyAlignment="1">
      <alignment horizontal="left" vertical="center"/>
    </xf>
    <xf numFmtId="3" fontId="0" fillId="2" borderId="0" xfId="0" applyNumberFormat="1" applyFill="1"/>
    <xf numFmtId="0" fontId="64" fillId="0" borderId="11" xfId="0" applyFont="1" applyBorder="1" applyAlignment="1">
      <alignment horizontal="left" vertical="center" wrapText="1"/>
    </xf>
    <xf numFmtId="0" fontId="21" fillId="2" borderId="11" xfId="0" applyFont="1" applyFill="1" applyBorder="1" applyAlignment="1">
      <alignment horizontal="left" vertical="center" wrapText="1"/>
    </xf>
    <xf numFmtId="0" fontId="21" fillId="2" borderId="37" xfId="0" applyFont="1" applyFill="1" applyBorder="1" applyAlignment="1">
      <alignment horizontal="center" vertical="top"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2" fillId="3" borderId="23" xfId="0" applyFont="1" applyFill="1" applyBorder="1"/>
    <xf numFmtId="0" fontId="1" fillId="3" borderId="23" xfId="0" applyFont="1" applyFill="1" applyBorder="1"/>
    <xf numFmtId="0" fontId="14" fillId="3" borderId="23" xfId="0" applyFont="1" applyFill="1" applyBorder="1" applyAlignment="1">
      <alignment horizontal="left" vertical="center" wrapText="1"/>
    </xf>
    <xf numFmtId="0" fontId="57" fillId="2" borderId="1" xfId="0" applyFont="1" applyFill="1" applyBorder="1" applyAlignment="1">
      <alignment horizontal="left" vertical="center" wrapText="1"/>
    </xf>
    <xf numFmtId="0" fontId="1" fillId="3" borderId="23" xfId="0" applyFont="1" applyFill="1" applyBorder="1" applyAlignment="1">
      <alignment horizontal="left" vertical="center"/>
    </xf>
    <xf numFmtId="0" fontId="1" fillId="5" borderId="0" xfId="0" applyFont="1" applyFill="1" applyAlignment="1">
      <alignment horizontal="right" vertical="center"/>
    </xf>
    <xf numFmtId="0" fontId="1" fillId="5" borderId="1" xfId="0" applyFont="1" applyFill="1" applyBorder="1" applyAlignment="1">
      <alignment horizontal="left" vertical="center"/>
    </xf>
    <xf numFmtId="0" fontId="1" fillId="3" borderId="0" xfId="0" applyFont="1" applyFill="1" applyAlignment="1">
      <alignment horizontal="right" vertical="center"/>
    </xf>
    <xf numFmtId="0" fontId="1" fillId="3" borderId="0" xfId="0" applyFont="1" applyFill="1" applyAlignment="1">
      <alignment horizontal="right"/>
    </xf>
    <xf numFmtId="0" fontId="11" fillId="3" borderId="0" xfId="0" applyFont="1" applyFill="1" applyAlignment="1">
      <alignment horizontal="left" vertical="center"/>
    </xf>
    <xf numFmtId="0" fontId="57" fillId="0" borderId="1" xfId="0" applyFont="1" applyBorder="1" applyAlignment="1">
      <alignment horizontal="center" vertical="center" wrapText="1"/>
    </xf>
    <xf numFmtId="0" fontId="57" fillId="2" borderId="1" xfId="0" applyFont="1" applyFill="1" applyBorder="1" applyAlignment="1">
      <alignment horizontal="center" vertical="top" wrapText="1"/>
    </xf>
    <xf numFmtId="0" fontId="1" fillId="5" borderId="1" xfId="0" applyFont="1" applyFill="1" applyBorder="1" applyAlignment="1">
      <alignment horizontal="center" vertical="center"/>
    </xf>
    <xf numFmtId="0" fontId="4" fillId="3" borderId="0" xfId="0" applyFont="1" applyFill="1"/>
    <xf numFmtId="0" fontId="0" fillId="2" borderId="1" xfId="0" applyFill="1" applyBorder="1"/>
    <xf numFmtId="0" fontId="17" fillId="2" borderId="40" xfId="0" applyFont="1" applyFill="1" applyBorder="1" applyAlignment="1">
      <alignment vertical="center" wrapText="1"/>
    </xf>
    <xf numFmtId="0" fontId="17" fillId="2" borderId="17" xfId="0" applyFont="1" applyFill="1" applyBorder="1" applyAlignment="1">
      <alignment vertical="center" wrapText="1"/>
    </xf>
    <xf numFmtId="0" fontId="10" fillId="2" borderId="17" xfId="0" applyFont="1" applyFill="1" applyBorder="1" applyAlignment="1">
      <alignment vertical="center" wrapText="1"/>
    </xf>
    <xf numFmtId="0" fontId="10" fillId="2" borderId="31" xfId="0" applyFont="1" applyFill="1" applyBorder="1" applyAlignment="1">
      <alignment vertical="center" wrapText="1"/>
    </xf>
    <xf numFmtId="0" fontId="9" fillId="3" borderId="0" xfId="0" applyFont="1" applyFill="1" applyAlignment="1">
      <alignment vertical="top" wrapText="1"/>
    </xf>
    <xf numFmtId="0" fontId="27" fillId="3" borderId="0" xfId="0" applyFont="1" applyFill="1"/>
    <xf numFmtId="0" fontId="2" fillId="3" borderId="0" xfId="0" applyFont="1" applyFill="1"/>
    <xf numFmtId="0" fontId="13"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3" borderId="0" xfId="0" applyFont="1" applyFill="1" applyAlignment="1">
      <alignment horizontal="left" vertical="center" wrapText="1"/>
    </xf>
    <xf numFmtId="0" fontId="1" fillId="3" borderId="27" xfId="0" applyFont="1" applyFill="1" applyBorder="1"/>
    <xf numFmtId="0" fontId="13" fillId="2" borderId="4" xfId="0" applyFont="1" applyFill="1" applyBorder="1" applyAlignment="1">
      <alignment horizontal="left" vertical="top" wrapText="1"/>
    </xf>
    <xf numFmtId="0" fontId="1" fillId="3" borderId="24" xfId="0" applyFont="1" applyFill="1" applyBorder="1"/>
    <xf numFmtId="0" fontId="0" fillId="3" borderId="25" xfId="0" applyFill="1" applyBorder="1"/>
    <xf numFmtId="0" fontId="1" fillId="3" borderId="26" xfId="0" applyFont="1" applyFill="1" applyBorder="1"/>
    <xf numFmtId="0" fontId="45" fillId="0" borderId="80" xfId="0" applyFont="1" applyBorder="1" applyAlignment="1">
      <alignment vertical="top" wrapText="1"/>
    </xf>
    <xf numFmtId="0" fontId="21" fillId="2" borderId="11"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0" borderId="11" xfId="0" applyFont="1" applyBorder="1" applyAlignment="1">
      <alignment horizontal="left" vertical="top" wrapText="1"/>
    </xf>
    <xf numFmtId="0" fontId="0" fillId="2" borderId="0" xfId="0" applyFill="1" applyAlignment="1">
      <alignment vertical="center"/>
    </xf>
    <xf numFmtId="0" fontId="83" fillId="2" borderId="11" xfId="0" applyFont="1" applyFill="1" applyBorder="1" applyAlignment="1">
      <alignment horizontal="left" vertical="center" wrapText="1"/>
    </xf>
    <xf numFmtId="2" fontId="84" fillId="2" borderId="0" xfId="0" applyNumberFormat="1" applyFont="1" applyFill="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4" fontId="1" fillId="2" borderId="16" xfId="0" applyNumberFormat="1"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2"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1" fillId="0" borderId="40" xfId="0" applyFont="1" applyBorder="1" applyAlignment="1" applyProtection="1">
      <alignment vertical="top" wrapText="1"/>
      <protection locked="0"/>
    </xf>
    <xf numFmtId="0" fontId="1" fillId="0" borderId="17" xfId="0" applyFont="1" applyBorder="1" applyAlignment="1" applyProtection="1">
      <alignment vertical="top" wrapText="1"/>
      <protection locked="0"/>
    </xf>
    <xf numFmtId="0" fontId="1" fillId="0" borderId="31"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2" fillId="3" borderId="0" xfId="0" applyFont="1" applyFill="1" applyAlignment="1">
      <alignment horizontal="center" vertical="center" wrapText="1"/>
    </xf>
    <xf numFmtId="0" fontId="2" fillId="3" borderId="23" xfId="0" applyFont="1" applyFill="1" applyBorder="1" applyAlignment="1">
      <alignment horizontal="center" vertical="center" wrapText="1"/>
    </xf>
    <xf numFmtId="3" fontId="1" fillId="2" borderId="40" xfId="0" applyNumberFormat="1" applyFont="1" applyFill="1" applyBorder="1" applyAlignment="1" applyProtection="1">
      <alignment vertical="top" wrapText="1"/>
      <protection locked="0"/>
    </xf>
    <xf numFmtId="3" fontId="1" fillId="2" borderId="17"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0" xfId="0" applyFont="1" applyFill="1" applyBorder="1" applyAlignment="1" applyProtection="1">
      <alignment vertical="top" wrapText="1"/>
      <protection locked="0"/>
    </xf>
    <xf numFmtId="0" fontId="1" fillId="2" borderId="17"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 fillId="2" borderId="40"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31" xfId="0" applyFont="1" applyFill="1" applyBorder="1" applyAlignment="1">
      <alignment horizontal="left" vertical="top" wrapText="1"/>
    </xf>
    <xf numFmtId="0" fontId="2" fillId="3" borderId="0" xfId="0" applyFont="1" applyFill="1" applyAlignment="1">
      <alignment horizontal="left" vertical="center" wrapText="1"/>
    </xf>
    <xf numFmtId="0" fontId="2" fillId="2" borderId="42" xfId="0" applyFont="1" applyFill="1" applyBorder="1" applyAlignment="1">
      <alignment horizontal="left" vertical="center" wrapText="1"/>
    </xf>
    <xf numFmtId="0" fontId="2" fillId="2" borderId="6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2" fillId="2" borderId="100"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1" fillId="0" borderId="0" xfId="0" applyFont="1" applyAlignment="1">
      <alignment horizontal="left" vertical="center" wrapText="1"/>
    </xf>
    <xf numFmtId="0" fontId="1" fillId="3" borderId="0" xfId="0" applyFont="1" applyFill="1" applyAlignment="1">
      <alignment horizontal="left" vertical="center" wrapText="1"/>
    </xf>
    <xf numFmtId="0" fontId="1" fillId="2" borderId="33"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0" borderId="0" xfId="0" applyFont="1" applyAlignment="1">
      <alignment horizontal="left" vertical="center" wrapText="1"/>
    </xf>
    <xf numFmtId="3" fontId="1" fillId="0" borderId="0" xfId="0" applyNumberFormat="1" applyFont="1" applyAlignment="1" applyProtection="1">
      <alignment vertical="top" wrapText="1"/>
      <protection locked="0"/>
    </xf>
    <xf numFmtId="0" fontId="2" fillId="2" borderId="11"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2" fillId="2" borderId="4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33" xfId="0" applyFont="1" applyFill="1" applyBorder="1" applyAlignment="1">
      <alignment horizontal="left" vertical="top" wrapText="1"/>
    </xf>
    <xf numFmtId="0" fontId="1" fillId="2" borderId="5" xfId="0" applyFont="1" applyFill="1" applyBorder="1" applyAlignment="1">
      <alignment horizontal="left" vertical="top" wrapText="1"/>
    </xf>
    <xf numFmtId="0" fontId="2" fillId="2" borderId="4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1" fillId="0" borderId="33" xfId="0" applyFont="1" applyBorder="1" applyAlignment="1">
      <alignment horizontal="center" vertical="center" wrapText="1"/>
    </xf>
    <xf numFmtId="0" fontId="21" fillId="0" borderId="65" xfId="0" applyFont="1" applyBorder="1" applyAlignment="1">
      <alignment horizontal="center" vertical="center" wrapTex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1" fillId="2" borderId="65" xfId="0" applyFont="1" applyFill="1" applyBorder="1" applyAlignment="1">
      <alignment horizontal="left" vertical="center" wrapText="1"/>
    </xf>
    <xf numFmtId="0" fontId="1" fillId="2" borderId="65" xfId="0" applyFont="1" applyFill="1" applyBorder="1" applyAlignment="1">
      <alignment horizontal="left" vertical="top" wrapText="1"/>
    </xf>
    <xf numFmtId="0" fontId="21" fillId="0" borderId="67" xfId="0" applyFont="1" applyBorder="1" applyAlignment="1">
      <alignment horizontal="center" vertical="center" wrapText="1"/>
    </xf>
    <xf numFmtId="0" fontId="1" fillId="2" borderId="37" xfId="0" applyFont="1" applyFill="1" applyBorder="1" applyAlignment="1">
      <alignment horizontal="left" vertical="center" wrapText="1"/>
    </xf>
    <xf numFmtId="0" fontId="1" fillId="2" borderId="54" xfId="0" applyFont="1" applyFill="1" applyBorder="1" applyAlignment="1">
      <alignment horizontal="left" vertical="center" wrapText="1"/>
    </xf>
    <xf numFmtId="0" fontId="70" fillId="0" borderId="6" xfId="0" applyFont="1" applyBorder="1" applyAlignment="1">
      <alignment horizontal="left" vertical="center" wrapText="1"/>
    </xf>
    <xf numFmtId="0" fontId="71" fillId="0" borderId="6" xfId="0" applyFont="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1" fillId="2" borderId="33" xfId="0" applyFont="1" applyFill="1" applyBorder="1" applyAlignment="1">
      <alignment vertical="top" wrapText="1"/>
    </xf>
    <xf numFmtId="0" fontId="1" fillId="2" borderId="65" xfId="0" applyFont="1" applyFill="1" applyBorder="1" applyAlignment="1">
      <alignment vertical="top" wrapText="1"/>
    </xf>
    <xf numFmtId="0" fontId="1" fillId="2" borderId="5" xfId="0" applyFont="1" applyFill="1" applyBorder="1" applyAlignment="1">
      <alignment vertical="top" wrapText="1"/>
    </xf>
    <xf numFmtId="0" fontId="1" fillId="2" borderId="37" xfId="0" applyFont="1" applyFill="1" applyBorder="1" applyAlignment="1">
      <alignment horizontal="left" vertical="top" wrapText="1"/>
    </xf>
    <xf numFmtId="0" fontId="1" fillId="2" borderId="54"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0" borderId="37" xfId="0" applyFont="1" applyBorder="1" applyAlignment="1">
      <alignment horizontal="left" vertical="center" wrapText="1"/>
    </xf>
    <xf numFmtId="0" fontId="1" fillId="0" borderId="54" xfId="0" applyFont="1" applyBorder="1" applyAlignment="1">
      <alignment horizontal="left" vertical="center" wrapText="1"/>
    </xf>
    <xf numFmtId="0" fontId="1" fillId="0" borderId="57" xfId="0" applyFont="1" applyBorder="1" applyAlignment="1">
      <alignment horizontal="left" vertical="center" wrapText="1"/>
    </xf>
    <xf numFmtId="3" fontId="1" fillId="2" borderId="35" xfId="0" applyNumberFormat="1" applyFont="1" applyFill="1" applyBorder="1" applyAlignment="1">
      <alignment horizontal="center" vertical="center" wrapText="1"/>
    </xf>
    <xf numFmtId="3" fontId="1" fillId="2" borderId="66" xfId="0" applyNumberFormat="1" applyFont="1" applyFill="1" applyBorder="1" applyAlignment="1">
      <alignment horizontal="center" vertical="center" wrapText="1"/>
    </xf>
    <xf numFmtId="3" fontId="1" fillId="2" borderId="41" xfId="0" applyNumberFormat="1"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18" xfId="0" applyFont="1" applyFill="1" applyBorder="1" applyAlignment="1">
      <alignment horizontal="center" vertical="center" wrapText="1"/>
    </xf>
    <xf numFmtId="3" fontId="2" fillId="2" borderId="21"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0" fontId="1" fillId="2" borderId="11" xfId="0" applyFont="1" applyFill="1" applyBorder="1" applyAlignment="1">
      <alignment vertical="center" wrapText="1"/>
    </xf>
    <xf numFmtId="3" fontId="1" fillId="2" borderId="36" xfId="0" applyNumberFormat="1" applyFont="1" applyFill="1" applyBorder="1" applyAlignment="1">
      <alignment horizontal="center"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4" fillId="3" borderId="0" xfId="0" applyFont="1" applyFill="1" applyAlignment="1">
      <alignment horizontal="left" vertical="center" wrapText="1"/>
    </xf>
    <xf numFmtId="3" fontId="1" fillId="2" borderId="40" xfId="0" applyNumberFormat="1" applyFont="1" applyFill="1" applyBorder="1" applyAlignment="1" applyProtection="1">
      <alignment horizontal="left" vertical="top" wrapText="1"/>
      <protection locked="0"/>
    </xf>
    <xf numFmtId="3" fontId="1" fillId="2" borderId="17" xfId="0" applyNumberFormat="1" applyFont="1" applyFill="1" applyBorder="1" applyAlignment="1" applyProtection="1">
      <alignment horizontal="left" vertical="top" wrapText="1"/>
      <protection locked="0"/>
    </xf>
    <xf numFmtId="3" fontId="1" fillId="0" borderId="40" xfId="0" applyNumberFormat="1" applyFont="1" applyBorder="1" applyAlignment="1" applyProtection="1">
      <alignment horizontal="left" vertical="top" wrapText="1"/>
      <protection locked="0"/>
    </xf>
    <xf numFmtId="3" fontId="1" fillId="0" borderId="17" xfId="0" applyNumberFormat="1" applyFont="1" applyBorder="1" applyAlignment="1" applyProtection="1">
      <alignment horizontal="left" vertical="top" wrapText="1"/>
      <protection locked="0"/>
    </xf>
    <xf numFmtId="3" fontId="1" fillId="0" borderId="31" xfId="0" applyNumberFormat="1" applyFont="1" applyBorder="1" applyAlignment="1" applyProtection="1">
      <alignment horizontal="left" vertical="top" wrapText="1"/>
      <protection locked="0"/>
    </xf>
    <xf numFmtId="0" fontId="1" fillId="2" borderId="40" xfId="0" applyFont="1" applyFill="1" applyBorder="1" applyAlignment="1" applyProtection="1">
      <alignment horizontal="center" vertical="top" wrapText="1"/>
      <protection locked="0"/>
    </xf>
    <xf numFmtId="0" fontId="1" fillId="2" borderId="17"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3" fontId="1" fillId="2" borderId="40" xfId="0" applyNumberFormat="1" applyFont="1" applyFill="1" applyBorder="1" applyAlignment="1" applyProtection="1">
      <alignment horizontal="center" vertical="center" wrapText="1"/>
      <protection locked="0"/>
    </xf>
    <xf numFmtId="3" fontId="1" fillId="2" borderId="17"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3" fontId="1" fillId="0" borderId="40" xfId="0" applyNumberFormat="1" applyFont="1" applyBorder="1" applyAlignment="1" applyProtection="1">
      <alignment horizontal="center" vertical="center" wrapText="1"/>
      <protection locked="0"/>
    </xf>
    <xf numFmtId="3" fontId="1" fillId="0" borderId="17" xfId="0" applyNumberFormat="1" applyFont="1" applyBorder="1" applyAlignment="1" applyProtection="1">
      <alignment horizontal="center" vertical="center" wrapText="1"/>
      <protection locked="0"/>
    </xf>
    <xf numFmtId="3" fontId="1" fillId="0" borderId="31" xfId="0" applyNumberFormat="1" applyFont="1" applyBorder="1" applyAlignment="1" applyProtection="1">
      <alignment horizontal="center" vertical="center" wrapText="1"/>
      <protection locked="0"/>
    </xf>
    <xf numFmtId="3" fontId="2" fillId="0" borderId="40" xfId="0" applyNumberFormat="1" applyFont="1" applyBorder="1" applyAlignment="1" applyProtection="1">
      <alignment horizontal="center" vertical="center" wrapText="1"/>
      <protection locked="0"/>
    </xf>
    <xf numFmtId="3" fontId="2" fillId="0" borderId="17" xfId="0" applyNumberFormat="1" applyFont="1" applyBorder="1" applyAlignment="1" applyProtection="1">
      <alignment horizontal="center" vertical="center" wrapText="1"/>
      <protection locked="0"/>
    </xf>
    <xf numFmtId="3" fontId="2" fillId="0" borderId="31" xfId="0" applyNumberFormat="1" applyFont="1" applyBorder="1" applyAlignment="1" applyProtection="1">
      <alignment horizontal="center" vertical="center" wrapText="1"/>
      <protection locked="0"/>
    </xf>
    <xf numFmtId="0" fontId="9" fillId="3" borderId="0" xfId="0" applyFont="1" applyFill="1" applyAlignment="1">
      <alignment horizontal="center"/>
    </xf>
    <xf numFmtId="0" fontId="12" fillId="2" borderId="40"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9" fillId="3" borderId="22" xfId="0" applyFont="1" applyFill="1" applyBorder="1" applyAlignment="1">
      <alignment horizontal="center" wrapText="1"/>
    </xf>
    <xf numFmtId="0" fontId="9" fillId="3" borderId="0" xfId="0" applyFont="1" applyFill="1" applyAlignment="1">
      <alignment horizontal="center" wrapText="1"/>
    </xf>
    <xf numFmtId="0" fontId="14" fillId="3" borderId="0" xfId="0" applyFont="1" applyFill="1" applyAlignment="1">
      <alignment horizontal="left" vertical="top" wrapText="1"/>
    </xf>
    <xf numFmtId="0" fontId="10" fillId="3" borderId="0" xfId="0" applyFont="1" applyFill="1" applyAlignment="1">
      <alignment horizontal="left" vertical="center" wrapText="1"/>
    </xf>
    <xf numFmtId="0" fontId="13" fillId="3" borderId="22" xfId="0" applyFont="1" applyFill="1" applyBorder="1" applyAlignment="1">
      <alignment horizontal="center" wrapText="1"/>
    </xf>
    <xf numFmtId="0" fontId="13" fillId="3" borderId="0" xfId="0" applyFont="1" applyFill="1" applyAlignment="1">
      <alignment horizontal="center" wrapText="1"/>
    </xf>
    <xf numFmtId="0" fontId="10" fillId="3" borderId="0" xfId="0" applyFont="1" applyFill="1" applyAlignment="1">
      <alignment horizontal="left" vertical="top" wrapText="1"/>
    </xf>
    <xf numFmtId="0" fontId="21" fillId="2" borderId="73" xfId="0" applyFont="1" applyFill="1" applyBorder="1" applyAlignment="1">
      <alignment vertical="top" wrapText="1"/>
    </xf>
    <xf numFmtId="0" fontId="21" fillId="2" borderId="70" xfId="0" applyFont="1" applyFill="1" applyBorder="1" applyAlignment="1">
      <alignment vertical="top" wrapText="1"/>
    </xf>
    <xf numFmtId="0" fontId="13" fillId="3" borderId="0" xfId="0" applyFont="1" applyFill="1" applyAlignment="1">
      <alignment horizontal="center"/>
    </xf>
    <xf numFmtId="0" fontId="14" fillId="2" borderId="40" xfId="0" applyFont="1" applyFill="1" applyBorder="1" applyAlignment="1">
      <alignment horizontal="center" vertical="top" wrapText="1"/>
    </xf>
    <xf numFmtId="0" fontId="14" fillId="2" borderId="31" xfId="0" applyFont="1" applyFill="1" applyBorder="1" applyAlignment="1">
      <alignment horizontal="center" vertical="top" wrapText="1"/>
    </xf>
    <xf numFmtId="0" fontId="14" fillId="14" borderId="38" xfId="5" applyFont="1" applyFill="1" applyBorder="1" applyAlignment="1">
      <alignment horizontal="left" vertical="top" wrapText="1"/>
    </xf>
    <xf numFmtId="0" fontId="14" fillId="14" borderId="46" xfId="5" applyFont="1" applyFill="1" applyBorder="1" applyAlignment="1">
      <alignment horizontal="left" vertical="top" wrapText="1"/>
    </xf>
    <xf numFmtId="0" fontId="14" fillId="14" borderId="56" xfId="5" applyFont="1" applyFill="1" applyBorder="1" applyAlignment="1">
      <alignment horizontal="left" vertical="top" wrapText="1"/>
    </xf>
    <xf numFmtId="0" fontId="28" fillId="2" borderId="73" xfId="0" applyFont="1" applyFill="1" applyBorder="1" applyAlignment="1">
      <alignment vertical="top" wrapText="1"/>
    </xf>
    <xf numFmtId="0" fontId="28" fillId="2" borderId="74" xfId="0" applyFont="1" applyFill="1" applyBorder="1" applyAlignment="1">
      <alignment vertical="top" wrapText="1"/>
    </xf>
    <xf numFmtId="0" fontId="28" fillId="2" borderId="70" xfId="0" applyFont="1" applyFill="1" applyBorder="1" applyAlignment="1">
      <alignment vertical="top" wrapText="1"/>
    </xf>
    <xf numFmtId="0" fontId="0" fillId="17" borderId="93" xfId="0" applyFill="1" applyBorder="1" applyAlignment="1">
      <alignment vertical="top" wrapText="1"/>
    </xf>
    <xf numFmtId="0" fontId="0" fillId="17" borderId="94" xfId="0" applyFill="1" applyBorder="1" applyAlignment="1">
      <alignment vertical="top" wrapText="1"/>
    </xf>
    <xf numFmtId="0" fontId="13" fillId="2" borderId="12" xfId="0" applyFont="1" applyFill="1" applyBorder="1" applyAlignment="1">
      <alignment horizontal="center" vertical="top" wrapText="1"/>
    </xf>
    <xf numFmtId="0" fontId="13" fillId="2" borderId="14" xfId="0" applyFont="1" applyFill="1" applyBorder="1" applyAlignment="1">
      <alignment horizontal="center" vertical="top" wrapText="1"/>
    </xf>
    <xf numFmtId="0" fontId="28" fillId="3" borderId="0" xfId="0" applyFont="1" applyFill="1" applyAlignment="1">
      <alignment horizontal="left"/>
    </xf>
    <xf numFmtId="0" fontId="30" fillId="3" borderId="0" xfId="0" applyFont="1" applyFill="1" applyAlignment="1">
      <alignment horizontal="left"/>
    </xf>
    <xf numFmtId="0" fontId="28" fillId="17" borderId="88" xfId="0" applyFont="1" applyFill="1" applyBorder="1" applyAlignment="1">
      <alignment horizontal="center" vertical="top" wrapText="1"/>
    </xf>
    <xf numFmtId="0" fontId="28" fillId="17" borderId="77" xfId="0" applyFont="1" applyFill="1" applyBorder="1" applyAlignment="1">
      <alignment horizontal="center" vertical="top" wrapText="1"/>
    </xf>
    <xf numFmtId="0" fontId="13" fillId="2" borderId="89" xfId="0" applyFont="1" applyFill="1" applyBorder="1" applyAlignment="1">
      <alignment vertical="top" wrapText="1"/>
    </xf>
    <xf numFmtId="0" fontId="13" fillId="2" borderId="90" xfId="0" applyFont="1" applyFill="1" applyBorder="1" applyAlignment="1">
      <alignment vertical="top" wrapText="1"/>
    </xf>
    <xf numFmtId="0" fontId="13" fillId="2" borderId="73" xfId="0" applyFont="1" applyFill="1" applyBorder="1" applyAlignment="1">
      <alignment vertical="top" wrapText="1"/>
    </xf>
    <xf numFmtId="0" fontId="13" fillId="2" borderId="70" xfId="0" applyFont="1" applyFill="1" applyBorder="1" applyAlignment="1">
      <alignment vertical="top" wrapText="1"/>
    </xf>
    <xf numFmtId="0" fontId="0" fillId="17" borderId="91" xfId="0" applyFill="1" applyBorder="1" applyAlignment="1">
      <alignment vertical="top" wrapText="1"/>
    </xf>
    <xf numFmtId="0" fontId="0" fillId="17" borderId="92" xfId="0" applyFill="1" applyBorder="1" applyAlignment="1">
      <alignment vertical="top" wrapText="1"/>
    </xf>
    <xf numFmtId="0" fontId="28" fillId="18" borderId="84" xfId="0" applyFont="1" applyFill="1" applyBorder="1" applyAlignment="1">
      <alignment wrapText="1"/>
    </xf>
    <xf numFmtId="0" fontId="28" fillId="18" borderId="85" xfId="0" applyFont="1" applyFill="1" applyBorder="1" applyAlignment="1">
      <alignment wrapText="1"/>
    </xf>
    <xf numFmtId="0" fontId="28" fillId="18" borderId="86" xfId="0" applyFont="1" applyFill="1" applyBorder="1" applyAlignment="1">
      <alignment wrapText="1"/>
    </xf>
    <xf numFmtId="0" fontId="30" fillId="18" borderId="82" xfId="0" applyFont="1" applyFill="1" applyBorder="1" applyAlignment="1">
      <alignment vertical="top" wrapText="1"/>
    </xf>
    <xf numFmtId="0" fontId="30" fillId="18" borderId="87" xfId="0" applyFont="1" applyFill="1" applyBorder="1" applyAlignment="1">
      <alignment vertical="top" wrapText="1"/>
    </xf>
    <xf numFmtId="0" fontId="0" fillId="18" borderId="82" xfId="0" applyFill="1" applyBorder="1" applyAlignment="1">
      <alignment vertical="top" wrapText="1"/>
    </xf>
    <xf numFmtId="0" fontId="0" fillId="18" borderId="87" xfId="0" applyFill="1" applyBorder="1" applyAlignment="1">
      <alignment vertical="top" wrapText="1"/>
    </xf>
    <xf numFmtId="0" fontId="13" fillId="17" borderId="88" xfId="0" applyFont="1" applyFill="1" applyBorder="1" applyAlignment="1">
      <alignment vertical="top" wrapText="1"/>
    </xf>
    <xf numFmtId="0" fontId="13" fillId="17" borderId="95" xfId="0" applyFont="1" applyFill="1" applyBorder="1" applyAlignment="1">
      <alignment vertical="top" wrapText="1"/>
    </xf>
    <xf numFmtId="0" fontId="13" fillId="17" borderId="77" xfId="0" applyFont="1" applyFill="1" applyBorder="1" applyAlignment="1">
      <alignment vertical="top" wrapText="1"/>
    </xf>
    <xf numFmtId="0" fontId="21" fillId="3" borderId="63" xfId="0" applyFont="1" applyFill="1" applyBorder="1" applyAlignment="1">
      <alignment horizontal="center" vertical="top"/>
    </xf>
    <xf numFmtId="0" fontId="21" fillId="3" borderId="64" xfId="0" applyFont="1" applyFill="1" applyBorder="1" applyAlignment="1">
      <alignment horizontal="center" vertical="top"/>
    </xf>
    <xf numFmtId="0" fontId="28" fillId="0" borderId="0" xfId="0" applyFont="1" applyAlignment="1">
      <alignment horizontal="center" vertical="center" wrapText="1"/>
    </xf>
    <xf numFmtId="0" fontId="21" fillId="0" borderId="0" xfId="0" applyFont="1" applyAlignment="1">
      <alignment horizontal="center" vertical="top"/>
    </xf>
    <xf numFmtId="0" fontId="6" fillId="0" borderId="0" xfId="0" applyFont="1" applyAlignment="1">
      <alignment vertical="top" wrapText="1"/>
    </xf>
    <xf numFmtId="0" fontId="6" fillId="0" borderId="0" xfId="0" applyFont="1" applyAlignment="1" applyProtection="1">
      <alignment vertical="top" wrapText="1"/>
      <protection locked="0"/>
    </xf>
    <xf numFmtId="0" fontId="7" fillId="0" borderId="0" xfId="0" applyFont="1" applyAlignment="1">
      <alignment vertical="top" wrapText="1"/>
    </xf>
    <xf numFmtId="0" fontId="8" fillId="0" borderId="0" xfId="0" applyFont="1" applyAlignment="1">
      <alignment vertical="top" wrapText="1"/>
    </xf>
    <xf numFmtId="3" fontId="6" fillId="0" borderId="0" xfId="0" applyNumberFormat="1" applyFont="1" applyAlignment="1" applyProtection="1">
      <alignment vertical="top" wrapText="1"/>
      <protection locked="0"/>
    </xf>
    <xf numFmtId="0" fontId="7" fillId="0" borderId="0" xfId="0" applyFont="1" applyAlignment="1">
      <alignment horizontal="center" vertical="top" wrapText="1"/>
    </xf>
    <xf numFmtId="0" fontId="13" fillId="2" borderId="91" xfId="0" applyFont="1" applyFill="1" applyBorder="1" applyAlignment="1">
      <alignment vertical="center" wrapText="1"/>
    </xf>
    <xf numFmtId="0" fontId="13" fillId="2" borderId="92" xfId="0" applyFont="1" applyFill="1" applyBorder="1" applyAlignment="1">
      <alignment vertical="center" wrapText="1"/>
    </xf>
    <xf numFmtId="0" fontId="45" fillId="0" borderId="91" xfId="0" applyFont="1" applyBorder="1" applyAlignment="1">
      <alignment vertical="center" wrapText="1"/>
    </xf>
    <xf numFmtId="0" fontId="21" fillId="0" borderId="92" xfId="0" applyFont="1" applyBorder="1" applyAlignment="1">
      <alignment vertical="center" wrapText="1"/>
    </xf>
    <xf numFmtId="0" fontId="21" fillId="0" borderId="91" xfId="0" applyFont="1" applyBorder="1" applyAlignment="1">
      <alignment vertical="center" wrapText="1"/>
    </xf>
    <xf numFmtId="0" fontId="21" fillId="0" borderId="93" xfId="0" applyFont="1" applyBorder="1" applyAlignment="1">
      <alignment vertical="top" wrapText="1"/>
    </xf>
    <xf numFmtId="0" fontId="21" fillId="0" borderId="94" xfId="0" applyFont="1" applyBorder="1" applyAlignment="1">
      <alignment vertical="top" wrapText="1"/>
    </xf>
    <xf numFmtId="0" fontId="25" fillId="0" borderId="93" xfId="0" applyFont="1" applyBorder="1" applyAlignment="1">
      <alignment vertical="top" wrapText="1"/>
    </xf>
    <xf numFmtId="0" fontId="25" fillId="0" borderId="94" xfId="0" applyFont="1" applyBorder="1" applyAlignment="1">
      <alignment vertical="top"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1" fillId="0" borderId="13" xfId="0" applyFont="1" applyBorder="1" applyAlignment="1">
      <alignment horizontal="center" vertical="top" wrapText="1"/>
    </xf>
    <xf numFmtId="0" fontId="21" fillId="0" borderId="14" xfId="0" applyFont="1" applyBorder="1" applyAlignment="1">
      <alignment horizontal="center" vertical="top" wrapText="1"/>
    </xf>
    <xf numFmtId="0" fontId="28" fillId="0" borderId="32" xfId="0" applyFont="1" applyBorder="1" applyAlignment="1">
      <alignment horizontal="left" vertical="center" wrapText="1"/>
    </xf>
    <xf numFmtId="0" fontId="21" fillId="0" borderId="60" xfId="0" applyFont="1" applyBorder="1" applyAlignment="1">
      <alignment horizontal="left" vertical="center" wrapText="1"/>
    </xf>
    <xf numFmtId="0" fontId="21" fillId="0" borderId="60" xfId="0" applyFont="1" applyBorder="1" applyAlignment="1">
      <alignment horizontal="center" vertical="top" wrapText="1"/>
    </xf>
    <xf numFmtId="0" fontId="21" fillId="0" borderId="18" xfId="0" applyFont="1" applyBorder="1" applyAlignment="1">
      <alignment horizontal="center" vertical="top"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98" xfId="0" applyBorder="1" applyAlignment="1">
      <alignment vertical="center" wrapText="1"/>
    </xf>
    <xf numFmtId="0" fontId="0" fillId="0" borderId="99" xfId="0" applyBorder="1" applyAlignment="1">
      <alignment vertical="center" wrapText="1"/>
    </xf>
    <xf numFmtId="0" fontId="0" fillId="0" borderId="94" xfId="0" applyBorder="1" applyAlignment="1">
      <alignmen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1" fillId="0" borderId="10" xfId="0" applyFont="1" applyBorder="1" applyAlignment="1">
      <alignment horizontal="center" vertical="top" wrapText="1"/>
    </xf>
    <xf numFmtId="0" fontId="21" fillId="0" borderId="9" xfId="0" applyFont="1" applyBorder="1" applyAlignment="1">
      <alignment horizontal="center" vertical="top" wrapText="1"/>
    </xf>
    <xf numFmtId="0" fontId="28" fillId="0" borderId="6" xfId="0" applyFont="1" applyBorder="1" applyAlignment="1">
      <alignment horizontal="left" vertical="center" wrapText="1"/>
    </xf>
    <xf numFmtId="0" fontId="28" fillId="0" borderId="11" xfId="0" applyFont="1" applyBorder="1" applyAlignment="1">
      <alignment horizontal="left" vertical="center" wrapText="1"/>
    </xf>
    <xf numFmtId="0" fontId="21" fillId="2" borderId="11" xfId="0" applyFont="1" applyFill="1" applyBorder="1" applyAlignment="1">
      <alignment horizontal="left" vertical="top" wrapText="1"/>
    </xf>
    <xf numFmtId="0" fontId="21" fillId="2" borderId="7" xfId="0" applyFont="1" applyFill="1" applyBorder="1" applyAlignment="1">
      <alignment horizontal="left" vertical="top" wrapText="1"/>
    </xf>
    <xf numFmtId="0" fontId="46" fillId="2" borderId="96" xfId="0" applyFont="1" applyFill="1" applyBorder="1" applyAlignment="1">
      <alignment vertical="center" wrapText="1"/>
    </xf>
    <xf numFmtId="0" fontId="46" fillId="2" borderId="97" xfId="0" applyFont="1" applyFill="1" applyBorder="1" applyAlignment="1">
      <alignment vertical="center" wrapText="1"/>
    </xf>
    <xf numFmtId="0" fontId="46" fillId="2" borderId="90" xfId="0" applyFont="1" applyFill="1" applyBorder="1" applyAlignment="1">
      <alignment vertical="center" wrapText="1"/>
    </xf>
    <xf numFmtId="0" fontId="46" fillId="2" borderId="73" xfId="0" applyFont="1" applyFill="1" applyBorder="1" applyAlignment="1">
      <alignment vertical="center" wrapText="1"/>
    </xf>
    <xf numFmtId="0" fontId="46" fillId="2" borderId="74" xfId="0" applyFont="1" applyFill="1" applyBorder="1" applyAlignment="1">
      <alignment vertical="center" wrapText="1"/>
    </xf>
    <xf numFmtId="0" fontId="46" fillId="2" borderId="92" xfId="0" applyFont="1" applyFill="1" applyBorder="1" applyAlignment="1">
      <alignment vertical="center" wrapText="1"/>
    </xf>
    <xf numFmtId="0" fontId="73" fillId="0" borderId="73" xfId="0" applyFont="1" applyBorder="1" applyAlignment="1">
      <alignment vertical="center" wrapText="1"/>
    </xf>
    <xf numFmtId="0" fontId="73" fillId="0" borderId="74" xfId="0" applyFont="1" applyBorder="1" applyAlignment="1">
      <alignment vertical="center" wrapText="1"/>
    </xf>
    <xf numFmtId="0" fontId="73" fillId="0" borderId="92" xfId="0" applyFont="1" applyBorder="1" applyAlignment="1">
      <alignment vertical="center" wrapText="1"/>
    </xf>
    <xf numFmtId="0" fontId="28" fillId="13" borderId="0" xfId="0" applyFont="1" applyFill="1" applyAlignment="1">
      <alignment horizontal="left" vertical="top" wrapText="1"/>
    </xf>
    <xf numFmtId="0" fontId="28" fillId="0" borderId="45" xfId="0" applyFont="1" applyBorder="1" applyAlignment="1">
      <alignment horizontal="left" vertical="center" wrapText="1"/>
    </xf>
    <xf numFmtId="0" fontId="28" fillId="0" borderId="56" xfId="0" applyFont="1" applyBorder="1" applyAlignment="1">
      <alignment horizontal="left" vertical="center" wrapText="1"/>
    </xf>
    <xf numFmtId="0" fontId="28" fillId="0" borderId="48" xfId="0" applyFont="1" applyBorder="1" applyAlignment="1">
      <alignment horizontal="left" vertical="center" wrapText="1"/>
    </xf>
    <xf numFmtId="0" fontId="28" fillId="0" borderId="53" xfId="0" applyFont="1" applyBorder="1" applyAlignment="1">
      <alignment horizontal="left" vertical="center" wrapText="1"/>
    </xf>
    <xf numFmtId="0" fontId="28" fillId="0" borderId="42" xfId="0" applyFont="1" applyBorder="1" applyAlignment="1">
      <alignment horizontal="left" vertical="center" wrapText="1"/>
    </xf>
    <xf numFmtId="0" fontId="28" fillId="0" borderId="61" xfId="0" applyFont="1" applyBorder="1" applyAlignment="1">
      <alignment horizontal="left" vertical="center" wrapText="1"/>
    </xf>
    <xf numFmtId="0" fontId="0" fillId="0" borderId="10" xfId="0" applyBorder="1" applyAlignment="1">
      <alignment horizontal="center" vertical="top"/>
    </xf>
    <xf numFmtId="0" fontId="0" fillId="0" borderId="9"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21" fillId="0" borderId="5" xfId="0" applyFont="1" applyBorder="1" applyAlignment="1">
      <alignment horizontal="center" vertical="center" wrapText="1"/>
    </xf>
    <xf numFmtId="0" fontId="21" fillId="2" borderId="34"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37" xfId="0" applyFont="1" applyBorder="1" applyAlignment="1">
      <alignment horizontal="left" vertical="center" wrapText="1"/>
    </xf>
    <xf numFmtId="0" fontId="21" fillId="0" borderId="54" xfId="0" applyFont="1" applyBorder="1" applyAlignment="1">
      <alignment horizontal="left" vertical="center" wrapText="1"/>
    </xf>
    <xf numFmtId="0" fontId="21" fillId="0" borderId="57" xfId="0" applyFont="1" applyBorder="1" applyAlignment="1">
      <alignment horizontal="left" vertical="center" wrapText="1"/>
    </xf>
    <xf numFmtId="0" fontId="21" fillId="2" borderId="37" xfId="0" applyFont="1" applyFill="1" applyBorder="1" applyAlignment="1">
      <alignment horizontal="left" vertical="top" wrapText="1"/>
    </xf>
    <xf numFmtId="0" fontId="21" fillId="2" borderId="54" xfId="0" applyFont="1" applyFill="1" applyBorder="1" applyAlignment="1">
      <alignment horizontal="left" vertical="top" wrapText="1"/>
    </xf>
    <xf numFmtId="0" fontId="21" fillId="2" borderId="57" xfId="0" applyFont="1" applyFill="1" applyBorder="1" applyAlignment="1">
      <alignment horizontal="left" vertical="top" wrapText="1"/>
    </xf>
    <xf numFmtId="0" fontId="21" fillId="0" borderId="37" xfId="0" applyFont="1" applyBorder="1" applyAlignment="1">
      <alignment horizontal="center" vertical="top" wrapText="1"/>
    </xf>
    <xf numFmtId="0" fontId="21" fillId="0" borderId="54" xfId="0" applyFont="1" applyBorder="1" applyAlignment="1">
      <alignment horizontal="center" vertical="top" wrapText="1"/>
    </xf>
    <xf numFmtId="0" fontId="21" fillId="0" borderId="57" xfId="0" applyFont="1" applyBorder="1" applyAlignment="1">
      <alignment horizontal="center" vertical="top" wrapText="1"/>
    </xf>
    <xf numFmtId="0" fontId="21" fillId="0" borderId="33" xfId="0" applyFont="1" applyBorder="1" applyAlignment="1">
      <alignment horizontal="left" vertical="center" wrapText="1"/>
    </xf>
    <xf numFmtId="0" fontId="21" fillId="0" borderId="65" xfId="0" applyFont="1" applyBorder="1" applyAlignment="1">
      <alignment horizontal="left" vertical="center" wrapText="1"/>
    </xf>
    <xf numFmtId="0" fontId="21" fillId="0" borderId="37" xfId="0" applyFont="1" applyBorder="1" applyAlignment="1">
      <alignment horizontal="left" vertical="top" wrapText="1"/>
    </xf>
    <xf numFmtId="0" fontId="21" fillId="0" borderId="57" xfId="0" applyFont="1" applyBorder="1" applyAlignment="1">
      <alignment horizontal="left" vertical="top" wrapText="1"/>
    </xf>
    <xf numFmtId="0" fontId="21" fillId="0" borderId="54" xfId="0" applyFont="1" applyBorder="1" applyAlignment="1">
      <alignment horizontal="left" vertical="top" wrapText="1"/>
    </xf>
    <xf numFmtId="0" fontId="21" fillId="2" borderId="33"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3"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37" xfId="0" applyFont="1" applyFill="1" applyBorder="1" applyAlignment="1">
      <alignment horizontal="center" vertical="top" wrapText="1"/>
    </xf>
    <xf numFmtId="0" fontId="21" fillId="2" borderId="54" xfId="0" applyFont="1" applyFill="1" applyBorder="1" applyAlignment="1">
      <alignment horizontal="center" vertical="top" wrapText="1"/>
    </xf>
    <xf numFmtId="0" fontId="21" fillId="2" borderId="57" xfId="0" applyFont="1" applyFill="1" applyBorder="1" applyAlignment="1">
      <alignment horizontal="center" vertical="top" wrapText="1"/>
    </xf>
    <xf numFmtId="0" fontId="21" fillId="2" borderId="35" xfId="0" applyFont="1" applyFill="1" applyBorder="1" applyAlignment="1">
      <alignment horizontal="center" vertical="top" wrapText="1"/>
    </xf>
    <xf numFmtId="0" fontId="21" fillId="2" borderId="66" xfId="0" applyFont="1" applyFill="1" applyBorder="1" applyAlignment="1">
      <alignment horizontal="center" vertical="top" wrapText="1"/>
    </xf>
    <xf numFmtId="0" fontId="21" fillId="2" borderId="41" xfId="0" applyFont="1" applyFill="1" applyBorder="1" applyAlignment="1">
      <alignment horizontal="center" vertical="top" wrapText="1"/>
    </xf>
    <xf numFmtId="0" fontId="49" fillId="0" borderId="40" xfId="0" applyFont="1" applyBorder="1" applyAlignment="1">
      <alignment horizontal="center"/>
    </xf>
    <xf numFmtId="0" fontId="49" fillId="0" borderId="17" xfId="0" applyFont="1" applyBorder="1" applyAlignment="1">
      <alignment horizontal="center"/>
    </xf>
    <xf numFmtId="0" fontId="49" fillId="0" borderId="31" xfId="0" applyFont="1" applyBorder="1" applyAlignment="1">
      <alignment horizontal="center"/>
    </xf>
    <xf numFmtId="0" fontId="21" fillId="0" borderId="5" xfId="0" applyFont="1" applyBorder="1" applyAlignment="1">
      <alignment horizontal="left" vertical="center" wrapText="1"/>
    </xf>
    <xf numFmtId="0" fontId="21" fillId="2" borderId="37"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57" xfId="0" applyFont="1" applyFill="1" applyBorder="1" applyAlignment="1">
      <alignment horizontal="center" vertical="center" wrapText="1"/>
    </xf>
    <xf numFmtId="0" fontId="13" fillId="0" borderId="37"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7" xfId="0" applyFont="1" applyBorder="1" applyAlignment="1">
      <alignment horizontal="center" vertical="center" wrapText="1"/>
    </xf>
    <xf numFmtId="0" fontId="28" fillId="3" borderId="0" xfId="0" applyFont="1" applyFill="1" applyAlignment="1">
      <alignment horizontal="left" vertical="center" wrapText="1"/>
    </xf>
    <xf numFmtId="0" fontId="21" fillId="3" borderId="0" xfId="0" applyFont="1" applyFill="1" applyAlignment="1">
      <alignment horizontal="center" vertical="top"/>
    </xf>
    <xf numFmtId="0" fontId="49" fillId="0" borderId="40" xfId="0" applyFont="1" applyBorder="1" applyAlignment="1">
      <alignment horizontal="center" vertical="top"/>
    </xf>
    <xf numFmtId="0" fontId="49" fillId="0" borderId="17" xfId="0" applyFont="1" applyBorder="1" applyAlignment="1">
      <alignment horizontal="center" vertical="top"/>
    </xf>
    <xf numFmtId="0" fontId="49" fillId="0" borderId="31" xfId="0" applyFont="1" applyBorder="1" applyAlignment="1">
      <alignment horizontal="center" vertical="top"/>
    </xf>
    <xf numFmtId="0" fontId="21" fillId="0" borderId="10" xfId="0" applyFont="1" applyBorder="1" applyAlignment="1">
      <alignment horizontal="left" vertical="top"/>
    </xf>
    <xf numFmtId="0" fontId="21" fillId="0" borderId="9"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28" fillId="0" borderId="46" xfId="0" applyFont="1" applyBorder="1" applyAlignment="1">
      <alignment horizontal="left" vertical="center" wrapText="1"/>
    </xf>
    <xf numFmtId="0" fontId="28" fillId="0" borderId="47" xfId="0" applyFont="1" applyBorder="1" applyAlignment="1">
      <alignment horizontal="left" vertical="center" wrapText="1"/>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28" fillId="0" borderId="9" xfId="0" applyFont="1" applyBorder="1" applyAlignment="1">
      <alignment horizontal="left" vertical="top" wrapText="1"/>
    </xf>
    <xf numFmtId="0" fontId="28" fillId="0" borderId="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0" xfId="0" applyFont="1" applyBorder="1" applyAlignment="1">
      <alignment horizontal="center" vertical="center" wrapText="1"/>
    </xf>
    <xf numFmtId="0" fontId="21" fillId="0" borderId="12" xfId="0" applyFont="1" applyBorder="1" applyAlignment="1">
      <alignment horizontal="center" vertical="top" wrapText="1"/>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2" borderId="10"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2" borderId="11" xfId="0" applyFont="1" applyFill="1" applyBorder="1" applyAlignment="1">
      <alignment horizontal="left" vertical="top"/>
    </xf>
    <xf numFmtId="0" fontId="21" fillId="2" borderId="7" xfId="0" applyFont="1" applyFill="1" applyBorder="1" applyAlignment="1">
      <alignment horizontal="left" vertical="top"/>
    </xf>
    <xf numFmtId="0" fontId="45" fillId="0" borderId="11" xfId="0" applyFont="1" applyBorder="1" applyAlignment="1">
      <alignment horizontal="left" vertical="top" wrapText="1"/>
    </xf>
    <xf numFmtId="0" fontId="21" fillId="0" borderId="11" xfId="0" applyFont="1" applyBorder="1" applyAlignment="1">
      <alignment horizontal="left" vertical="top" wrapText="1"/>
    </xf>
    <xf numFmtId="0" fontId="21" fillId="0" borderId="7" xfId="0" applyFont="1" applyBorder="1" applyAlignment="1">
      <alignment horizontal="left" vertical="top" wrapText="1"/>
    </xf>
    <xf numFmtId="0" fontId="21" fillId="0" borderId="11" xfId="0" applyFont="1" applyBorder="1" applyAlignment="1">
      <alignment horizontal="left" vertical="top"/>
    </xf>
    <xf numFmtId="0" fontId="21" fillId="0" borderId="7" xfId="0" applyFont="1" applyBorder="1" applyAlignment="1">
      <alignment horizontal="left" vertical="top"/>
    </xf>
    <xf numFmtId="0" fontId="21" fillId="2" borderId="13" xfId="0" applyFont="1" applyFill="1" applyBorder="1" applyAlignment="1">
      <alignment horizontal="left" vertical="top" wrapText="1"/>
    </xf>
    <xf numFmtId="0" fontId="21" fillId="2" borderId="14" xfId="0" applyFont="1" applyFill="1" applyBorder="1" applyAlignment="1">
      <alignment horizontal="left" vertical="top" wrapText="1"/>
    </xf>
    <xf numFmtId="0" fontId="21" fillId="0" borderId="42" xfId="0" applyFont="1" applyBorder="1" applyAlignment="1">
      <alignment horizontal="left" vertical="center"/>
    </xf>
    <xf numFmtId="0" fontId="21" fillId="0" borderId="61" xfId="0" applyFont="1" applyBorder="1" applyAlignment="1">
      <alignment horizontal="left" vertical="center"/>
    </xf>
    <xf numFmtId="0" fontId="21" fillId="0" borderId="39" xfId="0" applyFont="1" applyBorder="1" applyAlignment="1">
      <alignment horizontal="center" vertical="top"/>
    </xf>
    <xf numFmtId="0" fontId="21" fillId="0" borderId="43" xfId="0" applyFont="1" applyBorder="1" applyAlignment="1">
      <alignment horizontal="center" vertical="top"/>
    </xf>
    <xf numFmtId="0" fontId="21" fillId="0" borderId="44" xfId="0" applyFont="1" applyBorder="1" applyAlignment="1">
      <alignment horizontal="center" vertical="top"/>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2" borderId="48" xfId="0" applyFont="1" applyFill="1" applyBorder="1" applyAlignment="1">
      <alignment horizontal="left" vertical="center" wrapText="1"/>
    </xf>
    <xf numFmtId="0" fontId="21" fillId="2" borderId="53" xfId="0" applyFont="1" applyFill="1" applyBorder="1" applyAlignment="1">
      <alignment horizontal="left" vertical="center" wrapText="1"/>
    </xf>
    <xf numFmtId="0" fontId="49" fillId="0" borderId="40" xfId="0" applyFont="1" applyFill="1" applyBorder="1" applyAlignment="1">
      <alignment horizontal="center"/>
    </xf>
    <xf numFmtId="0" fontId="49" fillId="0" borderId="31" xfId="0" applyFont="1" applyFill="1" applyBorder="1" applyAlignment="1">
      <alignment horizontal="center"/>
    </xf>
    <xf numFmtId="0" fontId="10" fillId="3" borderId="20" xfId="0" applyFont="1" applyFill="1" applyBorder="1" applyAlignment="1">
      <alignment horizontal="center" wrapText="1"/>
    </xf>
    <xf numFmtId="0" fontId="10" fillId="3" borderId="0" xfId="0" applyFont="1" applyFill="1" applyAlignment="1">
      <alignment horizontal="center" wrapText="1"/>
    </xf>
    <xf numFmtId="0" fontId="14" fillId="3" borderId="2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4" fillId="3" borderId="0" xfId="0" applyFont="1" applyFill="1" applyAlignment="1">
      <alignment horizontal="left"/>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 fillId="2" borderId="40"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0" fillId="0" borderId="19" xfId="0" applyFont="1" applyBorder="1" applyAlignment="1">
      <alignment horizontal="center" vertical="top" wrapText="1"/>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0" fontId="10" fillId="0" borderId="0" xfId="0" applyFont="1" applyAlignment="1">
      <alignment horizontal="center" vertical="top" wrapText="1"/>
    </xf>
    <xf numFmtId="0" fontId="10" fillId="0" borderId="23"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0" fillId="0" borderId="26" xfId="0" applyFont="1" applyBorder="1" applyAlignment="1">
      <alignment horizontal="center" vertical="top" wrapText="1"/>
    </xf>
    <xf numFmtId="0" fontId="1" fillId="2" borderId="4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3" fillId="0" borderId="40" xfId="0" applyFont="1" applyBorder="1" applyAlignment="1">
      <alignment horizontal="center" vertical="center" wrapText="1"/>
    </xf>
    <xf numFmtId="0" fontId="13" fillId="0" borderId="31" xfId="0" applyFont="1" applyBorder="1" applyAlignment="1">
      <alignment horizontal="center" vertical="center" wrapText="1"/>
    </xf>
    <xf numFmtId="0" fontId="17" fillId="3" borderId="0" xfId="0" applyFont="1" applyFill="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20" fillId="2" borderId="40" xfId="1" applyFill="1" applyBorder="1" applyAlignment="1" applyProtection="1">
      <alignment horizontal="center"/>
      <protection locked="0"/>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4" fillId="3" borderId="0" xfId="0" applyFont="1" applyFill="1" applyAlignment="1">
      <alignment horizontal="right" vertical="center" wrapText="1"/>
    </xf>
    <xf numFmtId="0" fontId="13" fillId="2" borderId="48" xfId="0" applyFont="1" applyFill="1" applyBorder="1" applyAlignment="1">
      <alignment horizontal="left" vertical="center"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66" fillId="3" borderId="11" xfId="0" applyFont="1" applyFill="1" applyBorder="1" applyAlignment="1">
      <alignment horizontal="center" vertical="center" wrapText="1"/>
    </xf>
    <xf numFmtId="9" fontId="67" fillId="2" borderId="37" xfId="0" applyNumberFormat="1" applyFont="1" applyFill="1" applyBorder="1" applyAlignment="1">
      <alignment horizontal="center" vertical="center"/>
    </xf>
    <xf numFmtId="9" fontId="67" fillId="2" borderId="57" xfId="0" applyNumberFormat="1" applyFont="1" applyFill="1" applyBorder="1" applyAlignment="1">
      <alignment horizontal="center" vertical="center"/>
    </xf>
    <xf numFmtId="0" fontId="64" fillId="0" borderId="11" xfId="0" applyFont="1" applyBorder="1" applyAlignment="1">
      <alignment horizontal="left" vertical="center" wrapText="1"/>
    </xf>
    <xf numFmtId="0" fontId="66" fillId="3" borderId="11" xfId="0" applyFont="1" applyFill="1" applyBorder="1" applyAlignment="1">
      <alignment horizontal="left" vertical="center" wrapText="1"/>
    </xf>
    <xf numFmtId="0" fontId="64" fillId="0" borderId="11" xfId="0" applyFont="1" applyBorder="1" applyAlignment="1">
      <alignment vertical="center" wrapText="1"/>
    </xf>
    <xf numFmtId="0" fontId="64" fillId="0" borderId="37" xfId="0" applyFont="1" applyBorder="1" applyAlignment="1">
      <alignment horizontal="center" vertical="center" wrapText="1"/>
    </xf>
    <xf numFmtId="0" fontId="64" fillId="0" borderId="57" xfId="0" applyFont="1" applyBorder="1" applyAlignment="1">
      <alignment horizontal="center" vertical="center" wrapText="1"/>
    </xf>
    <xf numFmtId="0" fontId="60" fillId="2" borderId="22" xfId="0" applyFont="1" applyFill="1" applyBorder="1" applyAlignment="1">
      <alignment horizontal="center"/>
    </xf>
    <xf numFmtId="0" fontId="60" fillId="2" borderId="0" xfId="0" applyFont="1" applyFill="1" applyAlignment="1">
      <alignment horizontal="center"/>
    </xf>
    <xf numFmtId="0" fontId="60" fillId="2" borderId="23" xfId="0" applyFont="1" applyFill="1" applyBorder="1" applyAlignment="1">
      <alignment horizontal="center"/>
    </xf>
    <xf numFmtId="0" fontId="61" fillId="3" borderId="0" xfId="0" applyFont="1" applyFill="1" applyAlignment="1">
      <alignment horizontal="center"/>
    </xf>
    <xf numFmtId="0" fontId="61" fillId="3" borderId="23" xfId="0" applyFont="1" applyFill="1" applyBorder="1" applyAlignment="1">
      <alignment horizontal="center"/>
    </xf>
    <xf numFmtId="0" fontId="62" fillId="3" borderId="0" xfId="0" applyFont="1" applyFill="1" applyAlignment="1">
      <alignment horizontal="center" wrapText="1"/>
    </xf>
    <xf numFmtId="0" fontId="62" fillId="3" borderId="23" xfId="0" applyFont="1" applyFill="1" applyBorder="1" applyAlignment="1">
      <alignment horizontal="center" wrapText="1"/>
    </xf>
    <xf numFmtId="0" fontId="63" fillId="3" borderId="0" xfId="0" applyFont="1" applyFill="1" applyAlignment="1">
      <alignment horizontal="center" vertical="center" wrapText="1"/>
    </xf>
    <xf numFmtId="0" fontId="63" fillId="3" borderId="23" xfId="0" applyFont="1" applyFill="1" applyBorder="1" applyAlignment="1">
      <alignment horizontal="center" vertical="center" wrapText="1"/>
    </xf>
    <xf numFmtId="0" fontId="31" fillId="4" borderId="28" xfId="0" applyFont="1" applyFill="1" applyBorder="1" applyAlignment="1">
      <alignment horizontal="center"/>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31" fillId="19" borderId="88" xfId="0" applyFont="1" applyFill="1" applyBorder="1" applyAlignment="1">
      <alignment horizontal="center" wrapText="1"/>
    </xf>
    <xf numFmtId="0" fontId="31" fillId="19" borderId="77" xfId="0" applyFont="1" applyFill="1" applyBorder="1" applyAlignment="1">
      <alignment horizontal="center" wrapText="1"/>
    </xf>
    <xf numFmtId="0" fontId="23" fillId="0" borderId="40" xfId="0" applyFont="1" applyFill="1" applyBorder="1" applyAlignment="1">
      <alignment horizontal="center"/>
    </xf>
    <xf numFmtId="0" fontId="23" fillId="0" borderId="51" xfId="0" applyFont="1" applyFill="1" applyBorder="1" applyAlignment="1">
      <alignment horizontal="center"/>
    </xf>
    <xf numFmtId="0" fontId="26" fillId="3" borderId="25" xfId="0" applyFont="1" applyFill="1" applyBorder="1"/>
    <xf numFmtId="0" fontId="21" fillId="0" borderId="89" xfId="0" applyFont="1" applyBorder="1" applyAlignment="1">
      <alignment vertical="center" wrapText="1"/>
    </xf>
    <xf numFmtId="0" fontId="21" fillId="0" borderId="90" xfId="0" applyFont="1" applyBorder="1" applyAlignment="1">
      <alignment vertical="center" wrapText="1"/>
    </xf>
    <xf numFmtId="0" fontId="0" fillId="15" borderId="37" xfId="0" applyFill="1" applyBorder="1" applyAlignment="1" applyProtection="1">
      <alignment horizontal="center" vertical="center" wrapText="1"/>
    </xf>
    <xf numFmtId="0" fontId="0" fillId="15" borderId="54" xfId="0" applyFill="1" applyBorder="1" applyAlignment="1" applyProtection="1">
      <alignment horizontal="center" vertical="center" wrapText="1"/>
    </xf>
    <xf numFmtId="0" fontId="0" fillId="15" borderId="57" xfId="0" applyFill="1" applyBorder="1" applyAlignment="1" applyProtection="1">
      <alignment horizontal="center" vertical="center" wrapText="1"/>
    </xf>
    <xf numFmtId="0" fontId="57" fillId="0" borderId="37" xfId="0" applyFont="1" applyBorder="1" applyAlignment="1" applyProtection="1">
      <alignment horizontal="left" vertical="center" wrapText="1"/>
    </xf>
    <xf numFmtId="0" fontId="57" fillId="0" borderId="54" xfId="0" applyFont="1" applyBorder="1" applyAlignment="1" applyProtection="1">
      <alignment horizontal="left" vertical="center" wrapText="1"/>
    </xf>
    <xf numFmtId="0" fontId="57" fillId="0" borderId="57" xfId="0" applyFont="1" applyBorder="1" applyAlignment="1" applyProtection="1">
      <alignment horizontal="left" vertical="center" wrapText="1"/>
    </xf>
    <xf numFmtId="0" fontId="58" fillId="11" borderId="30" xfId="0" applyFont="1" applyFill="1" applyBorder="1" applyAlignment="1" applyProtection="1">
      <alignment horizontal="center" vertical="center" wrapText="1"/>
    </xf>
    <xf numFmtId="0" fontId="58" fillId="11" borderId="53" xfId="0" applyFont="1" applyFill="1" applyBorder="1" applyAlignment="1" applyProtection="1">
      <alignment horizontal="center" vertical="center" wrapText="1"/>
    </xf>
    <xf numFmtId="0" fontId="51" fillId="8" borderId="30" xfId="4" applyFont="1" applyBorder="1" applyAlignment="1" applyProtection="1">
      <alignment horizontal="center" vertical="center"/>
      <protection locked="0"/>
    </xf>
    <xf numFmtId="0" fontId="51" fillId="8" borderId="53" xfId="4" applyFont="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3" xfId="4" applyFont="1" applyFill="1" applyBorder="1" applyAlignment="1" applyProtection="1">
      <alignment horizontal="center" vertical="center"/>
      <protection locked="0"/>
    </xf>
    <xf numFmtId="0" fontId="0" fillId="10" borderId="40"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7" fillId="10" borderId="37" xfId="0" applyFont="1" applyFill="1" applyBorder="1" applyAlignment="1" applyProtection="1">
      <alignment horizontal="left" vertical="center" wrapText="1"/>
    </xf>
    <xf numFmtId="0" fontId="57" fillId="10" borderId="57" xfId="0" applyFont="1" applyFill="1" applyBorder="1" applyAlignment="1" applyProtection="1">
      <alignment horizontal="left" vertical="center" wrapText="1"/>
    </xf>
    <xf numFmtId="0" fontId="58" fillId="11" borderId="57" xfId="0" applyFont="1" applyFill="1" applyBorder="1" applyAlignment="1" applyProtection="1">
      <alignment horizontal="center" vertical="center"/>
    </xf>
    <xf numFmtId="0" fontId="58" fillId="11" borderId="29"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9" xfId="0" applyFont="1" applyFill="1" applyBorder="1" applyAlignment="1" applyProtection="1">
      <alignment horizontal="center" vertical="center"/>
    </xf>
    <xf numFmtId="0" fontId="58" fillId="11" borderId="46" xfId="0" applyFont="1" applyFill="1" applyBorder="1" applyAlignment="1" applyProtection="1">
      <alignment horizontal="center" vertical="center"/>
    </xf>
    <xf numFmtId="0" fontId="58" fillId="11" borderId="47" xfId="0" applyFont="1" applyFill="1" applyBorder="1" applyAlignment="1" applyProtection="1">
      <alignment horizontal="center" vertical="center"/>
    </xf>
    <xf numFmtId="0" fontId="58" fillId="11" borderId="38" xfId="0" applyFont="1" applyFill="1" applyBorder="1" applyAlignment="1" applyProtection="1">
      <alignment horizontal="center" vertical="center"/>
    </xf>
    <xf numFmtId="0" fontId="46" fillId="8" borderId="30" xfId="4" applyFont="1" applyBorder="1" applyAlignment="1" applyProtection="1">
      <alignment horizontal="center" vertical="center" wrapText="1"/>
      <protection locked="0"/>
    </xf>
    <xf numFmtId="0" fontId="46" fillId="8" borderId="49" xfId="4" applyFont="1" applyBorder="1" applyAlignment="1" applyProtection="1">
      <alignment horizontal="center" vertical="center" wrapText="1"/>
      <protection locked="0"/>
    </xf>
    <xf numFmtId="0" fontId="46" fillId="12" borderId="30" xfId="4" applyFont="1" applyFill="1" applyBorder="1" applyAlignment="1" applyProtection="1">
      <alignment horizontal="center" vertical="center" wrapText="1"/>
      <protection locked="0"/>
    </xf>
    <xf numFmtId="0" fontId="46" fillId="12" borderId="49" xfId="4" applyFont="1" applyFill="1" applyBorder="1" applyAlignment="1" applyProtection="1">
      <alignment horizontal="center" vertical="center" wrapText="1"/>
      <protection locked="0"/>
    </xf>
    <xf numFmtId="0" fontId="57" fillId="0" borderId="11" xfId="0" applyFont="1" applyBorder="1" applyAlignment="1" applyProtection="1">
      <alignment horizontal="left" vertical="center" wrapText="1"/>
    </xf>
    <xf numFmtId="0" fontId="58" fillId="11" borderId="50" xfId="0" applyFont="1" applyFill="1" applyBorder="1" applyAlignment="1" applyProtection="1">
      <alignment horizontal="center" vertical="center" wrapText="1"/>
    </xf>
    <xf numFmtId="0" fontId="58" fillId="11" borderId="49" xfId="0" applyFont="1" applyFill="1" applyBorder="1" applyAlignment="1" applyProtection="1">
      <alignment horizontal="center" vertical="center" wrapText="1"/>
    </xf>
    <xf numFmtId="0" fontId="46" fillId="8" borderId="49" xfId="4" applyFont="1" applyBorder="1" applyAlignment="1" applyProtection="1">
      <alignment horizontal="center" vertical="center"/>
      <protection locked="0"/>
    </xf>
    <xf numFmtId="0" fontId="46" fillId="12" borderId="49" xfId="4" applyFont="1" applyFill="1" applyBorder="1" applyAlignment="1" applyProtection="1">
      <alignment horizontal="center" vertical="center"/>
      <protection locked="0"/>
    </xf>
    <xf numFmtId="0" fontId="46" fillId="12" borderId="50" xfId="4" applyFon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wrapText="1"/>
    </xf>
    <xf numFmtId="0" fontId="36" fillId="0" borderId="0" xfId="0" applyFont="1" applyAlignment="1" applyProtection="1">
      <alignment horizontal="left"/>
    </xf>
    <xf numFmtId="0" fontId="0" fillId="10" borderId="37"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52"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38" fillId="11" borderId="38"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35" fillId="12" borderId="37"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35" xfId="4" applyFill="1" applyBorder="1" applyAlignment="1" applyProtection="1">
      <alignment horizontal="center" vertical="center" wrapText="1"/>
      <protection locked="0"/>
    </xf>
    <xf numFmtId="0" fontId="35" fillId="12" borderId="41" xfId="4" applyFill="1" applyBorder="1" applyAlignment="1" applyProtection="1">
      <alignment horizontal="center" vertical="center" wrapText="1"/>
      <protection locked="0"/>
    </xf>
    <xf numFmtId="0" fontId="0" fillId="0" borderId="37" xfId="0"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57" xfId="0" applyBorder="1" applyAlignment="1" applyProtection="1">
      <alignment horizontal="left" vertical="center" wrapText="1"/>
    </xf>
    <xf numFmtId="0" fontId="0" fillId="15" borderId="37" xfId="0" applyFill="1" applyBorder="1" applyAlignment="1" applyProtection="1">
      <alignment horizontal="left" vertical="center" wrapText="1"/>
    </xf>
    <xf numFmtId="0" fontId="0" fillId="15" borderId="54" xfId="0" applyFill="1" applyBorder="1" applyAlignment="1" applyProtection="1">
      <alignment horizontal="left" vertical="center" wrapText="1"/>
    </xf>
    <xf numFmtId="0" fontId="0" fillId="15" borderId="57" xfId="0" applyFill="1" applyBorder="1" applyAlignment="1" applyProtection="1">
      <alignment horizontal="left" vertical="center" wrapText="1"/>
    </xf>
    <xf numFmtId="0" fontId="43" fillId="12" borderId="37"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43" fillId="8" borderId="37"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35" fillId="8" borderId="37" xfId="4" applyBorder="1" applyAlignment="1" applyProtection="1">
      <alignment horizontal="center" vertical="center" wrapText="1"/>
      <protection locked="0"/>
    </xf>
    <xf numFmtId="0" fontId="35" fillId="8" borderId="57" xfId="4" applyBorder="1" applyAlignment="1" applyProtection="1">
      <alignment horizontal="center" vertical="center" wrapText="1"/>
      <protection locked="0"/>
    </xf>
    <xf numFmtId="0" fontId="35" fillId="8" borderId="35" xfId="4" applyBorder="1" applyAlignment="1" applyProtection="1">
      <alignment horizontal="center" wrapText="1"/>
      <protection locked="0"/>
    </xf>
    <xf numFmtId="0" fontId="35" fillId="8" borderId="41" xfId="4" applyBorder="1" applyAlignment="1" applyProtection="1">
      <alignment horizontal="center" wrapText="1"/>
      <protection locked="0"/>
    </xf>
    <xf numFmtId="0" fontId="38" fillId="11" borderId="30" xfId="0" applyFont="1" applyFill="1" applyBorder="1" applyAlignment="1">
      <alignment horizontal="center" vertical="center" wrapText="1"/>
    </xf>
    <xf numFmtId="0" fontId="38" fillId="11" borderId="50" xfId="0" applyFont="1" applyFill="1" applyBorder="1" applyAlignment="1">
      <alignment horizontal="center" vertical="center" wrapText="1"/>
    </xf>
    <xf numFmtId="0" fontId="38" fillId="11" borderId="38" xfId="0" applyFont="1" applyFill="1" applyBorder="1" applyAlignment="1" applyProtection="1">
      <alignment horizontal="center" vertical="center"/>
    </xf>
    <xf numFmtId="0" fontId="38" fillId="11" borderId="56" xfId="0" applyFont="1" applyFill="1" applyBorder="1" applyAlignment="1" applyProtection="1">
      <alignment horizontal="center" vertical="center"/>
    </xf>
    <xf numFmtId="0" fontId="35" fillId="8" borderId="35" xfId="4" applyBorder="1" applyAlignment="1" applyProtection="1">
      <alignment horizontal="center" vertical="center" wrapText="1"/>
      <protection locked="0"/>
    </xf>
    <xf numFmtId="0" fontId="35" fillId="8" borderId="41" xfId="4"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0"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0" xfId="4"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xf>
    <xf numFmtId="0" fontId="38" fillId="11" borderId="45" xfId="0" applyFont="1" applyFill="1" applyBorder="1" applyAlignment="1" applyProtection="1">
      <alignment horizontal="center" vertical="center" wrapText="1"/>
    </xf>
    <xf numFmtId="0" fontId="38" fillId="11" borderId="47" xfId="0" applyFont="1" applyFill="1" applyBorder="1" applyAlignment="1" applyProtection="1">
      <alignment horizontal="center" vertical="center"/>
    </xf>
    <xf numFmtId="0" fontId="0" fillId="15" borderId="29" xfId="0" applyFill="1" applyBorder="1" applyAlignment="1" applyProtection="1">
      <alignment horizontal="left" vertical="center" wrapText="1"/>
    </xf>
    <xf numFmtId="0" fontId="35" fillId="12" borderId="49" xfId="4" applyFill="1" applyBorder="1" applyAlignment="1" applyProtection="1">
      <alignment horizontal="center" vertical="center"/>
      <protection locked="0"/>
    </xf>
    <xf numFmtId="0" fontId="35" fillId="12" borderId="50" xfId="4" applyFill="1" applyBorder="1" applyAlignment="1" applyProtection="1">
      <alignment horizontal="center" vertical="center"/>
      <protection locked="0"/>
    </xf>
    <xf numFmtId="0" fontId="35" fillId="12" borderId="48"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0" xfId="4" applyFill="1" applyBorder="1" applyAlignment="1" applyProtection="1">
      <alignment horizontal="center" vertical="center" wrapText="1"/>
      <protection locked="0"/>
    </xf>
    <xf numFmtId="0" fontId="38" fillId="11" borderId="49" xfId="0" applyFont="1" applyFill="1" applyBorder="1" applyAlignment="1">
      <alignment horizontal="center" vertical="center" wrapText="1"/>
    </xf>
    <xf numFmtId="0" fontId="38" fillId="11" borderId="49" xfId="0" applyFont="1" applyFill="1" applyBorder="1" applyAlignment="1" applyProtection="1">
      <alignment horizontal="center" vertical="center" wrapText="1"/>
    </xf>
    <xf numFmtId="0" fontId="35" fillId="8" borderId="49" xfId="4" applyBorder="1" applyAlignment="1" applyProtection="1">
      <alignment horizontal="center" vertical="center"/>
      <protection locked="0"/>
    </xf>
    <xf numFmtId="0" fontId="35" fillId="20" borderId="49" xfId="4" applyFill="1" applyBorder="1" applyAlignment="1" applyProtection="1">
      <alignment horizontal="center" vertical="center"/>
      <protection locked="0"/>
    </xf>
    <xf numFmtId="0" fontId="35" fillId="20" borderId="50" xfId="4" applyFill="1"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3"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49" xfId="4" applyBorder="1" applyAlignment="1" applyProtection="1">
      <alignment horizontal="center" vertical="center" wrapText="1"/>
      <protection locked="0"/>
    </xf>
    <xf numFmtId="0" fontId="35" fillId="8" borderId="50" xfId="4" applyBorder="1" applyAlignment="1" applyProtection="1">
      <alignment horizontal="center" vertical="center" wrapText="1"/>
      <protection locked="0"/>
    </xf>
    <xf numFmtId="0" fontId="35" fillId="8" borderId="30" xfId="4" applyBorder="1" applyAlignment="1" applyProtection="1">
      <alignment horizontal="center"/>
      <protection locked="0"/>
    </xf>
    <xf numFmtId="0" fontId="35" fillId="8" borderId="50" xfId="4" applyBorder="1" applyAlignment="1" applyProtection="1">
      <alignment horizontal="center"/>
      <protection locked="0"/>
    </xf>
    <xf numFmtId="0" fontId="35" fillId="12" borderId="30"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3" xfId="4" applyBorder="1" applyAlignment="1" applyProtection="1">
      <alignment horizontal="center" vertical="center"/>
      <protection locked="0"/>
    </xf>
    <xf numFmtId="0" fontId="0" fillId="0" borderId="37" xfId="0" applyFill="1" applyBorder="1" applyAlignment="1" applyProtection="1">
      <alignment horizontal="left" vertical="center" wrapText="1"/>
    </xf>
    <xf numFmtId="0" fontId="0" fillId="0" borderId="57" xfId="0" applyFill="1" applyBorder="1" applyAlignment="1" applyProtection="1">
      <alignment horizontal="left" vertical="center" wrapText="1"/>
    </xf>
    <xf numFmtId="0" fontId="38" fillId="11" borderId="45" xfId="0" applyFont="1" applyFill="1" applyBorder="1" applyAlignment="1">
      <alignment horizontal="center" vertical="center"/>
    </xf>
    <xf numFmtId="0" fontId="38" fillId="11" borderId="56" xfId="0" applyFont="1" applyFill="1" applyBorder="1" applyAlignment="1">
      <alignment horizontal="center" vertical="center"/>
    </xf>
    <xf numFmtId="0" fontId="38" fillId="11" borderId="45" xfId="0" applyFont="1" applyFill="1" applyBorder="1" applyAlignment="1" applyProtection="1">
      <alignment horizontal="center" vertical="center"/>
    </xf>
    <xf numFmtId="0" fontId="35" fillId="8" borderId="53"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3"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5" fillId="8" borderId="37"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9" borderId="37" xfId="4" applyFill="1" applyBorder="1" applyAlignment="1" applyProtection="1">
      <alignment horizontal="center" vertical="center"/>
      <protection locked="0"/>
    </xf>
    <xf numFmtId="0" fontId="35" fillId="9" borderId="57" xfId="4" applyFill="1" applyBorder="1" applyAlignment="1" applyProtection="1">
      <alignment horizontal="center" vertical="center"/>
      <protection locked="0"/>
    </xf>
    <xf numFmtId="0" fontId="0" fillId="10" borderId="59" xfId="0" applyFill="1" applyBorder="1" applyAlignment="1" applyProtection="1">
      <alignment horizontal="center" vertical="center"/>
    </xf>
    <xf numFmtId="0" fontId="0" fillId="10" borderId="60"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20" borderId="35" xfId="4" applyFill="1" applyBorder="1" applyAlignment="1" applyProtection="1">
      <alignment horizontal="center" vertical="center"/>
      <protection locked="0"/>
    </xf>
    <xf numFmtId="0" fontId="35" fillId="20" borderId="41" xfId="4" applyFill="1" applyBorder="1" applyAlignment="1" applyProtection="1">
      <alignment horizontal="center" vertical="center"/>
      <protection locked="0"/>
    </xf>
    <xf numFmtId="0" fontId="35" fillId="8" borderId="35" xfId="4" applyBorder="1" applyAlignment="1" applyProtection="1">
      <alignment horizontal="center" vertical="center"/>
      <protection locked="0"/>
    </xf>
    <xf numFmtId="0" fontId="35" fillId="8" borderId="41" xfId="4"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35" xfId="4" applyFill="1" applyBorder="1" applyAlignment="1" applyProtection="1">
      <alignment horizontal="center" vertical="center"/>
      <protection locked="0"/>
    </xf>
    <xf numFmtId="0" fontId="35" fillId="12" borderId="41" xfId="4" applyFill="1" applyBorder="1" applyAlignment="1" applyProtection="1">
      <alignment horizontal="center" vertical="center"/>
      <protection locked="0"/>
    </xf>
    <xf numFmtId="0" fontId="35" fillId="20" borderId="37" xfId="4" applyFill="1" applyBorder="1" applyAlignment="1" applyProtection="1">
      <alignment horizontal="center" vertical="center"/>
      <protection locked="0"/>
    </xf>
    <xf numFmtId="0" fontId="35" fillId="20" borderId="57" xfId="4" applyFill="1" applyBorder="1" applyAlignment="1" applyProtection="1">
      <alignment horizontal="center" vertical="center"/>
      <protection locked="0"/>
    </xf>
    <xf numFmtId="0" fontId="0" fillId="10" borderId="37" xfId="0" applyFill="1" applyBorder="1" applyAlignment="1" applyProtection="1">
      <alignment horizontal="center" vertical="center" wrapText="1"/>
    </xf>
    <xf numFmtId="0" fontId="0" fillId="10" borderId="54"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3" xfId="4" applyNumberFormat="1" applyFill="1" applyBorder="1" applyAlignment="1" applyProtection="1">
      <alignment horizontal="center" vertical="center"/>
      <protection locked="0"/>
    </xf>
    <xf numFmtId="0" fontId="0" fillId="15" borderId="37" xfId="0" applyFill="1" applyBorder="1" applyAlignment="1">
      <alignment horizontal="center" vertical="center" wrapText="1"/>
    </xf>
    <xf numFmtId="0" fontId="0" fillId="15" borderId="54" xfId="0" applyFill="1" applyBorder="1" applyAlignment="1">
      <alignment horizontal="center" vertical="center" wrapText="1"/>
    </xf>
    <xf numFmtId="0" fontId="0" fillId="15" borderId="57" xfId="0" applyFill="1" applyBorder="1" applyAlignment="1">
      <alignment horizontal="center" vertical="center" wrapText="1"/>
    </xf>
    <xf numFmtId="0" fontId="43" fillId="12" borderId="30" xfId="4" applyFont="1" applyFill="1" applyBorder="1" applyAlignment="1" applyProtection="1">
      <alignment horizontal="center" vertical="center"/>
      <protection locked="0"/>
    </xf>
    <xf numFmtId="0" fontId="43" fillId="12" borderId="53" xfId="4" applyFont="1" applyFill="1" applyBorder="1" applyAlignment="1" applyProtection="1">
      <alignment horizontal="center" vertical="center"/>
      <protection locked="0"/>
    </xf>
    <xf numFmtId="0" fontId="0" fillId="0" borderId="37"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57" xfId="0" applyBorder="1" applyAlignment="1" applyProtection="1">
      <alignment horizontal="center" vertical="center" wrapText="1"/>
    </xf>
    <xf numFmtId="0" fontId="43" fillId="8" borderId="30" xfId="4" applyFont="1" applyBorder="1" applyAlignment="1" applyProtection="1">
      <alignment horizontal="center" vertical="center"/>
      <protection locked="0"/>
    </xf>
    <xf numFmtId="0" fontId="43" fillId="8" borderId="53"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49" xfId="0" applyFont="1" applyFill="1" applyBorder="1" applyAlignment="1">
      <alignment horizontal="center" vertical="center"/>
    </xf>
    <xf numFmtId="0" fontId="32" fillId="2" borderId="53"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49" xfId="4" applyBorder="1" applyAlignment="1" applyProtection="1">
      <alignment horizontal="left" vertical="center" wrapText="1"/>
      <protection locked="0"/>
    </xf>
    <xf numFmtId="0" fontId="35" fillId="8" borderId="50"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49" xfId="4" applyFill="1" applyBorder="1" applyAlignment="1" applyProtection="1">
      <alignment horizontal="left" vertical="center" wrapText="1"/>
      <protection locked="0"/>
    </xf>
    <xf numFmtId="0" fontId="35" fillId="12" borderId="50"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0" xfId="4" applyFill="1" applyBorder="1" applyAlignment="1" applyProtection="1">
      <alignment horizontal="center"/>
      <protection locked="0"/>
    </xf>
  </cellXfs>
  <cellStyles count="6">
    <cellStyle name="Bad" xfId="3" builtinId="27"/>
    <cellStyle name="Good" xfId="2" builtinId="26"/>
    <cellStyle name="Hyperlink" xfId="1" builtinId="8"/>
    <cellStyle name="Neutral" xfId="4" builtinId="28"/>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298450</xdr:rowOff>
        </xdr:from>
        <xdr:to>
          <xdr:col>6</xdr:col>
          <xdr:colOff>495300</xdr:colOff>
          <xdr:row>7</xdr:row>
          <xdr:rowOff>450850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4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44450</xdr:rowOff>
        </xdr:from>
        <xdr:to>
          <xdr:col>5</xdr:col>
          <xdr:colOff>1835150</xdr:colOff>
          <xdr:row>7</xdr:row>
          <xdr:rowOff>260350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4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13804</xdr:colOff>
          <xdr:row>11</xdr:row>
          <xdr:rowOff>96631</xdr:rowOff>
        </xdr:from>
        <xdr:to>
          <xdr:col>3</xdr:col>
          <xdr:colOff>1080604</xdr:colOff>
          <xdr:row>20</xdr:row>
          <xdr:rowOff>125206</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15590" y="4205988"/>
              <a:ext cx="1066800" cy="12946289"/>
              <a:chOff x="3057525" y="5286375"/>
              <a:chExt cx="1066800" cy="219075"/>
            </a:xfrm>
          </xdr:grpSpPr>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400-000003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400-000004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01786" y="19639643"/>
              <a:ext cx="1066800" cy="282575"/>
              <a:chOff x="3057525" y="5286375"/>
              <a:chExt cx="1066800" cy="219075"/>
            </a:xfrm>
          </xdr:grpSpPr>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400-000005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400-000006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01786" y="19893643"/>
              <a:ext cx="1066800" cy="282575"/>
              <a:chOff x="3057525" y="5286375"/>
              <a:chExt cx="1066800" cy="219075"/>
            </a:xfrm>
          </xdr:grpSpPr>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400-000007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400-000008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23</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01786" y="20147643"/>
              <a:ext cx="1066800" cy="219075"/>
              <a:chOff x="3057525" y="5286375"/>
              <a:chExt cx="1066800" cy="219075"/>
            </a:xfrm>
          </xdr:grpSpPr>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400-000009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400-00000A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13804</xdr:colOff>
          <xdr:row>9</xdr:row>
          <xdr:rowOff>1504674</xdr:rowOff>
        </xdr:from>
        <xdr:to>
          <xdr:col>4</xdr:col>
          <xdr:colOff>1080604</xdr:colOff>
          <xdr:row>11</xdr:row>
          <xdr:rowOff>139010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56018" y="3718103"/>
              <a:ext cx="1066800" cy="530264"/>
              <a:chOff x="3057525" y="5286375"/>
              <a:chExt cx="1066800" cy="219075"/>
            </a:xfrm>
          </xdr:grpSpPr>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400-00000B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400-00000C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27608</xdr:colOff>
          <xdr:row>11</xdr:row>
          <xdr:rowOff>115448</xdr:rowOff>
        </xdr:from>
        <xdr:to>
          <xdr:col>4</xdr:col>
          <xdr:colOff>1094408</xdr:colOff>
          <xdr:row>20</xdr:row>
          <xdr:rowOff>144023</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69822" y="4224805"/>
              <a:ext cx="1066800" cy="12946289"/>
              <a:chOff x="3057525" y="5286375"/>
              <a:chExt cx="1066800" cy="219075"/>
            </a:xfrm>
          </xdr:grpSpPr>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400-00000D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400-00000E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01786" y="20610286"/>
              <a:ext cx="1066800" cy="3439432"/>
              <a:chOff x="3057525" y="5286375"/>
              <a:chExt cx="1066800" cy="219075"/>
            </a:xfrm>
          </xdr:grpSpPr>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400-00000F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400-000010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01786" y="24021143"/>
              <a:ext cx="1066800" cy="282575"/>
              <a:chOff x="3057525" y="5286375"/>
              <a:chExt cx="1066800" cy="219075"/>
            </a:xfrm>
          </xdr:grpSpPr>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400-000011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400-000012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34</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01786" y="24275143"/>
              <a:ext cx="1066800" cy="16647432"/>
              <a:chOff x="3057525" y="5286375"/>
              <a:chExt cx="1066800" cy="219075"/>
            </a:xfrm>
          </xdr:grpSpPr>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400-000013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400-000014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38</xdr:row>
          <xdr:rowOff>165651</xdr:rowOff>
        </xdr:from>
        <xdr:to>
          <xdr:col>3</xdr:col>
          <xdr:colOff>1066800</xdr:colOff>
          <xdr:row>39</xdr:row>
          <xdr:rowOff>0</xdr:rowOff>
        </xdr:to>
        <xdr:grpSp>
          <xdr:nvGrpSpPr>
            <xdr:cNvPr id="31" name="Group 33">
              <a:extLst>
                <a:ext uri="{FF2B5EF4-FFF2-40B4-BE49-F238E27FC236}">
                  <a16:creationId xmlns:a16="http://schemas.microsoft.com/office/drawing/2014/main" id="{00000000-0008-0000-0400-00001F000000}"/>
                </a:ext>
              </a:extLst>
            </xdr:cNvPr>
            <xdr:cNvGrpSpPr/>
          </xdr:nvGrpSpPr>
          <xdr:grpSpPr>
            <a:xfrm>
              <a:off x="3401786" y="46411794"/>
              <a:ext cx="1066800" cy="814063"/>
              <a:chOff x="3057525" y="5286375"/>
              <a:chExt cx="1066800" cy="219075"/>
            </a:xfrm>
          </xdr:grpSpPr>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400-000015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400-000016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41414</xdr:colOff>
          <xdr:row>39</xdr:row>
          <xdr:rowOff>0</xdr:rowOff>
        </xdr:from>
        <xdr:to>
          <xdr:col>3</xdr:col>
          <xdr:colOff>1108214</xdr:colOff>
          <xdr:row>45</xdr:row>
          <xdr:rowOff>152814</xdr:rowOff>
        </xdr:to>
        <xdr:grpSp>
          <xdr:nvGrpSpPr>
            <xdr:cNvPr id="34" name="Group 36">
              <a:extLst>
                <a:ext uri="{FF2B5EF4-FFF2-40B4-BE49-F238E27FC236}">
                  <a16:creationId xmlns:a16="http://schemas.microsoft.com/office/drawing/2014/main" id="{00000000-0008-0000-0400-000022000000}"/>
                </a:ext>
              </a:extLst>
            </xdr:cNvPr>
            <xdr:cNvGrpSpPr/>
          </xdr:nvGrpSpPr>
          <xdr:grpSpPr>
            <a:xfrm>
              <a:off x="3443200" y="47225857"/>
              <a:ext cx="1066800" cy="7038028"/>
              <a:chOff x="3057525" y="5286375"/>
              <a:chExt cx="1066800" cy="219075"/>
            </a:xfrm>
          </xdr:grpSpPr>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400-000017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400-000018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41413</xdr:colOff>
          <xdr:row>45</xdr:row>
          <xdr:rowOff>124239</xdr:rowOff>
        </xdr:from>
        <xdr:to>
          <xdr:col>19</xdr:col>
          <xdr:colOff>12838</xdr:colOff>
          <xdr:row>46</xdr:row>
          <xdr:rowOff>94836</xdr:rowOff>
        </xdr:to>
        <xdr:grpSp>
          <xdr:nvGrpSpPr>
            <xdr:cNvPr id="37" name="Group 39">
              <a:extLst>
                <a:ext uri="{FF2B5EF4-FFF2-40B4-BE49-F238E27FC236}">
                  <a16:creationId xmlns:a16="http://schemas.microsoft.com/office/drawing/2014/main" id="{00000000-0008-0000-0400-000025000000}"/>
                </a:ext>
              </a:extLst>
            </xdr:cNvPr>
            <xdr:cNvGrpSpPr/>
          </xdr:nvGrpSpPr>
          <xdr:grpSpPr>
            <a:xfrm>
              <a:off x="26892842" y="54235310"/>
              <a:ext cx="633639" cy="1694169"/>
              <a:chOff x="3057516" y="5286375"/>
              <a:chExt cx="1066811" cy="219075"/>
            </a:xfrm>
          </xdr:grpSpPr>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400-000019300100}"/>
                  </a:ext>
                </a:extLst>
              </xdr:cNvPr>
              <xdr:cNvSpPr/>
            </xdr:nvSpPr>
            <xdr:spPr bwMode="auto">
              <a:xfrm>
                <a:off x="305751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400-00001A3001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59</xdr:row>
          <xdr:rowOff>0</xdr:rowOff>
        </xdr:from>
        <xdr:to>
          <xdr:col>3</xdr:col>
          <xdr:colOff>1066800</xdr:colOff>
          <xdr:row>60</xdr:row>
          <xdr:rowOff>28575</xdr:rowOff>
        </xdr:to>
        <xdr:grpSp>
          <xdr:nvGrpSpPr>
            <xdr:cNvPr id="40" name="Group 42">
              <a:extLst>
                <a:ext uri="{FF2B5EF4-FFF2-40B4-BE49-F238E27FC236}">
                  <a16:creationId xmlns:a16="http://schemas.microsoft.com/office/drawing/2014/main" id="{00000000-0008-0000-0400-000028000000}"/>
                </a:ext>
              </a:extLst>
            </xdr:cNvPr>
            <xdr:cNvGrpSpPr/>
          </xdr:nvGrpSpPr>
          <xdr:grpSpPr>
            <a:xfrm>
              <a:off x="3401786" y="72771000"/>
              <a:ext cx="1066800" cy="282575"/>
              <a:chOff x="3057525" y="5286375"/>
              <a:chExt cx="1066800" cy="219075"/>
            </a:xfrm>
          </xdr:grpSpPr>
          <xdr:sp macro="" textlink="">
            <xdr:nvSpPr>
              <xdr:cNvPr id="77851" name="Check Box 27" hidden="1">
                <a:extLst>
                  <a:ext uri="{63B3BB69-23CF-44E3-9099-C40C66FF867C}">
                    <a14:compatExt spid="_x0000_s77851"/>
                  </a:ext>
                  <a:ext uri="{FF2B5EF4-FFF2-40B4-BE49-F238E27FC236}">
                    <a16:creationId xmlns:a16="http://schemas.microsoft.com/office/drawing/2014/main" id="{00000000-0008-0000-0400-00001B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400-00001C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60</xdr:row>
          <xdr:rowOff>0</xdr:rowOff>
        </xdr:from>
        <xdr:to>
          <xdr:col>3</xdr:col>
          <xdr:colOff>1066800</xdr:colOff>
          <xdr:row>61</xdr:row>
          <xdr:rowOff>28575</xdr:rowOff>
        </xdr:to>
        <xdr:grpSp>
          <xdr:nvGrpSpPr>
            <xdr:cNvPr id="43" name="Group 45">
              <a:extLst>
                <a:ext uri="{FF2B5EF4-FFF2-40B4-BE49-F238E27FC236}">
                  <a16:creationId xmlns:a16="http://schemas.microsoft.com/office/drawing/2014/main" id="{00000000-0008-0000-0400-00002B000000}"/>
                </a:ext>
              </a:extLst>
            </xdr:cNvPr>
            <xdr:cNvGrpSpPr/>
          </xdr:nvGrpSpPr>
          <xdr:grpSpPr>
            <a:xfrm>
              <a:off x="3401786" y="73025000"/>
              <a:ext cx="1066800" cy="282575"/>
              <a:chOff x="3057525" y="5286375"/>
              <a:chExt cx="1066800" cy="219075"/>
            </a:xfrm>
          </xdr:grpSpPr>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400-00001D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400-00001E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61</xdr:row>
          <xdr:rowOff>0</xdr:rowOff>
        </xdr:from>
        <xdr:to>
          <xdr:col>3</xdr:col>
          <xdr:colOff>1066800</xdr:colOff>
          <xdr:row>62</xdr:row>
          <xdr:rowOff>28575</xdr:rowOff>
        </xdr:to>
        <xdr:grpSp>
          <xdr:nvGrpSpPr>
            <xdr:cNvPr id="46" name="Group 48">
              <a:extLst>
                <a:ext uri="{FF2B5EF4-FFF2-40B4-BE49-F238E27FC236}">
                  <a16:creationId xmlns:a16="http://schemas.microsoft.com/office/drawing/2014/main" id="{00000000-0008-0000-0400-00002E000000}"/>
                </a:ext>
              </a:extLst>
            </xdr:cNvPr>
            <xdr:cNvGrpSpPr/>
          </xdr:nvGrpSpPr>
          <xdr:grpSpPr>
            <a:xfrm>
              <a:off x="3401786" y="73279000"/>
              <a:ext cx="1066800" cy="282575"/>
              <a:chOff x="3057525" y="5286375"/>
              <a:chExt cx="1066800" cy="219075"/>
            </a:xfrm>
          </xdr:grpSpPr>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400-00001F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400-000020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61</xdr:row>
          <xdr:rowOff>0</xdr:rowOff>
        </xdr:from>
        <xdr:to>
          <xdr:col>4</xdr:col>
          <xdr:colOff>1066800</xdr:colOff>
          <xdr:row>62</xdr:row>
          <xdr:rowOff>28575</xdr:rowOff>
        </xdr:to>
        <xdr:grpSp>
          <xdr:nvGrpSpPr>
            <xdr:cNvPr id="49" name="Group 51">
              <a:extLst>
                <a:ext uri="{FF2B5EF4-FFF2-40B4-BE49-F238E27FC236}">
                  <a16:creationId xmlns:a16="http://schemas.microsoft.com/office/drawing/2014/main" id="{00000000-0008-0000-0400-000031000000}"/>
                </a:ext>
              </a:extLst>
            </xdr:cNvPr>
            <xdr:cNvGrpSpPr/>
          </xdr:nvGrpSpPr>
          <xdr:grpSpPr>
            <a:xfrm>
              <a:off x="5742214" y="73279000"/>
              <a:ext cx="1066800" cy="282575"/>
              <a:chOff x="3057525" y="5286375"/>
              <a:chExt cx="1066800" cy="219075"/>
            </a:xfrm>
          </xdr:grpSpPr>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400-000021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400-000022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60</xdr:row>
          <xdr:rowOff>0</xdr:rowOff>
        </xdr:from>
        <xdr:to>
          <xdr:col>4</xdr:col>
          <xdr:colOff>1066800</xdr:colOff>
          <xdr:row>61</xdr:row>
          <xdr:rowOff>28575</xdr:rowOff>
        </xdr:to>
        <xdr:grpSp>
          <xdr:nvGrpSpPr>
            <xdr:cNvPr id="52" name="Group 54">
              <a:extLst>
                <a:ext uri="{FF2B5EF4-FFF2-40B4-BE49-F238E27FC236}">
                  <a16:creationId xmlns:a16="http://schemas.microsoft.com/office/drawing/2014/main" id="{00000000-0008-0000-0400-000034000000}"/>
                </a:ext>
              </a:extLst>
            </xdr:cNvPr>
            <xdr:cNvGrpSpPr/>
          </xdr:nvGrpSpPr>
          <xdr:grpSpPr>
            <a:xfrm>
              <a:off x="5742214" y="73025000"/>
              <a:ext cx="1066800" cy="282575"/>
              <a:chOff x="3057525" y="5286375"/>
              <a:chExt cx="1066800" cy="219075"/>
            </a:xfrm>
          </xdr:grpSpPr>
          <xdr:sp macro="" textlink="">
            <xdr:nvSpPr>
              <xdr:cNvPr id="77859" name="Check Box 35" hidden="1">
                <a:extLst>
                  <a:ext uri="{63B3BB69-23CF-44E3-9099-C40C66FF867C}">
                    <a14:compatExt spid="_x0000_s77859"/>
                  </a:ext>
                  <a:ext uri="{FF2B5EF4-FFF2-40B4-BE49-F238E27FC236}">
                    <a16:creationId xmlns:a16="http://schemas.microsoft.com/office/drawing/2014/main" id="{00000000-0008-0000-0400-000023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400-000024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0</xdr:rowOff>
        </xdr:from>
        <xdr:to>
          <xdr:col>4</xdr:col>
          <xdr:colOff>1066800</xdr:colOff>
          <xdr:row>60</xdr:row>
          <xdr:rowOff>28575</xdr:rowOff>
        </xdr:to>
        <xdr:grpSp>
          <xdr:nvGrpSpPr>
            <xdr:cNvPr id="55" name="Group 57">
              <a:extLst>
                <a:ext uri="{FF2B5EF4-FFF2-40B4-BE49-F238E27FC236}">
                  <a16:creationId xmlns:a16="http://schemas.microsoft.com/office/drawing/2014/main" id="{00000000-0008-0000-0400-000037000000}"/>
                </a:ext>
              </a:extLst>
            </xdr:cNvPr>
            <xdr:cNvGrpSpPr/>
          </xdr:nvGrpSpPr>
          <xdr:grpSpPr>
            <a:xfrm>
              <a:off x="5742214" y="72771000"/>
              <a:ext cx="1066800" cy="282575"/>
              <a:chOff x="3057525" y="5286375"/>
              <a:chExt cx="1066800" cy="219075"/>
            </a:xfrm>
          </xdr:grpSpPr>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400-000025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400-000026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27609</xdr:colOff>
          <xdr:row>45</xdr:row>
          <xdr:rowOff>69022</xdr:rowOff>
        </xdr:from>
        <xdr:to>
          <xdr:col>20</xdr:col>
          <xdr:colOff>8559</xdr:colOff>
          <xdr:row>46</xdr:row>
          <xdr:rowOff>39619</xdr:rowOff>
        </xdr:to>
        <xdr:grpSp>
          <xdr:nvGrpSpPr>
            <xdr:cNvPr id="58" name="Group 60">
              <a:extLst>
                <a:ext uri="{FF2B5EF4-FFF2-40B4-BE49-F238E27FC236}">
                  <a16:creationId xmlns:a16="http://schemas.microsoft.com/office/drawing/2014/main" id="{00000000-0008-0000-0400-00003A000000}"/>
                </a:ext>
              </a:extLst>
            </xdr:cNvPr>
            <xdr:cNvGrpSpPr/>
          </xdr:nvGrpSpPr>
          <xdr:grpSpPr>
            <a:xfrm>
              <a:off x="27541252" y="54180093"/>
              <a:ext cx="643164" cy="1694169"/>
              <a:chOff x="3057519" y="5286375"/>
              <a:chExt cx="1066810" cy="219075"/>
            </a:xfrm>
          </xdr:grpSpPr>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400-0000273001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400-000028300100}"/>
                  </a:ext>
                </a:extLst>
              </xdr:cNvPr>
              <xdr:cNvSpPr/>
            </xdr:nvSpPr>
            <xdr:spPr bwMode="auto">
              <a:xfrm>
                <a:off x="360997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13804</xdr:colOff>
          <xdr:row>39</xdr:row>
          <xdr:rowOff>0</xdr:rowOff>
        </xdr:from>
        <xdr:to>
          <xdr:col>4</xdr:col>
          <xdr:colOff>1080604</xdr:colOff>
          <xdr:row>45</xdr:row>
          <xdr:rowOff>139010</xdr:rowOff>
        </xdr:to>
        <xdr:grpSp>
          <xdr:nvGrpSpPr>
            <xdr:cNvPr id="61" name="Group 63">
              <a:extLst>
                <a:ext uri="{FF2B5EF4-FFF2-40B4-BE49-F238E27FC236}">
                  <a16:creationId xmlns:a16="http://schemas.microsoft.com/office/drawing/2014/main" id="{00000000-0008-0000-0400-00003D000000}"/>
                </a:ext>
              </a:extLst>
            </xdr:cNvPr>
            <xdr:cNvGrpSpPr/>
          </xdr:nvGrpSpPr>
          <xdr:grpSpPr>
            <a:xfrm>
              <a:off x="5756018" y="47225857"/>
              <a:ext cx="1066800" cy="7024224"/>
              <a:chOff x="3057525" y="5286375"/>
              <a:chExt cx="1066800" cy="219075"/>
            </a:xfrm>
          </xdr:grpSpPr>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400-000029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400-00002A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13804</xdr:colOff>
          <xdr:row>38</xdr:row>
          <xdr:rowOff>151849</xdr:rowOff>
        </xdr:from>
        <xdr:to>
          <xdr:col>4</xdr:col>
          <xdr:colOff>1080604</xdr:colOff>
          <xdr:row>39</xdr:row>
          <xdr:rowOff>0</xdr:rowOff>
        </xdr:to>
        <xdr:grpSp>
          <xdr:nvGrpSpPr>
            <xdr:cNvPr id="64" name="Group 66">
              <a:extLst>
                <a:ext uri="{FF2B5EF4-FFF2-40B4-BE49-F238E27FC236}">
                  <a16:creationId xmlns:a16="http://schemas.microsoft.com/office/drawing/2014/main" id="{00000000-0008-0000-0400-000040000000}"/>
                </a:ext>
              </a:extLst>
            </xdr:cNvPr>
            <xdr:cNvGrpSpPr/>
          </xdr:nvGrpSpPr>
          <xdr:grpSpPr>
            <a:xfrm>
              <a:off x="5756018" y="46397992"/>
              <a:ext cx="1066800" cy="827865"/>
              <a:chOff x="3057525" y="5286375"/>
              <a:chExt cx="1066800" cy="219075"/>
            </a:xfrm>
          </xdr:grpSpPr>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400-00002B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400-00002C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13804</xdr:colOff>
          <xdr:row>24</xdr:row>
          <xdr:rowOff>234674</xdr:rowOff>
        </xdr:from>
        <xdr:to>
          <xdr:col>4</xdr:col>
          <xdr:colOff>1080604</xdr:colOff>
          <xdr:row>39</xdr:row>
          <xdr:rowOff>0</xdr:rowOff>
        </xdr:to>
        <xdr:grpSp>
          <xdr:nvGrpSpPr>
            <xdr:cNvPr id="67" name="Group 69">
              <a:extLst>
                <a:ext uri="{FF2B5EF4-FFF2-40B4-BE49-F238E27FC236}">
                  <a16:creationId xmlns:a16="http://schemas.microsoft.com/office/drawing/2014/main" id="{00000000-0008-0000-0400-000043000000}"/>
                </a:ext>
              </a:extLst>
            </xdr:cNvPr>
            <xdr:cNvGrpSpPr/>
          </xdr:nvGrpSpPr>
          <xdr:grpSpPr>
            <a:xfrm>
              <a:off x="5756018" y="20844960"/>
              <a:ext cx="1066800" cy="26380897"/>
              <a:chOff x="3057525" y="5286375"/>
              <a:chExt cx="1066800" cy="219075"/>
            </a:xfrm>
          </xdr:grpSpPr>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400-00002D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70" name="Check Box 46" hidden="1">
                <a:extLst>
                  <a:ext uri="{63B3BB69-23CF-44E3-9099-C40C66FF867C}">
                    <a14:compatExt spid="_x0000_s77870"/>
                  </a:ext>
                  <a:ext uri="{FF2B5EF4-FFF2-40B4-BE49-F238E27FC236}">
                    <a16:creationId xmlns:a16="http://schemas.microsoft.com/office/drawing/2014/main" id="{00000000-0008-0000-0400-00002E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73" name="Group 75">
              <a:extLst>
                <a:ext uri="{FF2B5EF4-FFF2-40B4-BE49-F238E27FC236}">
                  <a16:creationId xmlns:a16="http://schemas.microsoft.com/office/drawing/2014/main" id="{00000000-0008-0000-0400-000049000000}"/>
                </a:ext>
              </a:extLst>
            </xdr:cNvPr>
            <xdr:cNvGrpSpPr/>
          </xdr:nvGrpSpPr>
          <xdr:grpSpPr>
            <a:xfrm>
              <a:off x="5742214" y="24021143"/>
              <a:ext cx="1066800" cy="282575"/>
              <a:chOff x="3057525" y="5286375"/>
              <a:chExt cx="1066800" cy="219075"/>
            </a:xfrm>
          </xdr:grpSpPr>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400-000031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400-000032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76" name="Group 78">
              <a:extLst>
                <a:ext uri="{FF2B5EF4-FFF2-40B4-BE49-F238E27FC236}">
                  <a16:creationId xmlns:a16="http://schemas.microsoft.com/office/drawing/2014/main" id="{00000000-0008-0000-0400-00004C000000}"/>
                </a:ext>
              </a:extLst>
            </xdr:cNvPr>
            <xdr:cNvGrpSpPr/>
          </xdr:nvGrpSpPr>
          <xdr:grpSpPr>
            <a:xfrm>
              <a:off x="5742214" y="20610286"/>
              <a:ext cx="1066800" cy="3439432"/>
              <a:chOff x="3057525" y="5286375"/>
              <a:chExt cx="1066800" cy="219075"/>
            </a:xfrm>
          </xdr:grpSpPr>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400-000033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400-000034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23</xdr:row>
          <xdr:rowOff>219075</xdr:rowOff>
        </xdr:to>
        <xdr:grpSp>
          <xdr:nvGrpSpPr>
            <xdr:cNvPr id="79" name="Group 81">
              <a:extLst>
                <a:ext uri="{FF2B5EF4-FFF2-40B4-BE49-F238E27FC236}">
                  <a16:creationId xmlns:a16="http://schemas.microsoft.com/office/drawing/2014/main" id="{00000000-0008-0000-0400-00004F000000}"/>
                </a:ext>
              </a:extLst>
            </xdr:cNvPr>
            <xdr:cNvGrpSpPr/>
          </xdr:nvGrpSpPr>
          <xdr:grpSpPr>
            <a:xfrm>
              <a:off x="5742214" y="20147643"/>
              <a:ext cx="1066800" cy="219075"/>
              <a:chOff x="3057525" y="5286375"/>
              <a:chExt cx="1066800" cy="219075"/>
            </a:xfrm>
          </xdr:grpSpPr>
          <xdr:sp macro="" textlink="">
            <xdr:nvSpPr>
              <xdr:cNvPr id="77877" name="Check Box 53" hidden="1">
                <a:extLst>
                  <a:ext uri="{63B3BB69-23CF-44E3-9099-C40C66FF867C}">
                    <a14:compatExt spid="_x0000_s77877"/>
                  </a:ext>
                  <a:ext uri="{FF2B5EF4-FFF2-40B4-BE49-F238E27FC236}">
                    <a16:creationId xmlns:a16="http://schemas.microsoft.com/office/drawing/2014/main" id="{00000000-0008-0000-0400-000035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78" name="Check Box 54" hidden="1">
                <a:extLst>
                  <a:ext uri="{63B3BB69-23CF-44E3-9099-C40C66FF867C}">
                    <a14:compatExt spid="_x0000_s77878"/>
                  </a:ext>
                  <a:ext uri="{FF2B5EF4-FFF2-40B4-BE49-F238E27FC236}">
                    <a16:creationId xmlns:a16="http://schemas.microsoft.com/office/drawing/2014/main" id="{00000000-0008-0000-0400-000036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82" name="Group 84">
              <a:extLst>
                <a:ext uri="{FF2B5EF4-FFF2-40B4-BE49-F238E27FC236}">
                  <a16:creationId xmlns:a16="http://schemas.microsoft.com/office/drawing/2014/main" id="{00000000-0008-0000-0400-000052000000}"/>
                </a:ext>
              </a:extLst>
            </xdr:cNvPr>
            <xdr:cNvGrpSpPr/>
          </xdr:nvGrpSpPr>
          <xdr:grpSpPr>
            <a:xfrm>
              <a:off x="5742214" y="19639643"/>
              <a:ext cx="1066800" cy="282575"/>
              <a:chOff x="3057525" y="5286375"/>
              <a:chExt cx="1066800" cy="219075"/>
            </a:xfrm>
          </xdr:grpSpPr>
          <xdr:sp macro="" textlink="">
            <xdr:nvSpPr>
              <xdr:cNvPr id="77879" name="Check Box 55" hidden="1">
                <a:extLst>
                  <a:ext uri="{63B3BB69-23CF-44E3-9099-C40C66FF867C}">
                    <a14:compatExt spid="_x0000_s77879"/>
                  </a:ext>
                  <a:ext uri="{FF2B5EF4-FFF2-40B4-BE49-F238E27FC236}">
                    <a16:creationId xmlns:a16="http://schemas.microsoft.com/office/drawing/2014/main" id="{00000000-0008-0000-0400-000037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80" name="Check Box 56" hidden="1">
                <a:extLst>
                  <a:ext uri="{63B3BB69-23CF-44E3-9099-C40C66FF867C}">
                    <a14:compatExt spid="_x0000_s77880"/>
                  </a:ext>
                  <a:ext uri="{FF2B5EF4-FFF2-40B4-BE49-F238E27FC236}">
                    <a16:creationId xmlns:a16="http://schemas.microsoft.com/office/drawing/2014/main" id="{00000000-0008-0000-0400-000038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85" name="Group 87">
              <a:extLst>
                <a:ext uri="{FF2B5EF4-FFF2-40B4-BE49-F238E27FC236}">
                  <a16:creationId xmlns:a16="http://schemas.microsoft.com/office/drawing/2014/main" id="{00000000-0008-0000-0400-000055000000}"/>
                </a:ext>
              </a:extLst>
            </xdr:cNvPr>
            <xdr:cNvGrpSpPr/>
          </xdr:nvGrpSpPr>
          <xdr:grpSpPr>
            <a:xfrm>
              <a:off x="5742214" y="19893643"/>
              <a:ext cx="1066800" cy="282575"/>
              <a:chOff x="3057525" y="5286375"/>
              <a:chExt cx="1066800" cy="219075"/>
            </a:xfrm>
          </xdr:grpSpPr>
          <xdr:sp macro="" textlink="">
            <xdr:nvSpPr>
              <xdr:cNvPr id="77881" name="Check Box 57" hidden="1">
                <a:extLst>
                  <a:ext uri="{63B3BB69-23CF-44E3-9099-C40C66FF867C}">
                    <a14:compatExt spid="_x0000_s77881"/>
                  </a:ext>
                  <a:ext uri="{FF2B5EF4-FFF2-40B4-BE49-F238E27FC236}">
                    <a16:creationId xmlns:a16="http://schemas.microsoft.com/office/drawing/2014/main" id="{00000000-0008-0000-0400-000039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82" name="Check Box 58" hidden="1">
                <a:extLst>
                  <a:ext uri="{63B3BB69-23CF-44E3-9099-C40C66FF867C}">
                    <a14:compatExt spid="_x0000_s77882"/>
                  </a:ext>
                  <a:ext uri="{FF2B5EF4-FFF2-40B4-BE49-F238E27FC236}">
                    <a16:creationId xmlns:a16="http://schemas.microsoft.com/office/drawing/2014/main" id="{00000000-0008-0000-0400-00003A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27609</xdr:colOff>
          <xdr:row>9</xdr:row>
          <xdr:rowOff>1504673</xdr:rowOff>
        </xdr:from>
        <xdr:to>
          <xdr:col>3</xdr:col>
          <xdr:colOff>1094409</xdr:colOff>
          <xdr:row>11</xdr:row>
          <xdr:rowOff>139009</xdr:rowOff>
        </xdr:to>
        <xdr:grpSp>
          <xdr:nvGrpSpPr>
            <xdr:cNvPr id="88" name="Group 90">
              <a:extLst>
                <a:ext uri="{FF2B5EF4-FFF2-40B4-BE49-F238E27FC236}">
                  <a16:creationId xmlns:a16="http://schemas.microsoft.com/office/drawing/2014/main" id="{00000000-0008-0000-0400-000058000000}"/>
                </a:ext>
              </a:extLst>
            </xdr:cNvPr>
            <xdr:cNvGrpSpPr/>
          </xdr:nvGrpSpPr>
          <xdr:grpSpPr>
            <a:xfrm>
              <a:off x="3429395" y="3718102"/>
              <a:ext cx="1066800" cy="530264"/>
              <a:chOff x="3057525" y="5286375"/>
              <a:chExt cx="1066800" cy="219075"/>
            </a:xfrm>
          </xdr:grpSpPr>
          <xdr:sp macro="" textlink="">
            <xdr:nvSpPr>
              <xdr:cNvPr id="77883" name="Check Box 59" hidden="1">
                <a:extLst>
                  <a:ext uri="{63B3BB69-23CF-44E3-9099-C40C66FF867C}">
                    <a14:compatExt spid="_x0000_s77883"/>
                  </a:ext>
                  <a:ext uri="{FF2B5EF4-FFF2-40B4-BE49-F238E27FC236}">
                    <a16:creationId xmlns:a16="http://schemas.microsoft.com/office/drawing/2014/main" id="{00000000-0008-0000-0400-00003B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84" name="Check Box 60" hidden="1">
                <a:extLst>
                  <a:ext uri="{63B3BB69-23CF-44E3-9099-C40C66FF867C}">
                    <a14:compatExt spid="_x0000_s77884"/>
                  </a:ext>
                  <a:ext uri="{FF2B5EF4-FFF2-40B4-BE49-F238E27FC236}">
                    <a16:creationId xmlns:a16="http://schemas.microsoft.com/office/drawing/2014/main" id="{00000000-0008-0000-0400-00003C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87</xdr:row>
      <xdr:rowOff>0</xdr:rowOff>
    </xdr:from>
    <xdr:to>
      <xdr:col>3</xdr:col>
      <xdr:colOff>1855304</xdr:colOff>
      <xdr:row>87</xdr:row>
      <xdr:rowOff>219075</xdr:rowOff>
    </xdr:to>
    <xdr:grpSp>
      <xdr:nvGrpSpPr>
        <xdr:cNvPr id="91" name="Group 93">
          <a:extLst>
            <a:ext uri="{FF2B5EF4-FFF2-40B4-BE49-F238E27FC236}">
              <a16:creationId xmlns:a16="http://schemas.microsoft.com/office/drawing/2014/main" id="{00000000-0008-0000-0400-00005B000000}"/>
            </a:ext>
          </a:extLst>
        </xdr:cNvPr>
        <xdr:cNvGrpSpPr/>
      </xdr:nvGrpSpPr>
      <xdr:grpSpPr>
        <a:xfrm>
          <a:off x="3401786" y="81933143"/>
          <a:ext cx="1855304" cy="219075"/>
          <a:chOff x="3048000" y="14817587"/>
          <a:chExt cx="1855304" cy="219075"/>
        </a:xfrm>
      </xdr:grpSpPr>
      <xdr:sp macro="" textlink="">
        <xdr:nvSpPr>
          <xdr:cNvPr id="92"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C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3"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5D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4"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5E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73</xdr:row>
          <xdr:rowOff>0</xdr:rowOff>
        </xdr:from>
        <xdr:to>
          <xdr:col>4</xdr:col>
          <xdr:colOff>1066800</xdr:colOff>
          <xdr:row>74</xdr:row>
          <xdr:rowOff>0</xdr:rowOff>
        </xdr:to>
        <xdr:grpSp>
          <xdr:nvGrpSpPr>
            <xdr:cNvPr id="95" name="Group 97">
              <a:extLst>
                <a:ext uri="{FF2B5EF4-FFF2-40B4-BE49-F238E27FC236}">
                  <a16:creationId xmlns:a16="http://schemas.microsoft.com/office/drawing/2014/main" id="{00000000-0008-0000-0400-00005F000000}"/>
                </a:ext>
              </a:extLst>
            </xdr:cNvPr>
            <xdr:cNvGrpSpPr/>
          </xdr:nvGrpSpPr>
          <xdr:grpSpPr>
            <a:xfrm>
              <a:off x="5742214" y="76708000"/>
              <a:ext cx="1066800" cy="508000"/>
              <a:chOff x="3057525" y="5286375"/>
              <a:chExt cx="1066800" cy="219075"/>
            </a:xfrm>
          </xdr:grpSpPr>
          <xdr:sp macro="" textlink="">
            <xdr:nvSpPr>
              <xdr:cNvPr id="77885" name="Check Box 61" hidden="1">
                <a:extLst>
                  <a:ext uri="{63B3BB69-23CF-44E3-9099-C40C66FF867C}">
                    <a14:compatExt spid="_x0000_s77885"/>
                  </a:ext>
                  <a:ext uri="{FF2B5EF4-FFF2-40B4-BE49-F238E27FC236}">
                    <a16:creationId xmlns:a16="http://schemas.microsoft.com/office/drawing/2014/main" id="{00000000-0008-0000-0400-00003D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86" name="Check Box 62" hidden="1">
                <a:extLst>
                  <a:ext uri="{63B3BB69-23CF-44E3-9099-C40C66FF867C}">
                    <a14:compatExt spid="_x0000_s77886"/>
                  </a:ext>
                  <a:ext uri="{FF2B5EF4-FFF2-40B4-BE49-F238E27FC236}">
                    <a16:creationId xmlns:a16="http://schemas.microsoft.com/office/drawing/2014/main" id="{00000000-0008-0000-0400-00003E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87</xdr:row>
          <xdr:rowOff>161925</xdr:rowOff>
        </xdr:from>
        <xdr:to>
          <xdr:col>4</xdr:col>
          <xdr:colOff>2295525</xdr:colOff>
          <xdr:row>87</xdr:row>
          <xdr:rowOff>495300</xdr:rowOff>
        </xdr:to>
        <xdr:grpSp>
          <xdr:nvGrpSpPr>
            <xdr:cNvPr id="98" name="Group 135">
              <a:extLst>
                <a:ext uri="{FF2B5EF4-FFF2-40B4-BE49-F238E27FC236}">
                  <a16:creationId xmlns:a16="http://schemas.microsoft.com/office/drawing/2014/main" id="{00000000-0008-0000-0400-000062000000}"/>
                </a:ext>
              </a:extLst>
            </xdr:cNvPr>
            <xdr:cNvGrpSpPr>
              <a:grpSpLocks/>
            </xdr:cNvGrpSpPr>
          </xdr:nvGrpSpPr>
          <xdr:grpSpPr bwMode="auto">
            <a:xfrm>
              <a:off x="5780314" y="82095068"/>
              <a:ext cx="2257425" cy="333375"/>
              <a:chOff x="30480" y="148175"/>
              <a:chExt cx="18553" cy="2191"/>
            </a:xfrm>
          </xdr:grpSpPr>
          <xdr:sp macro="" textlink="">
            <xdr:nvSpPr>
              <xdr:cNvPr id="77887" name="Check Box 63" hidden="1">
                <a:extLst>
                  <a:ext uri="{63B3BB69-23CF-44E3-9099-C40C66FF867C}">
                    <a14:compatExt spid="_x0000_s77887"/>
                  </a:ext>
                  <a:ext uri="{FF2B5EF4-FFF2-40B4-BE49-F238E27FC236}">
                    <a16:creationId xmlns:a16="http://schemas.microsoft.com/office/drawing/2014/main" id="{00000000-0008-0000-0400-00003F3001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88" name="Check Box 64" hidden="1">
                <a:extLst>
                  <a:ext uri="{63B3BB69-23CF-44E3-9099-C40C66FF867C}">
                    <a14:compatExt spid="_x0000_s77888"/>
                  </a:ext>
                  <a:ext uri="{FF2B5EF4-FFF2-40B4-BE49-F238E27FC236}">
                    <a16:creationId xmlns:a16="http://schemas.microsoft.com/office/drawing/2014/main" id="{00000000-0008-0000-0400-0000403001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77889" name="Check Box 65" hidden="1">
                <a:extLst>
                  <a:ext uri="{63B3BB69-23CF-44E3-9099-C40C66FF867C}">
                    <a14:compatExt spid="_x0000_s77889"/>
                  </a:ext>
                  <a:ext uri="{FF2B5EF4-FFF2-40B4-BE49-F238E27FC236}">
                    <a16:creationId xmlns:a16="http://schemas.microsoft.com/office/drawing/2014/main" id="{00000000-0008-0000-0400-0000413001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101</xdr:row>
          <xdr:rowOff>0</xdr:rowOff>
        </xdr:from>
        <xdr:to>
          <xdr:col>4</xdr:col>
          <xdr:colOff>1855304</xdr:colOff>
          <xdr:row>102</xdr:row>
          <xdr:rowOff>0</xdr:rowOff>
        </xdr:to>
        <xdr:grpSp>
          <xdr:nvGrpSpPr>
            <xdr:cNvPr id="102" name="Group 104">
              <a:extLst>
                <a:ext uri="{FF2B5EF4-FFF2-40B4-BE49-F238E27FC236}">
                  <a16:creationId xmlns:a16="http://schemas.microsoft.com/office/drawing/2014/main" id="{00000000-0008-0000-0400-000066000000}"/>
                </a:ext>
              </a:extLst>
            </xdr:cNvPr>
            <xdr:cNvGrpSpPr/>
          </xdr:nvGrpSpPr>
          <xdr:grpSpPr>
            <a:xfrm>
              <a:off x="5742214" y="87983786"/>
              <a:ext cx="1855304" cy="762000"/>
              <a:chOff x="3048000" y="14817587"/>
              <a:chExt cx="1855304" cy="219075"/>
            </a:xfrm>
          </xdr:grpSpPr>
          <xdr:sp macro="" textlink="">
            <xdr:nvSpPr>
              <xdr:cNvPr id="77890" name="Check Box 66" hidden="1">
                <a:extLst>
                  <a:ext uri="{63B3BB69-23CF-44E3-9099-C40C66FF867C}">
                    <a14:compatExt spid="_x0000_s77890"/>
                  </a:ext>
                  <a:ext uri="{FF2B5EF4-FFF2-40B4-BE49-F238E27FC236}">
                    <a16:creationId xmlns:a16="http://schemas.microsoft.com/office/drawing/2014/main" id="{00000000-0008-0000-0400-0000423001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91" name="Check Box 67" hidden="1">
                <a:extLst>
                  <a:ext uri="{63B3BB69-23CF-44E3-9099-C40C66FF867C}">
                    <a14:compatExt spid="_x0000_s77891"/>
                  </a:ext>
                  <a:ext uri="{FF2B5EF4-FFF2-40B4-BE49-F238E27FC236}">
                    <a16:creationId xmlns:a16="http://schemas.microsoft.com/office/drawing/2014/main" id="{00000000-0008-0000-0400-0000433001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77892" name="Check Box 68" hidden="1">
                <a:extLst>
                  <a:ext uri="{63B3BB69-23CF-44E3-9099-C40C66FF867C}">
                    <a14:compatExt spid="_x0000_s77892"/>
                  </a:ext>
                  <a:ext uri="{FF2B5EF4-FFF2-40B4-BE49-F238E27FC236}">
                    <a16:creationId xmlns:a16="http://schemas.microsoft.com/office/drawing/2014/main" id="{00000000-0008-0000-0400-0000443001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106" name="Group 21">
              <a:extLst>
                <a:ext uri="{FF2B5EF4-FFF2-40B4-BE49-F238E27FC236}">
                  <a16:creationId xmlns:a16="http://schemas.microsoft.com/office/drawing/2014/main" id="{00000000-0008-0000-0400-00006A000000}"/>
                </a:ext>
              </a:extLst>
            </xdr:cNvPr>
            <xdr:cNvGrpSpPr/>
          </xdr:nvGrpSpPr>
          <xdr:grpSpPr>
            <a:xfrm>
              <a:off x="3401786" y="24021143"/>
              <a:ext cx="1066800" cy="282575"/>
              <a:chOff x="3057525" y="5286375"/>
              <a:chExt cx="1066800" cy="219075"/>
            </a:xfrm>
          </xdr:grpSpPr>
          <xdr:sp macro="" textlink="">
            <xdr:nvSpPr>
              <xdr:cNvPr id="77893" name="Check Box 69" hidden="1">
                <a:extLst>
                  <a:ext uri="{63B3BB69-23CF-44E3-9099-C40C66FF867C}">
                    <a14:compatExt spid="_x0000_s77893"/>
                  </a:ext>
                  <a:ext uri="{FF2B5EF4-FFF2-40B4-BE49-F238E27FC236}">
                    <a16:creationId xmlns:a16="http://schemas.microsoft.com/office/drawing/2014/main" id="{00000000-0008-0000-0400-000045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894" name="Check Box 70" hidden="1">
                <a:extLst>
                  <a:ext uri="{63B3BB69-23CF-44E3-9099-C40C66FF867C}">
                    <a14:compatExt spid="_x0000_s77894"/>
                  </a:ext>
                  <a:ext uri="{FF2B5EF4-FFF2-40B4-BE49-F238E27FC236}">
                    <a16:creationId xmlns:a16="http://schemas.microsoft.com/office/drawing/2014/main" id="{00000000-0008-0000-0400-000046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editAs="oneCell">
    <xdr:from>
      <xdr:col>2</xdr:col>
      <xdr:colOff>591704</xdr:colOff>
      <xdr:row>113</xdr:row>
      <xdr:rowOff>144319</xdr:rowOff>
    </xdr:from>
    <xdr:to>
      <xdr:col>5</xdr:col>
      <xdr:colOff>2352386</xdr:colOff>
      <xdr:row>176</xdr:row>
      <xdr:rowOff>72159</xdr:rowOff>
    </xdr:to>
    <xdr:pic>
      <xdr:nvPicPr>
        <xdr:cNvPr id="110" name="Imagen 109">
          <a:extLst>
            <a:ext uri="{FF2B5EF4-FFF2-40B4-BE49-F238E27FC236}">
              <a16:creationId xmlns:a16="http://schemas.microsoft.com/office/drawing/2014/main" id="{00000000-0008-0000-0400-00006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49" y="88900001"/>
          <a:ext cx="9957955" cy="11747499"/>
        </a:xfrm>
        <a:prstGeom prst="rect">
          <a:avLst/>
        </a:prstGeom>
        <a:noFill/>
        <a:ln>
          <a:noFill/>
        </a:ln>
      </xdr:spPr>
    </xdr:pic>
    <xdr:clientData/>
  </xdr:twoCellAnchor>
  <xdr:twoCellAnchor editAs="oneCell">
    <xdr:from>
      <xdr:col>6</xdr:col>
      <xdr:colOff>1558636</xdr:colOff>
      <xdr:row>112</xdr:row>
      <xdr:rowOff>101023</xdr:rowOff>
    </xdr:from>
    <xdr:to>
      <xdr:col>11</xdr:col>
      <xdr:colOff>1168976</xdr:colOff>
      <xdr:row>199</xdr:row>
      <xdr:rowOff>26126</xdr:rowOff>
    </xdr:to>
    <xdr:pic>
      <xdr:nvPicPr>
        <xdr:cNvPr id="112" name="Imagen 111">
          <a:extLst>
            <a:ext uri="{FF2B5EF4-FFF2-40B4-BE49-F238E27FC236}">
              <a16:creationId xmlns:a16="http://schemas.microsoft.com/office/drawing/2014/main" id="{00000000-0008-0000-0400-00007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2272" y="88669091"/>
          <a:ext cx="10708409" cy="16247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17</xdr:col>
          <xdr:colOff>0</xdr:colOff>
          <xdr:row>38</xdr:row>
          <xdr:rowOff>165651</xdr:rowOff>
        </xdr:from>
        <xdr:to>
          <xdr:col>18</xdr:col>
          <xdr:colOff>9525</xdr:colOff>
          <xdr:row>39</xdr:row>
          <xdr:rowOff>0</xdr:rowOff>
        </xdr:to>
        <xdr:grpSp>
          <xdr:nvGrpSpPr>
            <xdr:cNvPr id="117" name="Group 33">
              <a:extLst>
                <a:ext uri="{FF2B5EF4-FFF2-40B4-BE49-F238E27FC236}">
                  <a16:creationId xmlns:a16="http://schemas.microsoft.com/office/drawing/2014/main" id="{00000000-0008-0000-0400-000075000000}"/>
                </a:ext>
              </a:extLst>
            </xdr:cNvPr>
            <xdr:cNvGrpSpPr/>
          </xdr:nvGrpSpPr>
          <xdr:grpSpPr>
            <a:xfrm>
              <a:off x="26189214" y="46411794"/>
              <a:ext cx="671740" cy="814063"/>
              <a:chOff x="3057525" y="5286375"/>
              <a:chExt cx="1066802" cy="219075"/>
            </a:xfrm>
          </xdr:grpSpPr>
          <xdr:sp macro="" textlink="">
            <xdr:nvSpPr>
              <xdr:cNvPr id="77904" name="Check Box 80" hidden="1">
                <a:extLst>
                  <a:ext uri="{63B3BB69-23CF-44E3-9099-C40C66FF867C}">
                    <a14:compatExt spid="_x0000_s77904"/>
                  </a:ext>
                  <a:ext uri="{FF2B5EF4-FFF2-40B4-BE49-F238E27FC236}">
                    <a16:creationId xmlns:a16="http://schemas.microsoft.com/office/drawing/2014/main" id="{00000000-0008-0000-0400-00005030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905" name="Check Box 81" hidden="1">
                <a:extLst>
                  <a:ext uri="{63B3BB69-23CF-44E3-9099-C40C66FF867C}">
                    <a14:compatExt spid="_x0000_s77905"/>
                  </a:ext>
                  <a:ext uri="{FF2B5EF4-FFF2-40B4-BE49-F238E27FC236}">
                    <a16:creationId xmlns:a16="http://schemas.microsoft.com/office/drawing/2014/main" id="{00000000-0008-0000-0400-0000513001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13804</xdr:colOff>
          <xdr:row>38</xdr:row>
          <xdr:rowOff>151849</xdr:rowOff>
        </xdr:from>
        <xdr:to>
          <xdr:col>19</xdr:col>
          <xdr:colOff>13804</xdr:colOff>
          <xdr:row>39</xdr:row>
          <xdr:rowOff>0</xdr:rowOff>
        </xdr:to>
        <xdr:grpSp>
          <xdr:nvGrpSpPr>
            <xdr:cNvPr id="120" name="Group 66">
              <a:extLst>
                <a:ext uri="{FF2B5EF4-FFF2-40B4-BE49-F238E27FC236}">
                  <a16:creationId xmlns:a16="http://schemas.microsoft.com/office/drawing/2014/main" id="{00000000-0008-0000-0400-000078000000}"/>
                </a:ext>
              </a:extLst>
            </xdr:cNvPr>
            <xdr:cNvGrpSpPr/>
          </xdr:nvGrpSpPr>
          <xdr:grpSpPr>
            <a:xfrm>
              <a:off x="26865233" y="46397992"/>
              <a:ext cx="662214" cy="827865"/>
              <a:chOff x="3057533" y="5286375"/>
              <a:chExt cx="1066796" cy="219075"/>
            </a:xfrm>
          </xdr:grpSpPr>
          <xdr:sp macro="" textlink="">
            <xdr:nvSpPr>
              <xdr:cNvPr id="77906" name="Check Box 82" hidden="1">
                <a:extLst>
                  <a:ext uri="{63B3BB69-23CF-44E3-9099-C40C66FF867C}">
                    <a14:compatExt spid="_x0000_s77906"/>
                  </a:ext>
                  <a:ext uri="{FF2B5EF4-FFF2-40B4-BE49-F238E27FC236}">
                    <a16:creationId xmlns:a16="http://schemas.microsoft.com/office/drawing/2014/main" id="{00000000-0008-0000-0400-000052300100}"/>
                  </a:ext>
                </a:extLst>
              </xdr:cNvPr>
              <xdr:cNvSpPr/>
            </xdr:nvSpPr>
            <xdr:spPr bwMode="auto">
              <a:xfrm>
                <a:off x="3057533"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907" name="Check Box 83" hidden="1">
                <a:extLst>
                  <a:ext uri="{63B3BB69-23CF-44E3-9099-C40C66FF867C}">
                    <a14:compatExt spid="_x0000_s77907"/>
                  </a:ext>
                  <a:ext uri="{FF2B5EF4-FFF2-40B4-BE49-F238E27FC236}">
                    <a16:creationId xmlns:a16="http://schemas.microsoft.com/office/drawing/2014/main" id="{00000000-0008-0000-0400-000053300100}"/>
                  </a:ext>
                </a:extLst>
              </xdr:cNvPr>
              <xdr:cNvSpPr/>
            </xdr:nvSpPr>
            <xdr:spPr bwMode="auto">
              <a:xfrm>
                <a:off x="360997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xdr:row>
          <xdr:rowOff>165651</xdr:rowOff>
        </xdr:from>
        <xdr:to>
          <xdr:col>4</xdr:col>
          <xdr:colOff>9525</xdr:colOff>
          <xdr:row>35</xdr:row>
          <xdr:rowOff>0</xdr:rowOff>
        </xdr:to>
        <xdr:grpSp>
          <xdr:nvGrpSpPr>
            <xdr:cNvPr id="123" name="Group 33">
              <a:extLst>
                <a:ext uri="{FF2B5EF4-FFF2-40B4-BE49-F238E27FC236}">
                  <a16:creationId xmlns:a16="http://schemas.microsoft.com/office/drawing/2014/main" id="{00000000-0008-0000-0400-00007B000000}"/>
                </a:ext>
              </a:extLst>
            </xdr:cNvPr>
            <xdr:cNvGrpSpPr/>
          </xdr:nvGrpSpPr>
          <xdr:grpSpPr>
            <a:xfrm>
              <a:off x="3401786" y="41059651"/>
              <a:ext cx="2349953" cy="1095278"/>
              <a:chOff x="3057526" y="5286375"/>
              <a:chExt cx="1066799" cy="219075"/>
            </a:xfrm>
          </xdr:grpSpPr>
          <xdr:sp macro="" textlink="">
            <xdr:nvSpPr>
              <xdr:cNvPr id="77908" name="Check Box 84" hidden="1">
                <a:extLst>
                  <a:ext uri="{63B3BB69-23CF-44E3-9099-C40C66FF867C}">
                    <a14:compatExt spid="_x0000_s77908"/>
                  </a:ext>
                  <a:ext uri="{FF2B5EF4-FFF2-40B4-BE49-F238E27FC236}">
                    <a16:creationId xmlns:a16="http://schemas.microsoft.com/office/drawing/2014/main" id="{00000000-0008-0000-0400-000054300100}"/>
                  </a:ext>
                </a:extLst>
              </xdr:cNvPr>
              <xdr:cNvSpPr/>
            </xdr:nvSpPr>
            <xdr:spPr bwMode="auto">
              <a:xfrm>
                <a:off x="305752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909" name="Check Box 85" hidden="1">
                <a:extLst>
                  <a:ext uri="{63B3BB69-23CF-44E3-9099-C40C66FF867C}">
                    <a14:compatExt spid="_x0000_s77909"/>
                  </a:ext>
                  <a:ext uri="{FF2B5EF4-FFF2-40B4-BE49-F238E27FC236}">
                    <a16:creationId xmlns:a16="http://schemas.microsoft.com/office/drawing/2014/main" id="{00000000-0008-0000-0400-000055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13804</xdr:colOff>
          <xdr:row>34</xdr:row>
          <xdr:rowOff>151849</xdr:rowOff>
        </xdr:from>
        <xdr:to>
          <xdr:col>5</xdr:col>
          <xdr:colOff>13804</xdr:colOff>
          <xdr:row>35</xdr:row>
          <xdr:rowOff>0</xdr:rowOff>
        </xdr:to>
        <xdr:grpSp>
          <xdr:nvGrpSpPr>
            <xdr:cNvPr id="126" name="Group 66">
              <a:extLst>
                <a:ext uri="{FF2B5EF4-FFF2-40B4-BE49-F238E27FC236}">
                  <a16:creationId xmlns:a16="http://schemas.microsoft.com/office/drawing/2014/main" id="{00000000-0008-0000-0400-00007E000000}"/>
                </a:ext>
              </a:extLst>
            </xdr:cNvPr>
            <xdr:cNvGrpSpPr/>
          </xdr:nvGrpSpPr>
          <xdr:grpSpPr>
            <a:xfrm>
              <a:off x="5756018" y="41045849"/>
              <a:ext cx="2685143" cy="1109080"/>
              <a:chOff x="3057526" y="5286375"/>
              <a:chExt cx="1066798" cy="219075"/>
            </a:xfrm>
          </xdr:grpSpPr>
          <xdr:sp macro="" textlink="">
            <xdr:nvSpPr>
              <xdr:cNvPr id="77910" name="Check Box 86" hidden="1">
                <a:extLst>
                  <a:ext uri="{63B3BB69-23CF-44E3-9099-C40C66FF867C}">
                    <a14:compatExt spid="_x0000_s77910"/>
                  </a:ext>
                  <a:ext uri="{FF2B5EF4-FFF2-40B4-BE49-F238E27FC236}">
                    <a16:creationId xmlns:a16="http://schemas.microsoft.com/office/drawing/2014/main" id="{00000000-0008-0000-0400-000056300100}"/>
                  </a:ext>
                </a:extLst>
              </xdr:cNvPr>
              <xdr:cNvSpPr/>
            </xdr:nvSpPr>
            <xdr:spPr bwMode="auto">
              <a:xfrm>
                <a:off x="305752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911" name="Check Box 87" hidden="1">
                <a:extLst>
                  <a:ext uri="{63B3BB69-23CF-44E3-9099-C40C66FF867C}">
                    <a14:compatExt spid="_x0000_s77911"/>
                  </a:ext>
                  <a:ext uri="{FF2B5EF4-FFF2-40B4-BE49-F238E27FC236}">
                    <a16:creationId xmlns:a16="http://schemas.microsoft.com/office/drawing/2014/main" id="{00000000-0008-0000-0400-000057300100}"/>
                  </a:ext>
                </a:extLst>
              </xdr:cNvPr>
              <xdr:cNvSpPr/>
            </xdr:nvSpPr>
            <xdr:spPr bwMode="auto">
              <a:xfrm>
                <a:off x="360997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39</xdr:row>
          <xdr:rowOff>165651</xdr:rowOff>
        </xdr:from>
        <xdr:to>
          <xdr:col>4</xdr:col>
          <xdr:colOff>9525</xdr:colOff>
          <xdr:row>40</xdr:row>
          <xdr:rowOff>0</xdr:rowOff>
        </xdr:to>
        <xdr:grpSp>
          <xdr:nvGrpSpPr>
            <xdr:cNvPr id="129" name="Group 33">
              <a:extLst>
                <a:ext uri="{FF2B5EF4-FFF2-40B4-BE49-F238E27FC236}">
                  <a16:creationId xmlns:a16="http://schemas.microsoft.com/office/drawing/2014/main" id="{00000000-0008-0000-0400-000081000000}"/>
                </a:ext>
              </a:extLst>
            </xdr:cNvPr>
            <xdr:cNvGrpSpPr/>
          </xdr:nvGrpSpPr>
          <xdr:grpSpPr>
            <a:xfrm>
              <a:off x="3401786" y="47391508"/>
              <a:ext cx="2349953" cy="487492"/>
              <a:chOff x="3057526" y="5286375"/>
              <a:chExt cx="1066799" cy="219075"/>
            </a:xfrm>
          </xdr:grpSpPr>
          <xdr:sp macro="" textlink="">
            <xdr:nvSpPr>
              <xdr:cNvPr id="77912" name="Check Box 88" hidden="1">
                <a:extLst>
                  <a:ext uri="{63B3BB69-23CF-44E3-9099-C40C66FF867C}">
                    <a14:compatExt spid="_x0000_s77912"/>
                  </a:ext>
                  <a:ext uri="{FF2B5EF4-FFF2-40B4-BE49-F238E27FC236}">
                    <a16:creationId xmlns:a16="http://schemas.microsoft.com/office/drawing/2014/main" id="{00000000-0008-0000-0400-000058300100}"/>
                  </a:ext>
                </a:extLst>
              </xdr:cNvPr>
              <xdr:cNvSpPr/>
            </xdr:nvSpPr>
            <xdr:spPr bwMode="auto">
              <a:xfrm>
                <a:off x="305752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913" name="Check Box 89" hidden="1">
                <a:extLst>
                  <a:ext uri="{63B3BB69-23CF-44E3-9099-C40C66FF867C}">
                    <a14:compatExt spid="_x0000_s77913"/>
                  </a:ext>
                  <a:ext uri="{FF2B5EF4-FFF2-40B4-BE49-F238E27FC236}">
                    <a16:creationId xmlns:a16="http://schemas.microsoft.com/office/drawing/2014/main" id="{00000000-0008-0000-0400-00005930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13804</xdr:colOff>
          <xdr:row>39</xdr:row>
          <xdr:rowOff>151849</xdr:rowOff>
        </xdr:from>
        <xdr:to>
          <xdr:col>5</xdr:col>
          <xdr:colOff>13804</xdr:colOff>
          <xdr:row>40</xdr:row>
          <xdr:rowOff>0</xdr:rowOff>
        </xdr:to>
        <xdr:grpSp>
          <xdr:nvGrpSpPr>
            <xdr:cNvPr id="132" name="Group 66">
              <a:extLst>
                <a:ext uri="{FF2B5EF4-FFF2-40B4-BE49-F238E27FC236}">
                  <a16:creationId xmlns:a16="http://schemas.microsoft.com/office/drawing/2014/main" id="{00000000-0008-0000-0400-000084000000}"/>
                </a:ext>
              </a:extLst>
            </xdr:cNvPr>
            <xdr:cNvGrpSpPr/>
          </xdr:nvGrpSpPr>
          <xdr:grpSpPr>
            <a:xfrm>
              <a:off x="5756018" y="47377706"/>
              <a:ext cx="2685143" cy="501294"/>
              <a:chOff x="3057526" y="5286375"/>
              <a:chExt cx="1066798" cy="219075"/>
            </a:xfrm>
          </xdr:grpSpPr>
          <xdr:sp macro="" textlink="">
            <xdr:nvSpPr>
              <xdr:cNvPr id="77914" name="Check Box 90" hidden="1">
                <a:extLst>
                  <a:ext uri="{63B3BB69-23CF-44E3-9099-C40C66FF867C}">
                    <a14:compatExt spid="_x0000_s77914"/>
                  </a:ext>
                  <a:ext uri="{FF2B5EF4-FFF2-40B4-BE49-F238E27FC236}">
                    <a16:creationId xmlns:a16="http://schemas.microsoft.com/office/drawing/2014/main" id="{00000000-0008-0000-0400-00005A300100}"/>
                  </a:ext>
                </a:extLst>
              </xdr:cNvPr>
              <xdr:cNvSpPr/>
            </xdr:nvSpPr>
            <xdr:spPr bwMode="auto">
              <a:xfrm>
                <a:off x="3057526"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7915" name="Check Box 91" hidden="1">
                <a:extLst>
                  <a:ext uri="{63B3BB69-23CF-44E3-9099-C40C66FF867C}">
                    <a14:compatExt spid="_x0000_s77915"/>
                  </a:ext>
                  <a:ext uri="{FF2B5EF4-FFF2-40B4-BE49-F238E27FC236}">
                    <a16:creationId xmlns:a16="http://schemas.microsoft.com/office/drawing/2014/main" id="{00000000-0008-0000-0400-00005B300100}"/>
                  </a:ext>
                </a:extLst>
              </xdr:cNvPr>
              <xdr:cNvSpPr/>
            </xdr:nvSpPr>
            <xdr:spPr bwMode="auto">
              <a:xfrm>
                <a:off x="360997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5">
              <a:extLst>
                <a:ext uri="{FF2B5EF4-FFF2-40B4-BE49-F238E27FC236}">
                  <a16:creationId xmlns:a16="http://schemas.microsoft.com/office/drawing/2014/main" id="{00000000-0008-0000-0500-000002000000}"/>
                </a:ext>
              </a:extLst>
            </xdr:cNvPr>
            <xdr:cNvGrpSpPr/>
          </xdr:nvGrpSpPr>
          <xdr:grpSpPr>
            <a:xfrm>
              <a:off x="5820833" y="16054917"/>
              <a:ext cx="1828846" cy="571500"/>
              <a:chOff x="3047989" y="14817587"/>
              <a:chExt cx="1855290" cy="219075"/>
            </a:xfrm>
          </xdr:grpSpPr>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500-000001340100}"/>
                  </a:ext>
                </a:extLst>
              </xdr:cNvPr>
              <xdr:cNvSpPr/>
            </xdr:nvSpPr>
            <xdr:spPr bwMode="auto">
              <a:xfrm>
                <a:off x="3047989"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500-0000023401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500-000003340100}"/>
                  </a:ext>
                </a:extLst>
              </xdr:cNvPr>
              <xdr:cNvSpPr/>
            </xdr:nvSpPr>
            <xdr:spPr bwMode="auto">
              <a:xfrm>
                <a:off x="4105679" y="14817587"/>
                <a:ext cx="7976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57</xdr:row>
          <xdr:rowOff>0</xdr:rowOff>
        </xdr:from>
        <xdr:to>
          <xdr:col>3</xdr:col>
          <xdr:colOff>1219200</xdr:colOff>
          <xdr:row>57</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14712" y="35321875"/>
              <a:ext cx="1781176"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User\Documents\JZH\ECP\Indicadores\Indicadores%20Ultim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Copy-of-PPR-Template_Amended-October-2019.xlsb%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wnloads\PPR_2019_Profonanpe_0717_FA_B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er\Documents\JZH\ECP\PPR\fwdprofonanpeppr\PPR_2019_Profonanpe_0717_F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er\Documents\JZH\ECP\Proyect%20Manager\PPR_2019_Profonanpe_0717_FA%20(1).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C:\Users\preyes\Documents\Transferencia%20back%20up%20100320\PROFONANPE\4.%20Adaptacion%20marino%20costera\Fondo%20de%20Adaptacion\Adaptacion%20marino%20costera\Informes%20de%20gesti&#243;n\PPR%202021\PPR%202020-2021_Profonanpe_final_obs_03092021_revPRcorreg%20leesons%20and%20ratings.xlsx?A06DE534" TargetMode="External"/><Relationship Id="rId1" Type="http://schemas.openxmlformats.org/officeDocument/2006/relationships/externalLinkPath" Target="file:///\\A06DE534\PPR%202020-2021_Profonanpe_final_obs_03092021_revPRcorreg%20leesons%20and%20rating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ser\Documents\JZH\ECP\PPR\2020-2021\Guadaluoe\PPR%202020-2021_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User\Desktop\Seguimiento%202021\PPR%20-%20EJECUCION\ejecucion%20-%202020%20mayo%20al%202021%20abril%20-%20mensu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User\Downloads\ejecucion%20-%202020%20-%20mensual-convert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estre 2021 C1"/>
      <sheetName val="Semestre 2021 C2"/>
      <sheetName val="Semestre 2021 C3"/>
      <sheetName val="Semestre 2021 C4"/>
      <sheetName val="Project Indicators"/>
    </sheetNames>
    <sheetDataSet>
      <sheetData sheetId="0">
        <row r="4">
          <cell r="G4">
            <v>0.41</v>
          </cell>
        </row>
        <row r="23">
          <cell r="G23">
            <v>0.31473214285714285</v>
          </cell>
        </row>
        <row r="47">
          <cell r="G47">
            <v>0.20833333333333331</v>
          </cell>
        </row>
        <row r="53">
          <cell r="G53">
            <v>0.42499999999999999</v>
          </cell>
        </row>
        <row r="76">
          <cell r="G76">
            <v>0.24166666666666667</v>
          </cell>
        </row>
        <row r="82">
          <cell r="G82">
            <v>0</v>
          </cell>
        </row>
        <row r="109">
          <cell r="G109">
            <v>0.13221153846153846</v>
          </cell>
        </row>
        <row r="115">
          <cell r="G115">
            <v>0.13221153846153846</v>
          </cell>
        </row>
        <row r="147">
          <cell r="G147">
            <v>0.3</v>
          </cell>
        </row>
        <row r="153">
          <cell r="G153">
            <v>0.22500000000000001</v>
          </cell>
        </row>
        <row r="159">
          <cell r="G159">
            <v>0</v>
          </cell>
        </row>
        <row r="179">
          <cell r="G179">
            <v>0.125</v>
          </cell>
        </row>
        <row r="195">
          <cell r="G195">
            <v>0.47916666666666669</v>
          </cell>
        </row>
      </sheetData>
      <sheetData sheetId="1">
        <row r="4">
          <cell r="G4">
            <v>0.79871961805555558</v>
          </cell>
        </row>
        <row r="17">
          <cell r="G17">
            <v>0.875</v>
          </cell>
        </row>
        <row r="23">
          <cell r="G23">
            <v>0.875</v>
          </cell>
        </row>
        <row r="29">
          <cell r="G29">
            <v>0.75</v>
          </cell>
        </row>
        <row r="57">
          <cell r="G57">
            <v>1</v>
          </cell>
        </row>
        <row r="63">
          <cell r="G63">
            <v>0.64583333333333337</v>
          </cell>
        </row>
        <row r="69">
          <cell r="G69">
            <v>0.5</v>
          </cell>
        </row>
        <row r="115">
          <cell r="G115">
            <v>0.5</v>
          </cell>
        </row>
        <row r="131">
          <cell r="G131">
            <v>0.66666666666666663</v>
          </cell>
        </row>
        <row r="143">
          <cell r="G143">
            <v>0.875</v>
          </cell>
        </row>
      </sheetData>
      <sheetData sheetId="2">
        <row r="5">
          <cell r="G5">
            <v>0.25</v>
          </cell>
        </row>
        <row r="11">
          <cell r="G11">
            <v>0.16666666666666666</v>
          </cell>
        </row>
        <row r="24">
          <cell r="G24">
            <v>0.5</v>
          </cell>
        </row>
        <row r="30">
          <cell r="G30">
            <v>0</v>
          </cell>
        </row>
        <row r="36">
          <cell r="G36">
            <v>0</v>
          </cell>
        </row>
        <row r="42">
          <cell r="G42">
            <v>0.85416666666666663</v>
          </cell>
        </row>
        <row r="84">
          <cell r="G84">
            <v>0.66666666666666663</v>
          </cell>
        </row>
        <row r="90">
          <cell r="G90">
            <v>0</v>
          </cell>
        </row>
        <row r="112">
          <cell r="G112">
            <v>0.6166666666666667</v>
          </cell>
        </row>
      </sheetData>
      <sheetData sheetId="3">
        <row r="4">
          <cell r="G4">
            <v>2.8124999999999997E-2</v>
          </cell>
        </row>
        <row r="18">
          <cell r="G18">
            <v>6.25E-2</v>
          </cell>
        </row>
        <row r="24">
          <cell r="G24">
            <v>0</v>
          </cell>
        </row>
        <row r="43">
          <cell r="G43">
            <v>1.2500000000000001E-2</v>
          </cell>
        </row>
        <row r="57">
          <cell r="G57">
            <v>3.7499999999999999E-2</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1">
          <cell r="G151" t="str">
            <v>Community</v>
          </cell>
        </row>
        <row r="152">
          <cell r="G152" t="str">
            <v>Multi-community</v>
          </cell>
        </row>
        <row r="153">
          <cell r="G153" t="str">
            <v>Departmental</v>
          </cell>
        </row>
        <row r="154">
          <cell r="G154" t="str">
            <v>National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FinancialData"/>
      <sheetName val="Risk Assesment"/>
      <sheetName val="ESP Compliance"/>
      <sheetName val="GP Compliance"/>
      <sheetName val="ESP and GP Guidance notes"/>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 sheetId="9"/>
      <sheetData sheetId="10">
        <row r="147">
          <cell r="G147" t="str">
            <v>Community</v>
          </cell>
        </row>
        <row r="148">
          <cell r="G148" t="str">
            <v>Multi-community</v>
          </cell>
        </row>
        <row r="149">
          <cell r="G149" t="str">
            <v>Departmental</v>
          </cell>
        </row>
        <row r="150">
          <cell r="G150" t="str">
            <v>National</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FinancialData"/>
      <sheetName val="Risk Assesment"/>
      <sheetName val="ESP Compliance"/>
      <sheetName val="GP Compliance"/>
      <sheetName val="ESP and GP Guidance notes"/>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 sheetId="9"/>
      <sheetData sheetId="10">
        <row r="147">
          <cell r="G147" t="str">
            <v>Community</v>
          </cell>
        </row>
        <row r="148">
          <cell r="G148" t="str">
            <v>Multi-community</v>
          </cell>
        </row>
        <row r="149">
          <cell r="G149" t="str">
            <v>Departmental</v>
          </cell>
        </row>
        <row r="150">
          <cell r="G150" t="str">
            <v>National</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FinancialData"/>
      <sheetName val="Risk Assesment"/>
      <sheetName val="ESP Compliance"/>
      <sheetName val="GP Compliance"/>
      <sheetName val="ESP and GP Guidance notes"/>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 sheetId="9"/>
      <sheetData sheetId="10">
        <row r="147">
          <cell r="G147" t="str">
            <v>Community</v>
          </cell>
        </row>
        <row r="148">
          <cell r="G148" t="str">
            <v>Multi-community</v>
          </cell>
        </row>
        <row r="149">
          <cell r="G149" t="str">
            <v>Departmental</v>
          </cell>
        </row>
        <row r="150">
          <cell r="G150" t="str">
            <v>National</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ESP Compliance "/>
      <sheetName val="GP Compliance "/>
      <sheetName val="ESP and GP Guidance notes"/>
      <sheetName val="Rating"/>
      <sheetName val="Project Indicators"/>
      <sheetName val="Lessons Learned"/>
      <sheetName val="Results Tracker"/>
    </sheetNames>
    <sheetDataSet>
      <sheetData sheetId="0"/>
      <sheetData sheetId="1"/>
      <sheetData sheetId="2"/>
      <sheetData sheetId="3"/>
      <sheetData sheetId="4"/>
      <sheetData sheetId="5"/>
      <sheetData sheetId="6"/>
      <sheetData sheetId="7"/>
      <sheetData sheetId="8"/>
      <sheetData sheetId="9"/>
      <sheetData sheetId="10">
        <row r="152">
          <cell r="G152" t="str">
            <v>Community</v>
          </cell>
        </row>
        <row r="153">
          <cell r="G153" t="str">
            <v>Multi-community</v>
          </cell>
        </row>
        <row r="154">
          <cell r="G154" t="str">
            <v>Departmental</v>
          </cell>
        </row>
        <row r="155">
          <cell r="G155" t="str">
            <v>National</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ESP and GP Guidance notes"/>
      <sheetName val="Rating"/>
      <sheetName val="Project Indicators"/>
      <sheetName val="Lessons Learned"/>
      <sheetName val="Results Tracker"/>
    </sheetNames>
    <sheetDataSet>
      <sheetData sheetId="0"/>
      <sheetData sheetId="1"/>
      <sheetData sheetId="2"/>
      <sheetData sheetId="3"/>
      <sheetData sheetId="4"/>
      <sheetData sheetId="5"/>
      <sheetData sheetId="6"/>
      <sheetData sheetId="7"/>
      <sheetData sheetId="8">
        <row r="152">
          <cell r="G152" t="str">
            <v>Community</v>
          </cell>
        </row>
        <row r="153">
          <cell r="G153" t="str">
            <v>Multi-community</v>
          </cell>
        </row>
        <row r="154">
          <cell r="G154" t="str">
            <v>Departmental</v>
          </cell>
        </row>
        <row r="155">
          <cell r="G155" t="str">
            <v>National</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27"/>
      <sheetName val="BD-2020"/>
      <sheetName val="Hoja1"/>
      <sheetName val="1.1.1.3.003"/>
      <sheetName val="BD - 2020 - 2021"/>
      <sheetName val="Cadena corte - 2020 - 2021"/>
      <sheetName val="BD-2021"/>
      <sheetName val="BD-2020-"/>
      <sheetName val="Table 19"/>
      <sheetName val="Table 20"/>
      <sheetName val="Table 21"/>
      <sheetName val="Table 22"/>
      <sheetName val="Table 23"/>
      <sheetName val="Table 24"/>
      <sheetName val="Table 25"/>
      <sheetName val="Table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2">
          <cell r="E62" t="str">
            <v>1.1.1.1</v>
          </cell>
          <cell r="F62">
            <v>11483.1</v>
          </cell>
        </row>
        <row r="63">
          <cell r="E63" t="str">
            <v>1.1.1.2</v>
          </cell>
          <cell r="F63">
            <v>15982.43</v>
          </cell>
        </row>
        <row r="64">
          <cell r="E64" t="str">
            <v>1.1.1.3</v>
          </cell>
          <cell r="F64">
            <v>25193.67</v>
          </cell>
        </row>
        <row r="65">
          <cell r="E65" t="str">
            <v>1.1.2.1</v>
          </cell>
          <cell r="F65">
            <v>2750</v>
          </cell>
        </row>
        <row r="66">
          <cell r="E66" t="str">
            <v>1.1.2.2</v>
          </cell>
          <cell r="F66">
            <v>0</v>
          </cell>
        </row>
        <row r="67">
          <cell r="E67" t="str">
            <v>1.1.2.3</v>
          </cell>
          <cell r="F67">
            <v>60530.97</v>
          </cell>
        </row>
        <row r="68">
          <cell r="E68" t="str">
            <v>1.2.1.1</v>
          </cell>
          <cell r="F68">
            <v>0</v>
          </cell>
        </row>
        <row r="69">
          <cell r="E69" t="str">
            <v>1.2.1.2</v>
          </cell>
          <cell r="F69">
            <v>7163.49</v>
          </cell>
        </row>
        <row r="70">
          <cell r="E70" t="str">
            <v>1.2.1.4</v>
          </cell>
          <cell r="F70">
            <v>2591.2600000000002</v>
          </cell>
        </row>
        <row r="71">
          <cell r="E71" t="str">
            <v>1.2.2.2</v>
          </cell>
          <cell r="F71">
            <v>0</v>
          </cell>
        </row>
        <row r="72">
          <cell r="E72" t="str">
            <v>1.2.2.3</v>
          </cell>
          <cell r="F72">
            <v>0</v>
          </cell>
        </row>
        <row r="73">
          <cell r="E73" t="str">
            <v>1.2.2.4</v>
          </cell>
          <cell r="F73">
            <v>0</v>
          </cell>
        </row>
        <row r="74">
          <cell r="E74" t="str">
            <v>1.2.2.5</v>
          </cell>
          <cell r="F74">
            <v>0</v>
          </cell>
        </row>
        <row r="75">
          <cell r="E75" t="str">
            <v>1.2.3.1</v>
          </cell>
          <cell r="F75">
            <v>44001.919999999998</v>
          </cell>
        </row>
        <row r="76">
          <cell r="E76" t="str">
            <v>1.2.3.2</v>
          </cell>
          <cell r="F76">
            <v>32921.339999999997</v>
          </cell>
        </row>
        <row r="77">
          <cell r="E77" t="str">
            <v>1.2.4.1</v>
          </cell>
          <cell r="F77">
            <v>0</v>
          </cell>
        </row>
        <row r="78">
          <cell r="E78" t="str">
            <v>1.2.5.1</v>
          </cell>
          <cell r="F78">
            <v>0</v>
          </cell>
        </row>
        <row r="79">
          <cell r="E79" t="str">
            <v>1.2.5.2</v>
          </cell>
          <cell r="F79">
            <v>0</v>
          </cell>
        </row>
        <row r="80">
          <cell r="E80" t="str">
            <v>2.1.1.1</v>
          </cell>
          <cell r="F80">
            <v>683585</v>
          </cell>
        </row>
        <row r="81">
          <cell r="E81" t="str">
            <v>2.1.1.2</v>
          </cell>
          <cell r="F81">
            <v>110132.51999999999</v>
          </cell>
        </row>
        <row r="82">
          <cell r="E82" t="str">
            <v>2.1.1.3</v>
          </cell>
          <cell r="F82">
            <v>5061.8600000000006</v>
          </cell>
        </row>
        <row r="83">
          <cell r="E83" t="str">
            <v>2.1.2.2</v>
          </cell>
          <cell r="F83">
            <v>11000</v>
          </cell>
        </row>
        <row r="84">
          <cell r="E84" t="str">
            <v>2.1.2.3</v>
          </cell>
          <cell r="F84">
            <v>0</v>
          </cell>
        </row>
        <row r="85">
          <cell r="E85" t="str">
            <v>2.1.2.4</v>
          </cell>
          <cell r="F85">
            <v>0</v>
          </cell>
        </row>
        <row r="86">
          <cell r="E86" t="str">
            <v>2.1.2.5</v>
          </cell>
          <cell r="F86">
            <v>0</v>
          </cell>
        </row>
        <row r="87">
          <cell r="E87" t="str">
            <v>2.1.2.6</v>
          </cell>
          <cell r="F87">
            <v>15950</v>
          </cell>
        </row>
        <row r="88">
          <cell r="E88" t="str">
            <v>2.1.3.1</v>
          </cell>
          <cell r="F88">
            <v>109728.95</v>
          </cell>
        </row>
        <row r="89">
          <cell r="E89" t="str">
            <v>2.1.4.1</v>
          </cell>
          <cell r="F89">
            <v>54628.45</v>
          </cell>
        </row>
        <row r="90">
          <cell r="E90" t="str">
            <v>2.1.4.3</v>
          </cell>
          <cell r="F90">
            <v>20460</v>
          </cell>
        </row>
        <row r="91">
          <cell r="E91" t="str">
            <v>3.1.1.1</v>
          </cell>
          <cell r="F91">
            <v>10000</v>
          </cell>
        </row>
        <row r="92">
          <cell r="E92" t="str">
            <v>3.1.1.2</v>
          </cell>
          <cell r="F92">
            <v>5105.3999999999996</v>
          </cell>
        </row>
        <row r="93">
          <cell r="E93" t="str">
            <v>3.1.1.3</v>
          </cell>
          <cell r="F93">
            <v>2980.34</v>
          </cell>
        </row>
        <row r="94">
          <cell r="E94" t="str">
            <v>3.1.1.4</v>
          </cell>
          <cell r="F94">
            <v>0</v>
          </cell>
        </row>
        <row r="95">
          <cell r="E95" t="str">
            <v>3.1.1.5</v>
          </cell>
          <cell r="F95">
            <v>0</v>
          </cell>
        </row>
        <row r="96">
          <cell r="E96" t="str">
            <v>3.2.1.1</v>
          </cell>
          <cell r="F96">
            <v>0</v>
          </cell>
        </row>
        <row r="97">
          <cell r="E97" t="str">
            <v>3.2.1.2</v>
          </cell>
          <cell r="F97">
            <v>0</v>
          </cell>
        </row>
        <row r="98">
          <cell r="E98" t="str">
            <v>3.2.1.3</v>
          </cell>
          <cell r="F98">
            <v>0</v>
          </cell>
        </row>
        <row r="99">
          <cell r="E99" t="str">
            <v>3.2.1.4</v>
          </cell>
          <cell r="F99">
            <v>0</v>
          </cell>
        </row>
        <row r="100">
          <cell r="E100" t="str">
            <v>3.2.1.5</v>
          </cell>
          <cell r="F100">
            <v>0</v>
          </cell>
        </row>
        <row r="101">
          <cell r="E101" t="str">
            <v>3.2.2.1</v>
          </cell>
          <cell r="F101">
            <v>4500</v>
          </cell>
        </row>
        <row r="102">
          <cell r="E102" t="str">
            <v>3.2.2.2</v>
          </cell>
          <cell r="F102">
            <v>0</v>
          </cell>
        </row>
        <row r="103">
          <cell r="E103" t="str">
            <v>4.1.1.1</v>
          </cell>
          <cell r="F103">
            <v>0</v>
          </cell>
        </row>
        <row r="104">
          <cell r="E104" t="str">
            <v>4.1.1.2</v>
          </cell>
          <cell r="F104">
            <v>0</v>
          </cell>
        </row>
        <row r="105">
          <cell r="E105" t="str">
            <v>4.1.2.1</v>
          </cell>
          <cell r="F105">
            <v>0</v>
          </cell>
        </row>
        <row r="106">
          <cell r="E106" t="str">
            <v>4.1.3.1</v>
          </cell>
          <cell r="F106">
            <v>0</v>
          </cell>
        </row>
        <row r="107">
          <cell r="E107" t="str">
            <v>4.1.3.2</v>
          </cell>
          <cell r="F107">
            <v>0</v>
          </cell>
        </row>
        <row r="108">
          <cell r="E108" t="str">
            <v>5.1.1.1</v>
          </cell>
          <cell r="F108">
            <v>47190.229999999996</v>
          </cell>
        </row>
        <row r="109">
          <cell r="E109" t="str">
            <v>5.1.1.2</v>
          </cell>
          <cell r="F109">
            <v>20118.149999999998</v>
          </cell>
        </row>
        <row r="110">
          <cell r="E110" t="str">
            <v>5.1.1.3</v>
          </cell>
          <cell r="F110">
            <v>9745.739999999998</v>
          </cell>
        </row>
        <row r="111">
          <cell r="E111" t="str">
            <v>5.1.1.4</v>
          </cell>
          <cell r="F111">
            <v>17690.55</v>
          </cell>
        </row>
        <row r="112">
          <cell r="E112" t="str">
            <v>5.1.2.3</v>
          </cell>
          <cell r="F112">
            <v>27288.720000000001</v>
          </cell>
        </row>
        <row r="113">
          <cell r="E113" t="str">
            <v>5.1.2.4</v>
          </cell>
          <cell r="F113">
            <v>3663.9</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27"/>
      <sheetName val="BD-2020"/>
      <sheetName val="BD-2021"/>
      <sheetName val="BD - 2020 - 2021"/>
      <sheetName val="Cadena corte - 2020 - 2021"/>
      <sheetName val="BD"/>
      <sheetName val="Table 19"/>
      <sheetName val="Table 20"/>
      <sheetName val="Table 21"/>
      <sheetName val="Table 22"/>
      <sheetName val="Table 23"/>
      <sheetName val="Table 24"/>
      <sheetName val="Table 25"/>
      <sheetName val="Table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A3" t="str">
            <v>1.1.1.1</v>
          </cell>
        </row>
        <row r="61">
          <cell r="A61" t="str">
            <v>1.1.1.1</v>
          </cell>
          <cell r="B61">
            <v>57950</v>
          </cell>
        </row>
        <row r="62">
          <cell r="A62" t="str">
            <v>1.1.1.2</v>
          </cell>
          <cell r="B62">
            <v>84672</v>
          </cell>
        </row>
        <row r="63">
          <cell r="A63" t="str">
            <v>1.1.1.3</v>
          </cell>
          <cell r="B63">
            <v>77910</v>
          </cell>
        </row>
        <row r="64">
          <cell r="A64" t="str">
            <v>1.1.2.1</v>
          </cell>
          <cell r="B64">
            <v>100500</v>
          </cell>
        </row>
        <row r="65">
          <cell r="A65" t="str">
            <v>1.1.2.2</v>
          </cell>
          <cell r="B65">
            <v>23400.16</v>
          </cell>
        </row>
        <row r="66">
          <cell r="A66" t="str">
            <v>1.1.2.3</v>
          </cell>
          <cell r="B66">
            <v>23469</v>
          </cell>
        </row>
        <row r="67">
          <cell r="A67" t="str">
            <v>1.2.1.2</v>
          </cell>
          <cell r="B67">
            <v>171647.77000000002</v>
          </cell>
        </row>
        <row r="68">
          <cell r="A68" t="str">
            <v>1.2.1.4</v>
          </cell>
          <cell r="B68">
            <v>71560</v>
          </cell>
        </row>
        <row r="69">
          <cell r="A69" t="str">
            <v>1.2.2.2</v>
          </cell>
          <cell r="B69">
            <v>98956</v>
          </cell>
        </row>
        <row r="70">
          <cell r="A70" t="str">
            <v>1.2.2.3</v>
          </cell>
          <cell r="B70">
            <v>100957</v>
          </cell>
        </row>
        <row r="71">
          <cell r="A71" t="str">
            <v>1.2.3.1</v>
          </cell>
          <cell r="B71">
            <v>193240</v>
          </cell>
        </row>
        <row r="72">
          <cell r="A72" t="str">
            <v>1.2.3.2</v>
          </cell>
          <cell r="B72">
            <v>59002.860000000037</v>
          </cell>
        </row>
        <row r="73">
          <cell r="A73" t="str">
            <v>1.2.5.2</v>
          </cell>
          <cell r="B73">
            <v>158305</v>
          </cell>
        </row>
        <row r="74">
          <cell r="A74" t="str">
            <v>2.1.1.1</v>
          </cell>
          <cell r="B74">
            <v>23750</v>
          </cell>
        </row>
        <row r="75">
          <cell r="A75" t="str">
            <v>2.1.1.2</v>
          </cell>
          <cell r="B75">
            <v>18556</v>
          </cell>
        </row>
        <row r="76">
          <cell r="A76" t="str">
            <v>2.1.1.3</v>
          </cell>
          <cell r="B76">
            <v>15400</v>
          </cell>
        </row>
        <row r="77">
          <cell r="A77" t="str">
            <v>2.1.2.5</v>
          </cell>
          <cell r="B77">
            <v>40000</v>
          </cell>
        </row>
        <row r="78">
          <cell r="A78" t="str">
            <v>2.1.2.6</v>
          </cell>
          <cell r="B78">
            <v>86500</v>
          </cell>
        </row>
        <row r="79">
          <cell r="A79" t="str">
            <v>2.1.3.1</v>
          </cell>
          <cell r="B79">
            <v>67226.660000000018</v>
          </cell>
        </row>
        <row r="80">
          <cell r="A80" t="str">
            <v>2.1.4.1</v>
          </cell>
          <cell r="B80">
            <v>17500</v>
          </cell>
        </row>
        <row r="81">
          <cell r="A81" t="str">
            <v>2.1.4.3</v>
          </cell>
          <cell r="B81">
            <v>33000</v>
          </cell>
        </row>
        <row r="82">
          <cell r="A82" t="str">
            <v>3.1.1.2</v>
          </cell>
          <cell r="B82">
            <v>19750</v>
          </cell>
        </row>
        <row r="83">
          <cell r="A83" t="str">
            <v>3.1.1.3</v>
          </cell>
          <cell r="B83">
            <v>84300</v>
          </cell>
        </row>
        <row r="84">
          <cell r="A84" t="str">
            <v>3.2.1.1</v>
          </cell>
          <cell r="B84">
            <v>0</v>
          </cell>
        </row>
        <row r="85">
          <cell r="A85" t="str">
            <v>3.2.1.2</v>
          </cell>
          <cell r="B85">
            <v>33500</v>
          </cell>
        </row>
        <row r="86">
          <cell r="A86" t="str">
            <v>3.2.1.3</v>
          </cell>
          <cell r="B86">
            <v>15000</v>
          </cell>
        </row>
        <row r="87">
          <cell r="A87" t="str">
            <v>3.2.1.5</v>
          </cell>
          <cell r="B87">
            <v>0</v>
          </cell>
        </row>
        <row r="88">
          <cell r="A88" t="str">
            <v>3.2.2.1</v>
          </cell>
          <cell r="B88">
            <v>30000</v>
          </cell>
        </row>
        <row r="89">
          <cell r="A89" t="str">
            <v>3.2.2.2</v>
          </cell>
          <cell r="B89">
            <v>12000</v>
          </cell>
        </row>
        <row r="90">
          <cell r="A90" t="str">
            <v>4.1.1.1</v>
          </cell>
          <cell r="B90">
            <v>34000</v>
          </cell>
        </row>
        <row r="91">
          <cell r="A91" t="str">
            <v>4.1.1.2</v>
          </cell>
          <cell r="B91">
            <v>0</v>
          </cell>
        </row>
        <row r="92">
          <cell r="A92" t="str">
            <v>4.1.2.1</v>
          </cell>
          <cell r="B92">
            <v>74000</v>
          </cell>
        </row>
        <row r="93">
          <cell r="A93" t="str">
            <v>4.1.3.1</v>
          </cell>
          <cell r="B93">
            <v>49600</v>
          </cell>
        </row>
        <row r="94">
          <cell r="A94" t="str">
            <v>4.1.3.2</v>
          </cell>
          <cell r="B94">
            <v>0</v>
          </cell>
        </row>
        <row r="95">
          <cell r="A95" t="str">
            <v>5.1.1.1</v>
          </cell>
          <cell r="B95">
            <v>57131.74</v>
          </cell>
        </row>
        <row r="96">
          <cell r="A96" t="str">
            <v>5.1.1.2</v>
          </cell>
          <cell r="B96">
            <v>24310.560000000009</v>
          </cell>
        </row>
        <row r="97">
          <cell r="A97" t="str">
            <v>5.1.1.3</v>
          </cell>
          <cell r="B97">
            <v>16354.659999999996</v>
          </cell>
        </row>
        <row r="98">
          <cell r="A98" t="str">
            <v>5.1.1.4</v>
          </cell>
          <cell r="B98">
            <v>16811.180000000004</v>
          </cell>
        </row>
        <row r="99">
          <cell r="A99" t="str">
            <v>5.1.2.3</v>
          </cell>
          <cell r="B99">
            <v>22290</v>
          </cell>
        </row>
        <row r="100">
          <cell r="A100" t="str">
            <v>5.1.2.4</v>
          </cell>
          <cell r="B100">
            <v>25121.513599999977</v>
          </cell>
        </row>
      </sheetData>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gutierrez@imarpe.gob.pe" TargetMode="External"/><Relationship Id="rId2" Type="http://schemas.openxmlformats.org/officeDocument/2006/relationships/hyperlink" Target="mailto:ocorilloclla@profonanpe.org.pe" TargetMode="External"/><Relationship Id="rId1" Type="http://schemas.openxmlformats.org/officeDocument/2006/relationships/hyperlink" Target="mailto:coordinador.pamc@acomerpescado.gob.p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rmorales@minam.gob.p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omments" Target="../comments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hyperlink" Target="mailto:dgutierrez@imarpe.gob.p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drive.google.com/file/d/1Nzaxtq7XCBtk-HoZoYu8keSFSYa4eZuv/view?usp=sharing" TargetMode="External"/><Relationship Id="rId7" Type="http://schemas.openxmlformats.org/officeDocument/2006/relationships/hyperlink" Target="https://drive.google.com/file/d/1xR2Te-fGm_jeRaOXk87UuhQyJsfu8sCI/view?usp=sharing" TargetMode="External"/><Relationship Id="rId12" Type="http://schemas.openxmlformats.org/officeDocument/2006/relationships/ctrlProp" Target="../ctrlProps/ctrlProp85.xml"/><Relationship Id="rId2" Type="http://schemas.openxmlformats.org/officeDocument/2006/relationships/hyperlink" Target="https://drive.google.com/file/d/1d4_PhOCb7OVnmMvQ32Dq0E6EerEMvVb-/view?usp=sharing" TargetMode="External"/><Relationship Id="rId1" Type="http://schemas.openxmlformats.org/officeDocument/2006/relationships/hyperlink" Target="https://drive.google.com/file/d/1qZ5IsDLlOXjaOFxTxfEhKLGlEIjRJd3Z/view?usp=sharing" TargetMode="External"/><Relationship Id="rId6" Type="http://schemas.openxmlformats.org/officeDocument/2006/relationships/hyperlink" Target="https://drive.google.com/file/d/1K1vpJM3BidkeuSLpdGmZwozdVG5PoR0L/view?usp=sharing" TargetMode="External"/><Relationship Id="rId11" Type="http://schemas.openxmlformats.org/officeDocument/2006/relationships/ctrlProp" Target="../ctrlProps/ctrlProp84.xml"/><Relationship Id="rId5" Type="http://schemas.openxmlformats.org/officeDocument/2006/relationships/hyperlink" Target="https://drive.google.com/drive/folders/1DwAL_vaW8YMOAb_DEcQg9aLX7Yx9I0Er?usp=sharing" TargetMode="External"/><Relationship Id="rId10" Type="http://schemas.openxmlformats.org/officeDocument/2006/relationships/vmlDrawing" Target="../drawings/vmlDrawing4.vml"/><Relationship Id="rId4" Type="http://schemas.openxmlformats.org/officeDocument/2006/relationships/hyperlink" Target="https://drive.google.com/file/d/1LKJ7SuMgGtwLSFiqFDvrfVtkmeAn3AfJ/view?usp=sharing" TargetMode="Externa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workbookViewId="0">
      <selection activeCell="G59" sqref="G59"/>
    </sheetView>
  </sheetViews>
  <sheetFormatPr defaultColWidth="102.453125" defaultRowHeight="14"/>
  <cols>
    <col min="1" max="1" width="2.453125" style="1" customWidth="1"/>
    <col min="2" max="2" width="9.90625" style="55" customWidth="1"/>
    <col min="3" max="3" width="15.453125" style="55" customWidth="1"/>
    <col min="4" max="4" width="95.453125" style="1" customWidth="1"/>
    <col min="5" max="5" width="11.08984375" style="1" customWidth="1"/>
    <col min="6" max="6" width="9.453125" style="1" customWidth="1"/>
    <col min="7" max="7" width="12.453125" style="2" customWidth="1"/>
    <col min="8" max="8" width="15.453125" style="2" hidden="1" customWidth="1"/>
    <col min="9" max="13" width="0" style="2" hidden="1" customWidth="1"/>
    <col min="14" max="15" width="9.453125" style="2" hidden="1" customWidth="1"/>
    <col min="16" max="16" width="0" style="2" hidden="1" customWidth="1"/>
    <col min="17" max="251" width="9.453125" style="1" customWidth="1"/>
    <col min="252" max="252" width="2.54296875" style="1" customWidth="1"/>
    <col min="253" max="254" width="9.453125" style="1" customWidth="1"/>
    <col min="255" max="255" width="17.453125" style="1" customWidth="1"/>
    <col min="256" max="16384" width="102.453125" style="1"/>
  </cols>
  <sheetData>
    <row r="1" spans="2:16" ht="14.5" thickBot="1"/>
    <row r="2" spans="2:16" ht="14.5" thickBot="1">
      <c r="B2" s="56"/>
      <c r="C2" s="57"/>
      <c r="D2" s="26"/>
      <c r="E2" s="27"/>
    </row>
    <row r="3" spans="2:16" ht="18" thickBot="1">
      <c r="B3" s="58"/>
      <c r="C3" s="59"/>
      <c r="D3" s="37" t="s">
        <v>763</v>
      </c>
      <c r="E3" s="29"/>
    </row>
    <row r="4" spans="2:16" ht="14.5" thickBot="1">
      <c r="B4" s="58"/>
      <c r="C4" s="59"/>
      <c r="D4" s="28" t="s">
        <v>770</v>
      </c>
      <c r="E4" s="29"/>
    </row>
    <row r="5" spans="2:16" ht="14.5" thickBot="1">
      <c r="B5" s="58"/>
      <c r="C5" s="62" t="s">
        <v>264</v>
      </c>
      <c r="D5" s="300" t="s">
        <v>833</v>
      </c>
      <c r="E5" s="29"/>
    </row>
    <row r="6" spans="2:16" s="3" customFormat="1" ht="14.5" thickBot="1">
      <c r="B6" s="60"/>
      <c r="C6" s="35"/>
      <c r="D6" s="19"/>
      <c r="E6" s="18"/>
      <c r="G6" s="2"/>
      <c r="H6" s="2"/>
      <c r="I6" s="2"/>
      <c r="J6" s="2"/>
      <c r="K6" s="2"/>
      <c r="L6" s="2"/>
      <c r="M6" s="2"/>
      <c r="N6" s="2"/>
      <c r="O6" s="2"/>
      <c r="P6" s="2"/>
    </row>
    <row r="7" spans="2:16" s="3" customFormat="1" ht="30.75" customHeight="1" thickBot="1">
      <c r="B7" s="60"/>
      <c r="C7" s="30" t="s">
        <v>210</v>
      </c>
      <c r="D7" s="7" t="s">
        <v>820</v>
      </c>
      <c r="E7" s="18"/>
      <c r="G7" s="2"/>
      <c r="H7" s="2"/>
      <c r="I7" s="2"/>
      <c r="J7" s="2"/>
      <c r="K7" s="2"/>
      <c r="L7" s="2"/>
      <c r="M7" s="2"/>
      <c r="N7" s="2"/>
      <c r="O7" s="2"/>
      <c r="P7" s="2"/>
    </row>
    <row r="8" spans="2:16" s="3" customFormat="1" hidden="1">
      <c r="B8" s="58"/>
      <c r="C8" s="59"/>
      <c r="D8" s="28"/>
      <c r="E8" s="18"/>
      <c r="G8" s="2"/>
      <c r="H8" s="2"/>
      <c r="I8" s="2"/>
      <c r="J8" s="2"/>
      <c r="K8" s="2"/>
      <c r="L8" s="2"/>
      <c r="M8" s="2"/>
      <c r="N8" s="2"/>
      <c r="O8" s="2"/>
      <c r="P8" s="2"/>
    </row>
    <row r="9" spans="2:16" s="3" customFormat="1" hidden="1">
      <c r="B9" s="58"/>
      <c r="C9" s="59"/>
      <c r="D9" s="28"/>
      <c r="E9" s="18"/>
      <c r="G9" s="2"/>
      <c r="H9" s="2"/>
      <c r="I9" s="2"/>
      <c r="J9" s="2"/>
      <c r="K9" s="2"/>
      <c r="L9" s="2"/>
      <c r="M9" s="2"/>
      <c r="N9" s="2"/>
      <c r="O9" s="2"/>
      <c r="P9" s="2"/>
    </row>
    <row r="10" spans="2:16" s="3" customFormat="1" hidden="1">
      <c r="B10" s="58"/>
      <c r="C10" s="59"/>
      <c r="D10" s="28"/>
      <c r="E10" s="18"/>
      <c r="G10" s="2"/>
      <c r="H10" s="2"/>
      <c r="I10" s="2"/>
      <c r="J10" s="2"/>
      <c r="K10" s="2"/>
      <c r="L10" s="2"/>
      <c r="M10" s="2"/>
      <c r="N10" s="2"/>
      <c r="O10" s="2"/>
      <c r="P10" s="2"/>
    </row>
    <row r="11" spans="2:16" s="3" customFormat="1" hidden="1">
      <c r="B11" s="58"/>
      <c r="C11" s="59"/>
      <c r="D11" s="28"/>
      <c r="E11" s="18"/>
      <c r="G11" s="2"/>
      <c r="H11" s="2"/>
      <c r="I11" s="2"/>
      <c r="J11" s="2"/>
      <c r="K11" s="2"/>
      <c r="L11" s="2"/>
      <c r="M11" s="2"/>
      <c r="N11" s="2"/>
      <c r="O11" s="2"/>
      <c r="P11" s="2"/>
    </row>
    <row r="12" spans="2:16" s="3" customFormat="1" ht="14.5" thickBot="1">
      <c r="B12" s="60"/>
      <c r="C12" s="35"/>
      <c r="D12" s="19"/>
      <c r="E12" s="18"/>
      <c r="G12" s="2"/>
      <c r="H12" s="2"/>
      <c r="I12" s="2"/>
      <c r="J12" s="2"/>
      <c r="K12" s="2"/>
      <c r="L12" s="2"/>
      <c r="M12" s="2"/>
      <c r="N12" s="2"/>
      <c r="O12" s="2"/>
      <c r="P12" s="2"/>
    </row>
    <row r="13" spans="2:16" s="3" customFormat="1" ht="93" customHeight="1" thickBot="1">
      <c r="B13" s="60"/>
      <c r="C13" s="31" t="s">
        <v>0</v>
      </c>
      <c r="D13" s="7" t="s">
        <v>821</v>
      </c>
      <c r="E13" s="18"/>
      <c r="G13" s="2"/>
      <c r="H13" s="2"/>
      <c r="I13" s="2"/>
      <c r="J13" s="2"/>
      <c r="K13" s="2"/>
      <c r="L13" s="2"/>
      <c r="M13" s="2"/>
      <c r="N13" s="2"/>
      <c r="O13" s="2"/>
      <c r="P13" s="2"/>
    </row>
    <row r="14" spans="2:16" s="3" customFormat="1" ht="14.5" thickBot="1">
      <c r="B14" s="60"/>
      <c r="C14" s="35"/>
      <c r="D14" s="19"/>
      <c r="E14" s="18"/>
      <c r="G14" s="2"/>
      <c r="H14" s="2" t="s">
        <v>1</v>
      </c>
      <c r="I14" s="2" t="s">
        <v>2</v>
      </c>
      <c r="J14" s="2"/>
      <c r="K14" s="2" t="s">
        <v>3</v>
      </c>
      <c r="L14" s="2" t="s">
        <v>4</v>
      </c>
      <c r="M14" s="2" t="s">
        <v>5</v>
      </c>
      <c r="N14" s="2" t="s">
        <v>6</v>
      </c>
      <c r="O14" s="2" t="s">
        <v>7</v>
      </c>
      <c r="P14" s="2" t="s">
        <v>8</v>
      </c>
    </row>
    <row r="15" spans="2:16" s="3" customFormat="1">
      <c r="B15" s="60"/>
      <c r="C15" s="32" t="s">
        <v>201</v>
      </c>
      <c r="D15" s="8"/>
      <c r="E15" s="18"/>
      <c r="G15" s="2"/>
      <c r="H15" s="4" t="s">
        <v>9</v>
      </c>
      <c r="I15" s="2" t="s">
        <v>10</v>
      </c>
      <c r="J15" s="2" t="s">
        <v>11</v>
      </c>
      <c r="K15" s="2" t="s">
        <v>12</v>
      </c>
      <c r="L15" s="2">
        <v>1</v>
      </c>
      <c r="M15" s="2">
        <v>1</v>
      </c>
      <c r="N15" s="2" t="s">
        <v>13</v>
      </c>
      <c r="O15" s="2" t="s">
        <v>14</v>
      </c>
      <c r="P15" s="2" t="s">
        <v>15</v>
      </c>
    </row>
    <row r="16" spans="2:16" s="3" customFormat="1" ht="29.25" customHeight="1">
      <c r="B16" s="647" t="s">
        <v>256</v>
      </c>
      <c r="C16" s="648"/>
      <c r="D16" s="9" t="s">
        <v>822</v>
      </c>
      <c r="E16" s="18"/>
      <c r="G16" s="2"/>
      <c r="H16" s="4" t="s">
        <v>16</v>
      </c>
      <c r="I16" s="2" t="s">
        <v>17</v>
      </c>
      <c r="J16" s="2" t="s">
        <v>18</v>
      </c>
      <c r="K16" s="2" t="s">
        <v>19</v>
      </c>
      <c r="L16" s="2">
        <v>2</v>
      </c>
      <c r="M16" s="2">
        <v>2</v>
      </c>
      <c r="N16" s="2" t="s">
        <v>20</v>
      </c>
      <c r="O16" s="2" t="s">
        <v>21</v>
      </c>
      <c r="P16" s="2" t="s">
        <v>22</v>
      </c>
    </row>
    <row r="17" spans="2:16" s="3" customFormat="1">
      <c r="B17" s="60"/>
      <c r="C17" s="32" t="s">
        <v>206</v>
      </c>
      <c r="D17" s="9" t="s">
        <v>585</v>
      </c>
      <c r="E17" s="18"/>
      <c r="G17" s="2"/>
      <c r="H17" s="4" t="s">
        <v>23</v>
      </c>
      <c r="I17" s="2" t="s">
        <v>24</v>
      </c>
      <c r="J17" s="2"/>
      <c r="K17" s="2" t="s">
        <v>25</v>
      </c>
      <c r="L17" s="2">
        <v>3</v>
      </c>
      <c r="M17" s="2">
        <v>3</v>
      </c>
      <c r="N17" s="2" t="s">
        <v>26</v>
      </c>
      <c r="O17" s="2" t="s">
        <v>27</v>
      </c>
      <c r="P17" s="2" t="s">
        <v>28</v>
      </c>
    </row>
    <row r="18" spans="2:16" s="3" customFormat="1">
      <c r="B18" s="61"/>
      <c r="C18" s="31" t="s">
        <v>202</v>
      </c>
      <c r="D18" s="9" t="s">
        <v>823</v>
      </c>
      <c r="E18" s="18"/>
      <c r="G18" s="2"/>
      <c r="H18" s="4" t="s">
        <v>29</v>
      </c>
      <c r="I18" s="2"/>
      <c r="J18" s="2"/>
      <c r="K18" s="2" t="s">
        <v>30</v>
      </c>
      <c r="L18" s="2">
        <v>5</v>
      </c>
      <c r="M18" s="2">
        <v>5</v>
      </c>
      <c r="N18" s="2" t="s">
        <v>31</v>
      </c>
      <c r="O18" s="2" t="s">
        <v>32</v>
      </c>
      <c r="P18" s="2" t="s">
        <v>33</v>
      </c>
    </row>
    <row r="19" spans="2:16" s="3" customFormat="1" ht="44.25" customHeight="1" thickBot="1">
      <c r="B19" s="650" t="s">
        <v>203</v>
      </c>
      <c r="C19" s="651"/>
      <c r="D19" s="294" t="s">
        <v>824</v>
      </c>
      <c r="E19" s="18"/>
      <c r="G19" s="2"/>
      <c r="H19" s="4" t="s">
        <v>34</v>
      </c>
      <c r="I19" s="2"/>
      <c r="J19" s="2"/>
      <c r="K19" s="2" t="s">
        <v>35</v>
      </c>
      <c r="L19" s="2"/>
      <c r="M19" s="2"/>
      <c r="N19" s="2"/>
      <c r="O19" s="2" t="s">
        <v>36</v>
      </c>
      <c r="P19" s="2" t="s">
        <v>37</v>
      </c>
    </row>
    <row r="20" spans="2:16" s="3" customFormat="1">
      <c r="B20" s="60"/>
      <c r="C20" s="31"/>
      <c r="D20" s="19"/>
      <c r="E20" s="29"/>
      <c r="F20" s="4"/>
      <c r="G20" s="2"/>
      <c r="H20" s="2"/>
      <c r="J20" s="2"/>
      <c r="K20" s="2"/>
      <c r="L20" s="2"/>
      <c r="M20" s="2" t="s">
        <v>38</v>
      </c>
      <c r="N20" s="2" t="s">
        <v>39</v>
      </c>
    </row>
    <row r="21" spans="2:16" s="3" customFormat="1">
      <c r="B21" s="60"/>
      <c r="C21" s="62" t="s">
        <v>205</v>
      </c>
      <c r="D21" s="19"/>
      <c r="E21" s="29"/>
      <c r="F21" s="4"/>
      <c r="G21" s="2"/>
      <c r="H21" s="2"/>
      <c r="J21" s="2"/>
      <c r="K21" s="2"/>
      <c r="L21" s="2"/>
      <c r="M21" s="2" t="s">
        <v>40</v>
      </c>
      <c r="N21" s="2" t="s">
        <v>41</v>
      </c>
    </row>
    <row r="22" spans="2:16" s="3" customFormat="1" ht="14.5" thickBot="1">
      <c r="B22" s="60"/>
      <c r="C22" s="63" t="s">
        <v>208</v>
      </c>
      <c r="D22" s="19"/>
      <c r="E22" s="18"/>
      <c r="G22" s="2"/>
      <c r="H22" s="4" t="s">
        <v>42</v>
      </c>
      <c r="I22" s="2"/>
      <c r="J22" s="2"/>
      <c r="L22" s="2"/>
      <c r="M22" s="2"/>
      <c r="N22" s="2"/>
      <c r="O22" s="2" t="s">
        <v>43</v>
      </c>
      <c r="P22" s="2" t="s">
        <v>44</v>
      </c>
    </row>
    <row r="23" spans="2:16" s="3" customFormat="1">
      <c r="B23" s="647" t="s">
        <v>207</v>
      </c>
      <c r="C23" s="648"/>
      <c r="D23" s="645">
        <v>42286</v>
      </c>
      <c r="E23" s="18"/>
      <c r="G23" s="2"/>
      <c r="H23" s="4"/>
      <c r="I23" s="2"/>
      <c r="J23" s="2"/>
      <c r="L23" s="2"/>
      <c r="M23" s="2"/>
      <c r="N23" s="2"/>
      <c r="O23" s="2"/>
      <c r="P23" s="2"/>
    </row>
    <row r="24" spans="2:16" s="3" customFormat="1" ht="4.5" customHeight="1">
      <c r="B24" s="647"/>
      <c r="C24" s="648"/>
      <c r="D24" s="646"/>
      <c r="E24" s="18"/>
      <c r="G24" s="2"/>
      <c r="H24" s="4"/>
      <c r="I24" s="2"/>
      <c r="J24" s="2"/>
      <c r="L24" s="2"/>
      <c r="M24" s="2"/>
      <c r="N24" s="2"/>
      <c r="O24" s="2"/>
      <c r="P24" s="2"/>
    </row>
    <row r="25" spans="2:16" s="3" customFormat="1" ht="27.75" customHeight="1">
      <c r="B25" s="647" t="s">
        <v>259</v>
      </c>
      <c r="C25" s="648"/>
      <c r="D25" s="295">
        <v>42491</v>
      </c>
      <c r="E25" s="18"/>
      <c r="F25" s="2"/>
      <c r="G25" s="4"/>
      <c r="H25" s="2"/>
      <c r="I25" s="2"/>
      <c r="K25" s="2"/>
      <c r="L25" s="2"/>
      <c r="M25" s="2"/>
      <c r="N25" s="2" t="s">
        <v>45</v>
      </c>
      <c r="O25" s="2" t="s">
        <v>46</v>
      </c>
    </row>
    <row r="26" spans="2:16" s="3" customFormat="1" ht="32.25" customHeight="1">
      <c r="B26" s="647" t="s">
        <v>209</v>
      </c>
      <c r="C26" s="648"/>
      <c r="D26" s="296">
        <v>43237</v>
      </c>
      <c r="E26" s="18"/>
      <c r="F26" s="2"/>
      <c r="G26" s="4"/>
      <c r="H26" s="2"/>
      <c r="I26" s="2"/>
      <c r="K26" s="2"/>
      <c r="L26" s="2"/>
      <c r="M26" s="2"/>
      <c r="N26" s="2" t="s">
        <v>47</v>
      </c>
      <c r="O26" s="2" t="s">
        <v>48</v>
      </c>
    </row>
    <row r="27" spans="2:16" s="3" customFormat="1" ht="28.5" customHeight="1">
      <c r="B27" s="643" t="s">
        <v>759</v>
      </c>
      <c r="C27" s="649"/>
      <c r="D27" s="297" t="s">
        <v>827</v>
      </c>
      <c r="E27" s="33"/>
      <c r="F27" s="2"/>
      <c r="G27" s="4"/>
      <c r="H27" s="2"/>
      <c r="I27" s="2"/>
      <c r="J27" s="2"/>
      <c r="K27" s="2"/>
      <c r="L27" s="2"/>
      <c r="M27" s="2"/>
      <c r="N27" s="2"/>
      <c r="O27" s="2"/>
    </row>
    <row r="28" spans="2:16" s="3" customFormat="1" ht="14.15" customHeight="1">
      <c r="B28" s="271"/>
      <c r="C28" s="272"/>
      <c r="D28" s="259"/>
      <c r="E28" s="33"/>
      <c r="F28" s="2"/>
      <c r="G28" s="4"/>
      <c r="H28" s="2"/>
      <c r="I28" s="2"/>
      <c r="J28" s="2"/>
      <c r="K28" s="2"/>
      <c r="L28" s="2"/>
      <c r="M28" s="2"/>
      <c r="N28" s="2"/>
      <c r="O28" s="2"/>
    </row>
    <row r="29" spans="2:16" s="3" customFormat="1" ht="14.5" thickBot="1">
      <c r="B29" s="273"/>
      <c r="C29" s="267" t="s">
        <v>758</v>
      </c>
      <c r="D29" s="298" t="s">
        <v>828</v>
      </c>
      <c r="E29" s="18"/>
      <c r="F29" s="2"/>
      <c r="G29" s="4"/>
      <c r="H29" s="2"/>
      <c r="I29" s="2"/>
      <c r="J29" s="2"/>
      <c r="K29" s="2"/>
      <c r="L29" s="2"/>
      <c r="M29" s="2"/>
      <c r="N29" s="2"/>
      <c r="O29" s="2"/>
    </row>
    <row r="30" spans="2:16" s="3" customFormat="1" ht="38.15" customHeight="1">
      <c r="B30" s="643" t="s">
        <v>760</v>
      </c>
      <c r="C30" s="649"/>
      <c r="D30" s="652"/>
      <c r="E30" s="258"/>
      <c r="F30" s="2"/>
      <c r="G30" s="4"/>
      <c r="H30" s="2"/>
      <c r="I30" s="2"/>
      <c r="J30" s="2"/>
      <c r="K30" s="2"/>
      <c r="L30" s="2"/>
      <c r="M30" s="2"/>
      <c r="N30" s="2"/>
      <c r="O30" s="2"/>
    </row>
    <row r="31" spans="2:16" s="3" customFormat="1" ht="14.5" thickBot="1">
      <c r="B31" s="273"/>
      <c r="C31" s="274" t="s">
        <v>814</v>
      </c>
      <c r="D31" s="653"/>
      <c r="E31" s="258"/>
      <c r="F31" s="2"/>
      <c r="G31" s="4"/>
      <c r="H31" s="2"/>
      <c r="I31" s="2"/>
      <c r="J31" s="2"/>
      <c r="K31" s="2"/>
      <c r="L31" s="2"/>
      <c r="M31" s="2"/>
      <c r="N31" s="2"/>
      <c r="O31" s="2"/>
    </row>
    <row r="32" spans="2:16" s="3" customFormat="1">
      <c r="B32" s="256"/>
      <c r="C32" s="257"/>
      <c r="D32" s="34"/>
      <c r="E32" s="18"/>
      <c r="F32" s="2"/>
      <c r="G32" s="4"/>
      <c r="H32" s="2"/>
      <c r="I32" s="2"/>
      <c r="J32" s="2"/>
      <c r="K32" s="2"/>
      <c r="L32" s="2"/>
      <c r="M32" s="2"/>
      <c r="N32" s="2"/>
      <c r="O32" s="2"/>
    </row>
    <row r="33" spans="2:16" s="3" customFormat="1" ht="14.5" thickBot="1">
      <c r="B33" s="256"/>
      <c r="C33" s="257"/>
      <c r="D33" s="269" t="s">
        <v>800</v>
      </c>
      <c r="E33" s="18"/>
      <c r="F33" s="2"/>
      <c r="G33" s="4"/>
      <c r="H33" s="2"/>
      <c r="I33" s="2"/>
      <c r="J33" s="2"/>
      <c r="K33" s="2"/>
      <c r="L33" s="2"/>
      <c r="M33" s="2"/>
      <c r="N33" s="2"/>
      <c r="O33" s="2"/>
    </row>
    <row r="34" spans="2:16" s="3" customFormat="1" ht="25.4" customHeight="1">
      <c r="B34" s="256"/>
      <c r="C34" s="275" t="s">
        <v>771</v>
      </c>
      <c r="D34" s="268"/>
      <c r="E34" s="18"/>
      <c r="F34" s="2"/>
      <c r="G34" s="4"/>
      <c r="H34" s="2"/>
      <c r="I34" s="2"/>
      <c r="J34" s="2"/>
      <c r="K34" s="2"/>
      <c r="L34" s="2"/>
      <c r="M34" s="2"/>
      <c r="N34" s="2"/>
      <c r="O34" s="2"/>
    </row>
    <row r="35" spans="2:16" s="3" customFormat="1" ht="26">
      <c r="B35" s="256"/>
      <c r="C35" s="276" t="s">
        <v>764</v>
      </c>
      <c r="D35" s="266"/>
      <c r="E35" s="18"/>
      <c r="F35" s="2"/>
      <c r="G35" s="4"/>
      <c r="H35" s="2"/>
      <c r="I35" s="2"/>
      <c r="J35" s="2"/>
      <c r="K35" s="2"/>
      <c r="L35" s="2"/>
      <c r="M35" s="2"/>
      <c r="N35" s="2"/>
      <c r="O35" s="2"/>
    </row>
    <row r="36" spans="2:16" s="3" customFormat="1">
      <c r="B36" s="256"/>
      <c r="C36" s="277" t="s">
        <v>228</v>
      </c>
      <c r="D36" s="262"/>
      <c r="E36" s="18"/>
      <c r="F36" s="2"/>
      <c r="G36" s="4"/>
      <c r="H36" s="2"/>
      <c r="I36" s="2"/>
      <c r="J36" s="2"/>
      <c r="K36" s="2"/>
      <c r="L36" s="2"/>
      <c r="M36" s="2"/>
      <c r="N36" s="2"/>
      <c r="O36" s="2"/>
    </row>
    <row r="37" spans="2:16" s="3" customFormat="1" ht="57.65" customHeight="1" thickBot="1">
      <c r="B37" s="256"/>
      <c r="C37" s="278" t="s">
        <v>765</v>
      </c>
      <c r="D37" s="263"/>
      <c r="E37" s="18"/>
      <c r="F37" s="2"/>
      <c r="G37" s="4"/>
      <c r="H37" s="2"/>
      <c r="I37" s="2"/>
      <c r="J37" s="2"/>
      <c r="K37" s="2"/>
      <c r="L37" s="2"/>
      <c r="M37" s="2"/>
      <c r="N37" s="2"/>
      <c r="O37" s="2"/>
    </row>
    <row r="38" spans="2:16" s="3" customFormat="1">
      <c r="B38" s="256"/>
      <c r="C38" s="257"/>
      <c r="D38" s="34"/>
      <c r="E38" s="19"/>
      <c r="F38" s="264"/>
      <c r="G38" s="4"/>
      <c r="H38" s="2"/>
      <c r="I38" s="2"/>
      <c r="J38" s="2"/>
      <c r="K38" s="2"/>
      <c r="L38" s="2"/>
      <c r="M38" s="2"/>
      <c r="N38" s="2"/>
      <c r="O38" s="2"/>
    </row>
    <row r="39" spans="2:16" s="3" customFormat="1" ht="10.5" customHeight="1">
      <c r="B39" s="256"/>
      <c r="C39" s="257"/>
      <c r="D39" s="34"/>
      <c r="E39" s="19"/>
      <c r="F39" s="264"/>
      <c r="G39" s="4"/>
      <c r="H39" s="2"/>
      <c r="I39" s="2"/>
      <c r="J39" s="2"/>
      <c r="K39" s="2"/>
      <c r="L39" s="2"/>
      <c r="M39" s="2"/>
      <c r="N39" s="2"/>
      <c r="O39" s="2"/>
    </row>
    <row r="40" spans="2:16" s="3" customFormat="1" ht="30" customHeight="1" thickBot="1">
      <c r="B40" s="60"/>
      <c r="C40" s="35"/>
      <c r="D40" s="279" t="s">
        <v>801</v>
      </c>
      <c r="E40" s="19"/>
      <c r="F40" s="264"/>
      <c r="G40" s="2"/>
      <c r="H40" s="4" t="s">
        <v>49</v>
      </c>
      <c r="I40" s="2"/>
      <c r="J40" s="2"/>
      <c r="K40" s="2"/>
      <c r="L40" s="2"/>
      <c r="M40" s="2"/>
      <c r="N40" s="2"/>
      <c r="O40" s="2"/>
      <c r="P40" s="2"/>
    </row>
    <row r="41" spans="2:16" s="3" customFormat="1" ht="80.150000000000006" customHeight="1" thickBot="1">
      <c r="B41" s="60"/>
      <c r="C41" s="35"/>
      <c r="D41" s="11"/>
      <c r="E41" s="18"/>
      <c r="F41" s="5"/>
      <c r="G41" s="2"/>
      <c r="H41" s="4" t="s">
        <v>50</v>
      </c>
      <c r="I41" s="2"/>
      <c r="J41" s="2"/>
      <c r="K41" s="2"/>
      <c r="L41" s="2"/>
      <c r="M41" s="2"/>
      <c r="N41" s="2"/>
      <c r="O41" s="2"/>
      <c r="P41" s="2"/>
    </row>
    <row r="42" spans="2:16" s="3" customFormat="1" ht="32.25" customHeight="1" thickBot="1">
      <c r="B42" s="647" t="s">
        <v>802</v>
      </c>
      <c r="C42" s="654"/>
      <c r="D42" s="19"/>
      <c r="E42" s="18"/>
      <c r="G42" s="2"/>
      <c r="H42" s="4" t="s">
        <v>51</v>
      </c>
      <c r="I42" s="2"/>
      <c r="J42" s="2"/>
      <c r="K42" s="2"/>
      <c r="L42" s="2"/>
      <c r="M42" s="2"/>
      <c r="N42" s="2"/>
      <c r="O42" s="2"/>
      <c r="P42" s="2"/>
    </row>
    <row r="43" spans="2:16" s="3" customFormat="1" ht="17.25" customHeight="1" thickBot="1">
      <c r="B43" s="647"/>
      <c r="C43" s="654"/>
      <c r="D43" s="11"/>
      <c r="E43" s="18"/>
      <c r="G43" s="2"/>
      <c r="H43" s="4" t="s">
        <v>52</v>
      </c>
      <c r="I43" s="2"/>
      <c r="J43" s="2"/>
      <c r="K43" s="2"/>
      <c r="L43" s="2"/>
      <c r="M43" s="2"/>
      <c r="N43" s="2"/>
      <c r="O43" s="2"/>
      <c r="P43" s="2"/>
    </row>
    <row r="44" spans="2:16" s="3" customFormat="1">
      <c r="B44" s="60"/>
      <c r="C44" s="35"/>
      <c r="D44" s="19"/>
      <c r="E44" s="18"/>
      <c r="F44" s="5"/>
      <c r="G44" s="2"/>
      <c r="H44" s="4" t="s">
        <v>53</v>
      </c>
      <c r="I44" s="2"/>
      <c r="J44" s="2"/>
      <c r="K44" s="2"/>
      <c r="L44" s="2"/>
      <c r="M44" s="2"/>
      <c r="N44" s="2"/>
      <c r="O44" s="2"/>
      <c r="P44" s="2"/>
    </row>
    <row r="45" spans="2:16" s="3" customFormat="1">
      <c r="B45" s="60"/>
      <c r="C45" s="267" t="s">
        <v>54</v>
      </c>
      <c r="D45" s="19"/>
      <c r="E45" s="18"/>
      <c r="G45" s="2"/>
      <c r="H45" s="4" t="s">
        <v>55</v>
      </c>
      <c r="I45" s="2"/>
      <c r="J45" s="2"/>
      <c r="K45" s="2"/>
      <c r="L45" s="2"/>
      <c r="M45" s="2"/>
      <c r="N45" s="2"/>
      <c r="O45" s="2"/>
      <c r="P45" s="2"/>
    </row>
    <row r="46" spans="2:16" s="3" customFormat="1" ht="31.5" customHeight="1" thickBot="1">
      <c r="B46" s="643" t="s">
        <v>815</v>
      </c>
      <c r="C46" s="644"/>
      <c r="D46" s="19"/>
      <c r="E46" s="18"/>
      <c r="G46" s="2"/>
      <c r="H46" s="4" t="s">
        <v>56</v>
      </c>
      <c r="I46" s="2"/>
      <c r="J46" s="2"/>
      <c r="K46" s="2"/>
      <c r="L46" s="2"/>
      <c r="M46" s="2"/>
      <c r="N46" s="2"/>
      <c r="O46" s="2"/>
      <c r="P46" s="2"/>
    </row>
    <row r="47" spans="2:16" s="3" customFormat="1">
      <c r="B47" s="60"/>
      <c r="C47" s="35" t="s">
        <v>57</v>
      </c>
      <c r="D47" s="12" t="s">
        <v>829</v>
      </c>
      <c r="E47" s="18"/>
      <c r="G47" s="2"/>
      <c r="H47" s="4" t="s">
        <v>58</v>
      </c>
      <c r="I47" s="2"/>
      <c r="J47" s="2"/>
      <c r="K47" s="2"/>
      <c r="L47" s="2"/>
      <c r="M47" s="2"/>
      <c r="N47" s="2"/>
      <c r="O47" s="2"/>
      <c r="P47" s="2"/>
    </row>
    <row r="48" spans="2:16" s="3" customFormat="1" ht="14.5">
      <c r="B48" s="60"/>
      <c r="C48" s="35" t="s">
        <v>59</v>
      </c>
      <c r="D48" s="299" t="s">
        <v>832</v>
      </c>
      <c r="E48" s="18"/>
      <c r="G48" s="2"/>
      <c r="H48" s="4" t="s">
        <v>60</v>
      </c>
      <c r="I48" s="2"/>
      <c r="J48" s="2"/>
      <c r="K48" s="2"/>
      <c r="L48" s="2"/>
      <c r="M48" s="2"/>
      <c r="N48" s="2"/>
      <c r="O48" s="2"/>
      <c r="P48" s="2"/>
    </row>
    <row r="49" spans="1:16" s="3" customFormat="1" ht="14.5" thickBot="1">
      <c r="B49" s="60"/>
      <c r="C49" s="35" t="s">
        <v>61</v>
      </c>
      <c r="D49" s="13"/>
      <c r="E49" s="18"/>
      <c r="G49" s="2"/>
      <c r="H49" s="4" t="s">
        <v>62</v>
      </c>
      <c r="I49" s="2"/>
      <c r="J49" s="2"/>
      <c r="K49" s="2"/>
      <c r="L49" s="2"/>
      <c r="M49" s="2"/>
      <c r="N49" s="2"/>
      <c r="O49" s="2"/>
      <c r="P49" s="2"/>
    </row>
    <row r="50" spans="1:16" s="3" customFormat="1" ht="3.65" customHeight="1">
      <c r="B50" s="60"/>
      <c r="C50" s="35"/>
      <c r="D50" s="261"/>
      <c r="E50" s="18"/>
      <c r="G50" s="2"/>
      <c r="H50" s="4"/>
      <c r="I50" s="2"/>
      <c r="J50" s="2"/>
      <c r="K50" s="2"/>
      <c r="L50" s="2"/>
      <c r="M50" s="2"/>
      <c r="N50" s="2"/>
      <c r="O50" s="2"/>
      <c r="P50" s="2"/>
    </row>
    <row r="51" spans="1:16" s="3" customFormat="1" ht="27.65" customHeight="1">
      <c r="B51" s="643" t="s">
        <v>816</v>
      </c>
      <c r="C51" s="644"/>
      <c r="D51" s="261"/>
      <c r="E51" s="18"/>
      <c r="G51" s="2"/>
      <c r="H51" s="4"/>
      <c r="I51" s="2"/>
      <c r="J51" s="2"/>
      <c r="K51" s="2"/>
      <c r="L51" s="2"/>
      <c r="M51" s="2"/>
      <c r="N51" s="2"/>
      <c r="O51" s="2"/>
      <c r="P51" s="2"/>
    </row>
    <row r="52" spans="1:16" s="3" customFormat="1" ht="15" customHeight="1" thickBot="1">
      <c r="B52" s="643"/>
      <c r="C52" s="644"/>
      <c r="D52" s="19"/>
      <c r="E52" s="18"/>
      <c r="G52" s="2"/>
      <c r="H52" s="4" t="s">
        <v>63</v>
      </c>
      <c r="I52" s="2"/>
      <c r="J52" s="2"/>
      <c r="K52" s="2"/>
      <c r="L52" s="2"/>
      <c r="M52" s="2"/>
      <c r="N52" s="2"/>
      <c r="O52" s="2"/>
      <c r="P52" s="2"/>
    </row>
    <row r="53" spans="1:16" s="3" customFormat="1">
      <c r="B53" s="60"/>
      <c r="C53" s="35" t="s">
        <v>57</v>
      </c>
      <c r="D53" s="537" t="s">
        <v>1355</v>
      </c>
      <c r="E53" s="18"/>
      <c r="G53" s="2"/>
      <c r="H53" s="4" t="s">
        <v>64</v>
      </c>
      <c r="I53" s="2"/>
      <c r="J53" s="2"/>
      <c r="K53" s="2"/>
      <c r="L53" s="2"/>
      <c r="M53" s="2"/>
      <c r="N53" s="2"/>
      <c r="O53" s="2"/>
      <c r="P53" s="2"/>
    </row>
    <row r="54" spans="1:16" s="3" customFormat="1" ht="14.5">
      <c r="B54" s="60"/>
      <c r="C54" s="35" t="s">
        <v>59</v>
      </c>
      <c r="D54" s="306" t="s">
        <v>1356</v>
      </c>
      <c r="E54" s="18"/>
      <c r="G54" s="2"/>
      <c r="H54" s="4" t="s">
        <v>65</v>
      </c>
      <c r="I54" s="2"/>
      <c r="J54" s="2"/>
      <c r="K54" s="2"/>
      <c r="L54" s="2"/>
      <c r="M54" s="2"/>
      <c r="N54" s="2"/>
      <c r="O54" s="2"/>
      <c r="P54" s="2"/>
    </row>
    <row r="55" spans="1:16" s="3" customFormat="1" ht="14.5" thickBot="1">
      <c r="B55" s="60"/>
      <c r="C55" s="35" t="s">
        <v>61</v>
      </c>
      <c r="D55" s="13"/>
      <c r="E55" s="18"/>
      <c r="G55" s="2"/>
      <c r="H55" s="4" t="s">
        <v>66</v>
      </c>
      <c r="I55" s="2"/>
      <c r="J55" s="2"/>
      <c r="K55" s="2"/>
      <c r="L55" s="2"/>
      <c r="M55" s="2"/>
      <c r="N55" s="2"/>
      <c r="O55" s="2"/>
      <c r="P55" s="2"/>
    </row>
    <row r="56" spans="1:16" s="3" customFormat="1" ht="14.5" thickBot="1">
      <c r="B56" s="60"/>
      <c r="C56" s="32" t="s">
        <v>260</v>
      </c>
      <c r="D56" s="19"/>
      <c r="E56" s="18"/>
      <c r="G56" s="2"/>
      <c r="H56" s="4" t="s">
        <v>67</v>
      </c>
      <c r="I56" s="2"/>
      <c r="J56" s="2"/>
      <c r="K56" s="2"/>
      <c r="L56" s="2"/>
      <c r="M56" s="2"/>
      <c r="N56" s="2"/>
      <c r="O56" s="2"/>
      <c r="P56" s="2"/>
    </row>
    <row r="57" spans="1:16" s="3" customFormat="1">
      <c r="B57" s="60"/>
      <c r="C57" s="35" t="s">
        <v>57</v>
      </c>
      <c r="D57" s="12" t="s">
        <v>1137</v>
      </c>
      <c r="E57" s="18"/>
      <c r="G57" s="2"/>
      <c r="H57" s="4" t="s">
        <v>68</v>
      </c>
      <c r="I57" s="2"/>
      <c r="J57" s="2"/>
      <c r="K57" s="2"/>
      <c r="L57" s="2"/>
      <c r="M57" s="2"/>
      <c r="N57" s="2"/>
      <c r="O57" s="2"/>
      <c r="P57" s="2"/>
    </row>
    <row r="58" spans="1:16" s="3" customFormat="1" ht="14.5">
      <c r="B58" s="60"/>
      <c r="C58" s="35" t="s">
        <v>59</v>
      </c>
      <c r="D58" s="299" t="s">
        <v>1136</v>
      </c>
      <c r="E58" s="18"/>
      <c r="G58" s="2"/>
      <c r="H58" s="4" t="s">
        <v>69</v>
      </c>
      <c r="I58" s="2"/>
      <c r="J58" s="2"/>
      <c r="K58" s="2"/>
      <c r="L58" s="2"/>
      <c r="M58" s="2"/>
      <c r="N58" s="2"/>
      <c r="O58" s="2"/>
      <c r="P58" s="2"/>
    </row>
    <row r="59" spans="1:16" ht="14.5" thickBot="1">
      <c r="A59" s="3"/>
      <c r="B59" s="60"/>
      <c r="C59" s="35" t="s">
        <v>61</v>
      </c>
      <c r="D59" s="13"/>
      <c r="E59" s="18"/>
      <c r="H59" s="4" t="s">
        <v>70</v>
      </c>
    </row>
    <row r="60" spans="1:16" ht="14.5" thickBot="1">
      <c r="B60" s="60"/>
      <c r="C60" s="32" t="s">
        <v>204</v>
      </c>
      <c r="D60" s="19"/>
      <c r="E60" s="18"/>
      <c r="H60" s="4" t="s">
        <v>71</v>
      </c>
    </row>
    <row r="61" spans="1:16">
      <c r="B61" s="60"/>
      <c r="C61" s="35" t="s">
        <v>57</v>
      </c>
      <c r="D61" s="12" t="s">
        <v>834</v>
      </c>
      <c r="E61" s="18"/>
      <c r="H61" s="4" t="s">
        <v>72</v>
      </c>
    </row>
    <row r="62" spans="1:16" ht="14.5">
      <c r="B62" s="60"/>
      <c r="C62" s="35" t="s">
        <v>59</v>
      </c>
      <c r="D62" s="299" t="s">
        <v>835</v>
      </c>
      <c r="E62" s="18"/>
      <c r="H62" s="4" t="s">
        <v>73</v>
      </c>
    </row>
    <row r="63" spans="1:16" ht="14.5" thickBot="1">
      <c r="B63" s="60"/>
      <c r="C63" s="35" t="s">
        <v>61</v>
      </c>
      <c r="D63" s="13"/>
      <c r="E63" s="18"/>
      <c r="H63" s="4" t="s">
        <v>74</v>
      </c>
    </row>
    <row r="64" spans="1:16" ht="14.5" thickBot="1">
      <c r="B64" s="60"/>
      <c r="C64" s="32" t="s">
        <v>204</v>
      </c>
      <c r="D64" s="19"/>
      <c r="E64" s="18"/>
      <c r="H64" s="4" t="s">
        <v>75</v>
      </c>
    </row>
    <row r="65" spans="2:8">
      <c r="B65" s="60"/>
      <c r="C65" s="35" t="s">
        <v>57</v>
      </c>
      <c r="D65" s="12" t="s">
        <v>830</v>
      </c>
      <c r="E65" s="18"/>
      <c r="H65" s="4" t="s">
        <v>76</v>
      </c>
    </row>
    <row r="66" spans="2:8" ht="14.5">
      <c r="B66" s="60"/>
      <c r="C66" s="35" t="s">
        <v>59</v>
      </c>
      <c r="D66" s="299" t="s">
        <v>831</v>
      </c>
      <c r="E66" s="18"/>
      <c r="H66" s="4" t="s">
        <v>77</v>
      </c>
    </row>
    <row r="67" spans="2:8" ht="14.5" thickBot="1">
      <c r="B67" s="60"/>
      <c r="C67" s="35" t="s">
        <v>61</v>
      </c>
      <c r="D67" s="13"/>
      <c r="E67" s="18"/>
      <c r="H67" s="4" t="s">
        <v>78</v>
      </c>
    </row>
    <row r="68" spans="2:8" ht="14.5" thickBot="1">
      <c r="B68" s="60"/>
      <c r="C68" s="32" t="s">
        <v>204</v>
      </c>
      <c r="D68" s="19"/>
      <c r="E68" s="18"/>
      <c r="H68" s="4" t="s">
        <v>79</v>
      </c>
    </row>
    <row r="69" spans="2:8">
      <c r="B69" s="60"/>
      <c r="C69" s="35" t="s">
        <v>57</v>
      </c>
      <c r="D69" s="12"/>
      <c r="E69" s="18"/>
      <c r="H69" s="4" t="s">
        <v>80</v>
      </c>
    </row>
    <row r="70" spans="2:8">
      <c r="B70" s="60"/>
      <c r="C70" s="35" t="s">
        <v>59</v>
      </c>
      <c r="D70" s="10"/>
      <c r="E70" s="18"/>
      <c r="H70" s="4" t="s">
        <v>81</v>
      </c>
    </row>
    <row r="71" spans="2:8" ht="14.5" thickBot="1">
      <c r="B71" s="60"/>
      <c r="C71" s="35" t="s">
        <v>61</v>
      </c>
      <c r="D71" s="13"/>
      <c r="E71" s="18"/>
      <c r="H71" s="4" t="s">
        <v>82</v>
      </c>
    </row>
    <row r="72" spans="2:8" ht="14.5" thickBot="1">
      <c r="B72" s="64"/>
      <c r="C72" s="65"/>
      <c r="D72" s="36"/>
      <c r="E72" s="20"/>
      <c r="H72" s="4" t="s">
        <v>83</v>
      </c>
    </row>
    <row r="73" spans="2:8">
      <c r="H73" s="4" t="s">
        <v>84</v>
      </c>
    </row>
    <row r="74" spans="2:8" ht="14.9" customHeight="1">
      <c r="H74" s="4" t="s">
        <v>85</v>
      </c>
    </row>
    <row r="75" spans="2:8">
      <c r="H75" s="4" t="s">
        <v>86</v>
      </c>
    </row>
    <row r="76" spans="2:8" ht="14.15" customHeight="1">
      <c r="H76" s="4" t="s">
        <v>87</v>
      </c>
    </row>
    <row r="77" spans="2:8">
      <c r="H77" s="4" t="s">
        <v>88</v>
      </c>
    </row>
    <row r="78" spans="2:8">
      <c r="H78" s="4" t="s">
        <v>89</v>
      </c>
    </row>
    <row r="79" spans="2:8" ht="14.15" customHeight="1">
      <c r="H79" s="4" t="s">
        <v>90</v>
      </c>
    </row>
    <row r="80" spans="2:8">
      <c r="H80" s="4" t="s">
        <v>91</v>
      </c>
    </row>
    <row r="81" spans="8:8">
      <c r="H81" s="4" t="s">
        <v>92</v>
      </c>
    </row>
    <row r="82" spans="8:8">
      <c r="H82" s="4" t="s">
        <v>93</v>
      </c>
    </row>
    <row r="83" spans="8:8">
      <c r="H83" s="4" t="s">
        <v>94</v>
      </c>
    </row>
    <row r="84" spans="8:8">
      <c r="H84" s="4" t="s">
        <v>95</v>
      </c>
    </row>
    <row r="85" spans="8:8">
      <c r="H85" s="4" t="s">
        <v>96</v>
      </c>
    </row>
    <row r="86" spans="8:8">
      <c r="H86" s="4" t="s">
        <v>97</v>
      </c>
    </row>
    <row r="87" spans="8:8">
      <c r="H87" s="4" t="s">
        <v>98</v>
      </c>
    </row>
    <row r="88" spans="8:8">
      <c r="H88" s="4" t="s">
        <v>99</v>
      </c>
    </row>
    <row r="89" spans="8:8">
      <c r="H89" s="4" t="s">
        <v>100</v>
      </c>
    </row>
    <row r="90" spans="8:8">
      <c r="H90" s="4" t="s">
        <v>101</v>
      </c>
    </row>
    <row r="91" spans="8:8">
      <c r="H91" s="4" t="s">
        <v>102</v>
      </c>
    </row>
    <row r="92" spans="8:8">
      <c r="H92" s="4" t="s">
        <v>103</v>
      </c>
    </row>
    <row r="93" spans="8:8">
      <c r="H93" s="4" t="s">
        <v>104</v>
      </c>
    </row>
    <row r="94" spans="8:8">
      <c r="H94" s="4" t="s">
        <v>105</v>
      </c>
    </row>
    <row r="95" spans="8:8">
      <c r="H95" s="4" t="s">
        <v>106</v>
      </c>
    </row>
    <row r="96" spans="8:8">
      <c r="H96" s="4" t="s">
        <v>107</v>
      </c>
    </row>
    <row r="97" spans="8:8">
      <c r="H97" s="4" t="s">
        <v>108</v>
      </c>
    </row>
    <row r="98" spans="8:8">
      <c r="H98" s="4" t="s">
        <v>109</v>
      </c>
    </row>
    <row r="99" spans="8:8">
      <c r="H99" s="4" t="s">
        <v>110</v>
      </c>
    </row>
    <row r="100" spans="8:8">
      <c r="H100" s="4" t="s">
        <v>111</v>
      </c>
    </row>
    <row r="101" spans="8:8">
      <c r="H101" s="4" t="s">
        <v>112</v>
      </c>
    </row>
    <row r="102" spans="8:8">
      <c r="H102" s="4" t="s">
        <v>113</v>
      </c>
    </row>
    <row r="103" spans="8:8">
      <c r="H103" s="4" t="s">
        <v>114</v>
      </c>
    </row>
    <row r="104" spans="8:8">
      <c r="H104" s="4" t="s">
        <v>115</v>
      </c>
    </row>
    <row r="105" spans="8:8">
      <c r="H105" s="4" t="s">
        <v>116</v>
      </c>
    </row>
    <row r="106" spans="8:8">
      <c r="H106" s="4" t="s">
        <v>117</v>
      </c>
    </row>
    <row r="107" spans="8:8">
      <c r="H107" s="4" t="s">
        <v>118</v>
      </c>
    </row>
    <row r="108" spans="8:8">
      <c r="H108" s="4" t="s">
        <v>119</v>
      </c>
    </row>
    <row r="109" spans="8:8">
      <c r="H109" s="4" t="s">
        <v>120</v>
      </c>
    </row>
    <row r="110" spans="8:8">
      <c r="H110" s="4" t="s">
        <v>121</v>
      </c>
    </row>
    <row r="111" spans="8:8">
      <c r="H111" s="4" t="s">
        <v>122</v>
      </c>
    </row>
    <row r="112" spans="8:8">
      <c r="H112" s="4" t="s">
        <v>123</v>
      </c>
    </row>
    <row r="113" spans="8:8">
      <c r="H113" s="4" t="s">
        <v>124</v>
      </c>
    </row>
    <row r="114" spans="8:8">
      <c r="H114" s="4" t="s">
        <v>125</v>
      </c>
    </row>
    <row r="115" spans="8:8">
      <c r="H115" s="4" t="s">
        <v>126</v>
      </c>
    </row>
    <row r="116" spans="8:8">
      <c r="H116" s="4" t="s">
        <v>127</v>
      </c>
    </row>
    <row r="117" spans="8:8">
      <c r="H117" s="4" t="s">
        <v>128</v>
      </c>
    </row>
    <row r="118" spans="8:8">
      <c r="H118" s="4" t="s">
        <v>129</v>
      </c>
    </row>
    <row r="119" spans="8:8">
      <c r="H119" s="4" t="s">
        <v>130</v>
      </c>
    </row>
    <row r="120" spans="8:8">
      <c r="H120" s="4" t="s">
        <v>131</v>
      </c>
    </row>
    <row r="121" spans="8:8">
      <c r="H121" s="4" t="s">
        <v>132</v>
      </c>
    </row>
    <row r="122" spans="8:8">
      <c r="H122" s="4" t="s">
        <v>133</v>
      </c>
    </row>
    <row r="123" spans="8:8">
      <c r="H123" s="4" t="s">
        <v>134</v>
      </c>
    </row>
    <row r="124" spans="8:8">
      <c r="H124" s="4" t="s">
        <v>135</v>
      </c>
    </row>
    <row r="125" spans="8:8">
      <c r="H125" s="4" t="s">
        <v>136</v>
      </c>
    </row>
    <row r="126" spans="8:8">
      <c r="H126" s="4" t="s">
        <v>137</v>
      </c>
    </row>
    <row r="127" spans="8:8">
      <c r="H127" s="4" t="s">
        <v>138</v>
      </c>
    </row>
    <row r="128" spans="8:8">
      <c r="H128" s="4" t="s">
        <v>139</v>
      </c>
    </row>
    <row r="129" spans="8:8">
      <c r="H129" s="4" t="s">
        <v>140</v>
      </c>
    </row>
    <row r="130" spans="8:8">
      <c r="H130" s="4" t="s">
        <v>141</v>
      </c>
    </row>
    <row r="131" spans="8:8">
      <c r="H131" s="4" t="s">
        <v>142</v>
      </c>
    </row>
    <row r="132" spans="8:8">
      <c r="H132" s="4" t="s">
        <v>143</v>
      </c>
    </row>
    <row r="133" spans="8:8">
      <c r="H133" s="4" t="s">
        <v>144</v>
      </c>
    </row>
    <row r="134" spans="8:8">
      <c r="H134" s="4" t="s">
        <v>145</v>
      </c>
    </row>
    <row r="135" spans="8:8">
      <c r="H135" s="4" t="s">
        <v>146</v>
      </c>
    </row>
    <row r="136" spans="8:8">
      <c r="H136" s="4" t="s">
        <v>147</v>
      </c>
    </row>
    <row r="137" spans="8:8">
      <c r="H137" s="4" t="s">
        <v>148</v>
      </c>
    </row>
    <row r="138" spans="8:8">
      <c r="H138" s="4" t="s">
        <v>149</v>
      </c>
    </row>
    <row r="139" spans="8:8">
      <c r="H139" s="4" t="s">
        <v>150</v>
      </c>
    </row>
    <row r="140" spans="8:8">
      <c r="H140" s="4" t="s">
        <v>151</v>
      </c>
    </row>
    <row r="141" spans="8:8">
      <c r="H141" s="4" t="s">
        <v>152</v>
      </c>
    </row>
    <row r="142" spans="8:8">
      <c r="H142" s="4" t="s">
        <v>153</v>
      </c>
    </row>
    <row r="143" spans="8:8">
      <c r="H143" s="4" t="s">
        <v>154</v>
      </c>
    </row>
    <row r="144" spans="8:8">
      <c r="H144" s="4" t="s">
        <v>155</v>
      </c>
    </row>
    <row r="145" spans="8:8">
      <c r="H145" s="4" t="s">
        <v>156</v>
      </c>
    </row>
    <row r="146" spans="8:8">
      <c r="H146" s="4" t="s">
        <v>157</v>
      </c>
    </row>
    <row r="147" spans="8:8">
      <c r="H147" s="4" t="s">
        <v>158</v>
      </c>
    </row>
    <row r="148" spans="8:8">
      <c r="H148" s="4" t="s">
        <v>159</v>
      </c>
    </row>
    <row r="149" spans="8:8">
      <c r="H149" s="4" t="s">
        <v>160</v>
      </c>
    </row>
    <row r="150" spans="8:8">
      <c r="H150" s="4" t="s">
        <v>161</v>
      </c>
    </row>
    <row r="151" spans="8:8">
      <c r="H151" s="4" t="s">
        <v>162</v>
      </c>
    </row>
    <row r="152" spans="8:8">
      <c r="H152" s="4" t="s">
        <v>163</v>
      </c>
    </row>
    <row r="153" spans="8:8">
      <c r="H153" s="4" t="s">
        <v>164</v>
      </c>
    </row>
    <row r="154" spans="8:8">
      <c r="H154" s="4" t="s">
        <v>165</v>
      </c>
    </row>
    <row r="155" spans="8:8">
      <c r="H155" s="4" t="s">
        <v>166</v>
      </c>
    </row>
    <row r="156" spans="8:8">
      <c r="H156" s="4" t="s">
        <v>167</v>
      </c>
    </row>
    <row r="157" spans="8:8">
      <c r="H157" s="4" t="s">
        <v>168</v>
      </c>
    </row>
    <row r="158" spans="8:8">
      <c r="H158" s="4" t="s">
        <v>169</v>
      </c>
    </row>
    <row r="159" spans="8:8">
      <c r="H159" s="4" t="s">
        <v>170</v>
      </c>
    </row>
    <row r="160" spans="8:8">
      <c r="H160" s="4" t="s">
        <v>171</v>
      </c>
    </row>
    <row r="161" spans="8:8">
      <c r="H161" s="4" t="s">
        <v>172</v>
      </c>
    </row>
    <row r="162" spans="8:8">
      <c r="H162" s="4" t="s">
        <v>173</v>
      </c>
    </row>
    <row r="163" spans="8:8">
      <c r="H163" s="4" t="s">
        <v>174</v>
      </c>
    </row>
    <row r="164" spans="8:8">
      <c r="H164" s="4" t="s">
        <v>175</v>
      </c>
    </row>
    <row r="165" spans="8:8">
      <c r="H165" s="4" t="s">
        <v>176</v>
      </c>
    </row>
    <row r="166" spans="8:8">
      <c r="H166" s="4" t="s">
        <v>177</v>
      </c>
    </row>
    <row r="167" spans="8:8">
      <c r="H167" s="4" t="s">
        <v>178</v>
      </c>
    </row>
    <row r="168" spans="8:8">
      <c r="H168" s="4" t="s">
        <v>179</v>
      </c>
    </row>
    <row r="169" spans="8:8">
      <c r="H169" s="4" t="s">
        <v>180</v>
      </c>
    </row>
    <row r="170" spans="8:8">
      <c r="H170" s="4" t="s">
        <v>181</v>
      </c>
    </row>
    <row r="171" spans="8:8">
      <c r="H171" s="4" t="s">
        <v>182</v>
      </c>
    </row>
    <row r="172" spans="8:8">
      <c r="H172" s="4" t="s">
        <v>183</v>
      </c>
    </row>
    <row r="173" spans="8:8">
      <c r="H173" s="4" t="s">
        <v>184</v>
      </c>
    </row>
    <row r="174" spans="8:8">
      <c r="H174" s="4" t="s">
        <v>185</v>
      </c>
    </row>
    <row r="175" spans="8:8">
      <c r="H175" s="4" t="s">
        <v>186</v>
      </c>
    </row>
    <row r="176" spans="8:8">
      <c r="H176" s="4" t="s">
        <v>187</v>
      </c>
    </row>
    <row r="177" spans="8:8">
      <c r="H177" s="4" t="s">
        <v>188</v>
      </c>
    </row>
    <row r="178" spans="8:8">
      <c r="H178" s="4" t="s">
        <v>189</v>
      </c>
    </row>
    <row r="179" spans="8:8">
      <c r="H179" s="4" t="s">
        <v>190</v>
      </c>
    </row>
    <row r="180" spans="8:8">
      <c r="H180" s="4" t="s">
        <v>191</v>
      </c>
    </row>
    <row r="181" spans="8:8">
      <c r="H181" s="4" t="s">
        <v>192</v>
      </c>
    </row>
    <row r="182" spans="8:8">
      <c r="H182" s="4" t="s">
        <v>193</v>
      </c>
    </row>
    <row r="183" spans="8:8">
      <c r="H183" s="4" t="s">
        <v>194</v>
      </c>
    </row>
    <row r="184" spans="8:8">
      <c r="H184" s="4" t="s">
        <v>195</v>
      </c>
    </row>
    <row r="185" spans="8:8">
      <c r="H185" s="4" t="s">
        <v>196</v>
      </c>
    </row>
    <row r="186" spans="8:8">
      <c r="H186" s="4" t="s">
        <v>197</v>
      </c>
    </row>
    <row r="187" spans="8:8">
      <c r="H187" s="4" t="s">
        <v>198</v>
      </c>
    </row>
    <row r="188" spans="8:8">
      <c r="H188" s="4" t="s">
        <v>199</v>
      </c>
    </row>
    <row r="189" spans="8:8">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disablePrompts="1"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xr:uid="{00000000-0004-0000-0000-000000000000}"/>
    <hyperlink ref="D58" r:id="rId2" xr:uid="{00000000-0004-0000-0000-000001000000}"/>
    <hyperlink ref="D66" r:id="rId3" xr:uid="{00000000-0004-0000-0000-000002000000}"/>
    <hyperlink ref="D54"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5"/>
  <sheetViews>
    <sheetView showGridLines="0" topLeftCell="N16" zoomScale="85" zoomScaleNormal="85" zoomScalePageLayoutView="85" workbookViewId="0">
      <selection activeCell="R22" sqref="R22"/>
    </sheetView>
  </sheetViews>
  <sheetFormatPr defaultColWidth="8.54296875" defaultRowHeight="14.5" outlineLevelRow="1"/>
  <cols>
    <col min="1" max="1" width="3" style="69" customWidth="1"/>
    <col min="2" max="2" width="28.453125" style="69" customWidth="1"/>
    <col min="3" max="3" width="50.453125" style="69" customWidth="1"/>
    <col min="4" max="4" width="34.453125" style="69" customWidth="1"/>
    <col min="5" max="5" width="32" style="69" customWidth="1"/>
    <col min="6" max="6" width="26.54296875" style="69" customWidth="1"/>
    <col min="7" max="7" width="26.453125" style="69" bestFit="1" customWidth="1"/>
    <col min="8" max="8" width="30" style="69" customWidth="1"/>
    <col min="9" max="9" width="26.453125" style="69" customWidth="1"/>
    <col min="10" max="10" width="25.54296875" style="69" customWidth="1"/>
    <col min="11" max="11" width="31" style="69" bestFit="1" customWidth="1"/>
    <col min="12" max="12" width="30.453125" style="69" customWidth="1"/>
    <col min="13" max="13" width="27.453125" style="69" bestFit="1" customWidth="1"/>
    <col min="14" max="14" width="25" style="69" customWidth="1"/>
    <col min="15" max="15" width="25.54296875" style="69" bestFit="1" customWidth="1"/>
    <col min="16" max="16" width="30.453125" style="69" customWidth="1"/>
    <col min="17" max="17" width="27.453125" style="69" bestFit="1" customWidth="1"/>
    <col min="18" max="18" width="24.453125" style="69" customWidth="1"/>
    <col min="19" max="19" width="50.90625" style="69" customWidth="1"/>
    <col min="20" max="20" width="53.453125" style="69" customWidth="1"/>
    <col min="21" max="16384" width="8.54296875" style="69"/>
  </cols>
  <sheetData>
    <row r="1" spans="2:19" ht="15" thickBot="1"/>
    <row r="2" spans="2:19" ht="26">
      <c r="B2" s="44"/>
      <c r="C2" s="1171"/>
      <c r="D2" s="1171"/>
      <c r="E2" s="1171"/>
      <c r="F2" s="1171"/>
      <c r="G2" s="1171"/>
      <c r="H2" s="39"/>
      <c r="I2" s="39"/>
      <c r="J2" s="39"/>
      <c r="K2" s="39"/>
      <c r="L2" s="39"/>
      <c r="M2" s="39"/>
      <c r="N2" s="39"/>
      <c r="O2" s="39"/>
      <c r="P2" s="39"/>
      <c r="Q2" s="39"/>
      <c r="R2" s="39"/>
      <c r="S2" s="40"/>
    </row>
    <row r="3" spans="2:19" ht="26">
      <c r="B3" s="45"/>
      <c r="C3" s="1178" t="s">
        <v>266</v>
      </c>
      <c r="D3" s="1179"/>
      <c r="E3" s="1179"/>
      <c r="F3" s="1179"/>
      <c r="G3" s="1180"/>
      <c r="H3" s="42"/>
      <c r="I3" s="42"/>
      <c r="J3" s="42"/>
      <c r="K3" s="42"/>
      <c r="L3" s="42"/>
      <c r="M3" s="42"/>
      <c r="N3" s="42"/>
      <c r="O3" s="42"/>
      <c r="P3" s="42"/>
      <c r="Q3" s="42"/>
      <c r="R3" s="42"/>
      <c r="S3" s="43"/>
    </row>
    <row r="4" spans="2:19" ht="26">
      <c r="B4" s="45"/>
      <c r="C4" s="46"/>
      <c r="D4" s="46"/>
      <c r="E4" s="46"/>
      <c r="F4" s="46"/>
      <c r="G4" s="46"/>
      <c r="H4" s="42"/>
      <c r="I4" s="42"/>
      <c r="J4" s="42"/>
      <c r="K4" s="42"/>
      <c r="L4" s="42"/>
      <c r="M4" s="42"/>
      <c r="N4" s="42"/>
      <c r="O4" s="42"/>
      <c r="P4" s="42"/>
      <c r="Q4" s="42"/>
      <c r="R4" s="42"/>
      <c r="S4" s="43"/>
    </row>
    <row r="5" spans="2:19" ht="15" thickBot="1">
      <c r="B5" s="41"/>
      <c r="C5" s="42"/>
      <c r="D5" s="42"/>
      <c r="E5" s="42"/>
      <c r="F5" s="42"/>
      <c r="G5" s="42"/>
      <c r="H5" s="42"/>
      <c r="I5" s="42"/>
      <c r="J5" s="42"/>
      <c r="K5" s="42"/>
      <c r="L5" s="42"/>
      <c r="M5" s="42"/>
      <c r="N5" s="42"/>
      <c r="O5" s="42"/>
      <c r="P5" s="42"/>
      <c r="Q5" s="42"/>
      <c r="R5" s="42"/>
      <c r="S5" s="43"/>
    </row>
    <row r="6" spans="2:19" ht="34.5" customHeight="1" thickBot="1">
      <c r="B6" s="1172" t="s">
        <v>817</v>
      </c>
      <c r="C6" s="1173"/>
      <c r="D6" s="1173"/>
      <c r="E6" s="1173"/>
      <c r="F6" s="1173"/>
      <c r="G6" s="1173"/>
      <c r="H6" s="160"/>
      <c r="I6" s="160"/>
      <c r="J6" s="160"/>
      <c r="K6" s="160"/>
      <c r="L6" s="160"/>
      <c r="M6" s="160"/>
      <c r="N6" s="160"/>
      <c r="O6" s="160"/>
      <c r="P6" s="160"/>
      <c r="Q6" s="160"/>
      <c r="R6" s="160"/>
      <c r="S6" s="161"/>
    </row>
    <row r="7" spans="2:19" ht="15.75" customHeight="1">
      <c r="B7" s="1174" t="s">
        <v>644</v>
      </c>
      <c r="C7" s="1175"/>
      <c r="D7" s="1175"/>
      <c r="E7" s="1175"/>
      <c r="F7" s="1175"/>
      <c r="G7" s="1175"/>
      <c r="H7" s="160"/>
      <c r="I7" s="160"/>
      <c r="J7" s="160"/>
      <c r="K7" s="160"/>
      <c r="L7" s="160"/>
      <c r="M7" s="160"/>
      <c r="N7" s="160"/>
      <c r="O7" s="160"/>
      <c r="P7" s="160"/>
      <c r="Q7" s="160"/>
      <c r="R7" s="160"/>
      <c r="S7" s="161"/>
    </row>
    <row r="8" spans="2:19" ht="15.75" customHeight="1" thickBot="1">
      <c r="B8" s="1176" t="s">
        <v>819</v>
      </c>
      <c r="C8" s="1177"/>
      <c r="D8" s="1177"/>
      <c r="E8" s="1177"/>
      <c r="F8" s="1177"/>
      <c r="G8" s="1177"/>
      <c r="H8" s="162"/>
      <c r="I8" s="162"/>
      <c r="J8" s="162"/>
      <c r="K8" s="162"/>
      <c r="L8" s="162"/>
      <c r="M8" s="162"/>
      <c r="N8" s="162"/>
      <c r="O8" s="162"/>
      <c r="P8" s="162"/>
      <c r="Q8" s="162"/>
      <c r="R8" s="162"/>
      <c r="S8" s="163"/>
    </row>
    <row r="10" spans="2:19" ht="21">
      <c r="B10" s="1067" t="s">
        <v>291</v>
      </c>
      <c r="C10" s="1067"/>
    </row>
    <row r="11" spans="2:19" ht="15" thickBot="1"/>
    <row r="12" spans="2:19" ht="15" customHeight="1" thickBot="1">
      <c r="B12" s="165" t="s">
        <v>292</v>
      </c>
      <c r="C12" s="70"/>
    </row>
    <row r="13" spans="2:19" ht="15.75" customHeight="1" thickBot="1">
      <c r="B13" s="165" t="s">
        <v>260</v>
      </c>
      <c r="C13" s="70" t="s">
        <v>981</v>
      </c>
    </row>
    <row r="14" spans="2:19" ht="15.75" customHeight="1" thickBot="1">
      <c r="B14" s="165" t="s">
        <v>645</v>
      </c>
      <c r="C14" s="70" t="s">
        <v>585</v>
      </c>
    </row>
    <row r="15" spans="2:19" ht="15.75" customHeight="1" thickBot="1">
      <c r="B15" s="165" t="s">
        <v>293</v>
      </c>
      <c r="C15" s="70" t="s">
        <v>141</v>
      </c>
    </row>
    <row r="16" spans="2:19" ht="15" thickBot="1">
      <c r="B16" s="165" t="s">
        <v>294</v>
      </c>
      <c r="C16" s="70" t="s">
        <v>587</v>
      </c>
    </row>
    <row r="17" spans="2:20" ht="15" thickBot="1">
      <c r="B17" s="165" t="s">
        <v>295</v>
      </c>
      <c r="C17" s="70" t="s">
        <v>451</v>
      </c>
    </row>
    <row r="18" spans="2:20" ht="15" thickBot="1"/>
    <row r="19" spans="2:20" ht="15" thickBot="1">
      <c r="D19" s="1043" t="s">
        <v>296</v>
      </c>
      <c r="E19" s="1044"/>
      <c r="F19" s="1044"/>
      <c r="G19" s="1045"/>
      <c r="H19" s="1043" t="s">
        <v>297</v>
      </c>
      <c r="I19" s="1044"/>
      <c r="J19" s="1044"/>
      <c r="K19" s="1045"/>
      <c r="L19" s="1043" t="s">
        <v>298</v>
      </c>
      <c r="M19" s="1044"/>
      <c r="N19" s="1044"/>
      <c r="O19" s="1045"/>
      <c r="P19" s="1043" t="s">
        <v>1220</v>
      </c>
      <c r="Q19" s="1044"/>
      <c r="R19" s="1044"/>
      <c r="S19" s="1045"/>
    </row>
    <row r="20" spans="2:20" ht="45" customHeight="1" thickBot="1">
      <c r="B20" s="1068" t="s">
        <v>299</v>
      </c>
      <c r="C20" s="1071" t="s">
        <v>300</v>
      </c>
      <c r="D20" s="71"/>
      <c r="E20" s="72" t="s">
        <v>301</v>
      </c>
      <c r="F20" s="73" t="s">
        <v>302</v>
      </c>
      <c r="G20" s="74" t="s">
        <v>303</v>
      </c>
      <c r="H20" s="71"/>
      <c r="I20" s="72" t="s">
        <v>301</v>
      </c>
      <c r="J20" s="73" t="s">
        <v>302</v>
      </c>
      <c r="K20" s="74" t="s">
        <v>303</v>
      </c>
      <c r="L20" s="71"/>
      <c r="M20" s="72" t="s">
        <v>301</v>
      </c>
      <c r="N20" s="73" t="s">
        <v>302</v>
      </c>
      <c r="O20" s="74" t="s">
        <v>303</v>
      </c>
      <c r="P20" s="71"/>
      <c r="Q20" s="72" t="s">
        <v>301</v>
      </c>
      <c r="R20" s="73" t="s">
        <v>302</v>
      </c>
      <c r="S20" s="74" t="s">
        <v>303</v>
      </c>
    </row>
    <row r="21" spans="2:20" ht="40.5" customHeight="1">
      <c r="B21" s="1069"/>
      <c r="C21" s="1072"/>
      <c r="D21" s="75" t="s">
        <v>304</v>
      </c>
      <c r="E21" s="113">
        <v>0</v>
      </c>
      <c r="F21" s="76">
        <v>0</v>
      </c>
      <c r="G21" s="77">
        <v>0</v>
      </c>
      <c r="H21" s="78" t="s">
        <v>304</v>
      </c>
      <c r="I21" s="115">
        <f>J21+K21</f>
        <v>3541</v>
      </c>
      <c r="J21" s="79">
        <f>700+6+35</f>
        <v>741</v>
      </c>
      <c r="K21" s="80">
        <v>2800</v>
      </c>
      <c r="L21" s="75" t="s">
        <v>304</v>
      </c>
      <c r="M21" s="115">
        <f>N21+O21</f>
        <v>3541</v>
      </c>
      <c r="N21" s="79">
        <f>700+6+35</f>
        <v>741</v>
      </c>
      <c r="O21" s="80">
        <v>2800</v>
      </c>
      <c r="P21" s="75" t="s">
        <v>304</v>
      </c>
      <c r="Q21" s="115">
        <f>R21+S21</f>
        <v>2000</v>
      </c>
      <c r="R21" s="79">
        <v>400</v>
      </c>
      <c r="S21" s="80">
        <v>1600</v>
      </c>
    </row>
    <row r="22" spans="2:20" ht="55.4" customHeight="1">
      <c r="B22" s="1069"/>
      <c r="C22" s="1072"/>
      <c r="D22" s="81" t="s">
        <v>305</v>
      </c>
      <c r="E22" s="82">
        <v>0</v>
      </c>
      <c r="F22" s="82">
        <v>0</v>
      </c>
      <c r="G22" s="83">
        <v>0</v>
      </c>
      <c r="H22" s="84" t="s">
        <v>305</v>
      </c>
      <c r="I22" s="85">
        <v>0.36</v>
      </c>
      <c r="J22" s="85">
        <v>0.2</v>
      </c>
      <c r="K22" s="86">
        <v>0.4</v>
      </c>
      <c r="L22" s="81" t="s">
        <v>305</v>
      </c>
      <c r="M22" s="85">
        <v>6.0000000000000001E-3</v>
      </c>
      <c r="N22" s="85">
        <v>0.03</v>
      </c>
      <c r="O22" s="86">
        <v>8.0000000000000002E-3</v>
      </c>
      <c r="P22" s="81" t="s">
        <v>305</v>
      </c>
      <c r="Q22" s="85">
        <f>(130/Q21)*100%</f>
        <v>6.5000000000000002E-2</v>
      </c>
      <c r="R22" s="85">
        <f>(130/R21)*100%</f>
        <v>0.32500000000000001</v>
      </c>
      <c r="S22" s="85">
        <f>(130/S21)*100%</f>
        <v>8.1250000000000003E-2</v>
      </c>
      <c r="T22" s="527"/>
    </row>
    <row r="23" spans="2:20" ht="88.5" customHeight="1">
      <c r="B23" s="1070"/>
      <c r="C23" s="1073"/>
      <c r="D23" s="81" t="s">
        <v>306</v>
      </c>
      <c r="E23" s="82">
        <v>0</v>
      </c>
      <c r="F23" s="82">
        <v>0</v>
      </c>
      <c r="G23" s="83">
        <v>0</v>
      </c>
      <c r="H23" s="84" t="s">
        <v>306</v>
      </c>
      <c r="I23" s="85"/>
      <c r="J23" s="85"/>
      <c r="K23" s="86"/>
      <c r="L23" s="81" t="s">
        <v>306</v>
      </c>
      <c r="M23" s="85"/>
      <c r="N23" s="85"/>
      <c r="O23" s="86"/>
      <c r="P23" s="81" t="s">
        <v>306</v>
      </c>
      <c r="Q23" s="85"/>
      <c r="R23" s="85"/>
      <c r="S23" s="86"/>
      <c r="T23" s="528"/>
    </row>
    <row r="24" spans="2:20" ht="14.9" customHeight="1" thickBot="1">
      <c r="B24" s="87"/>
      <c r="C24" s="87"/>
      <c r="Q24" s="88"/>
      <c r="R24" s="88"/>
      <c r="S24" s="88"/>
    </row>
    <row r="25" spans="2:20" ht="30" customHeight="1" thickBot="1">
      <c r="B25" s="87"/>
      <c r="C25" s="87"/>
      <c r="D25" s="1043" t="s">
        <v>296</v>
      </c>
      <c r="E25" s="1044"/>
      <c r="F25" s="1044"/>
      <c r="G25" s="1045"/>
      <c r="H25" s="1043" t="s">
        <v>297</v>
      </c>
      <c r="I25" s="1044"/>
      <c r="J25" s="1044"/>
      <c r="K25" s="1045"/>
      <c r="L25" s="1043" t="s">
        <v>298</v>
      </c>
      <c r="M25" s="1044"/>
      <c r="N25" s="1044"/>
      <c r="O25" s="1045"/>
      <c r="P25" s="1043" t="s">
        <v>1220</v>
      </c>
      <c r="Q25" s="1044"/>
      <c r="R25" s="1044"/>
      <c r="S25" s="1045"/>
    </row>
    <row r="26" spans="2:20" ht="47.25" customHeight="1">
      <c r="B26" s="1068" t="s">
        <v>307</v>
      </c>
      <c r="C26" s="1083" t="s">
        <v>308</v>
      </c>
      <c r="D26" s="1074" t="s">
        <v>309</v>
      </c>
      <c r="E26" s="1075"/>
      <c r="F26" s="89" t="s">
        <v>310</v>
      </c>
      <c r="G26" s="90" t="s">
        <v>311</v>
      </c>
      <c r="H26" s="1074" t="s">
        <v>309</v>
      </c>
      <c r="I26" s="1075"/>
      <c r="J26" s="89" t="s">
        <v>310</v>
      </c>
      <c r="K26" s="90" t="s">
        <v>311</v>
      </c>
      <c r="L26" s="1074" t="s">
        <v>309</v>
      </c>
      <c r="M26" s="1075"/>
      <c r="N26" s="89" t="s">
        <v>310</v>
      </c>
      <c r="O26" s="90" t="s">
        <v>311</v>
      </c>
      <c r="P26" s="1074" t="s">
        <v>309</v>
      </c>
      <c r="Q26" s="1075"/>
      <c r="R26" s="89" t="s">
        <v>310</v>
      </c>
      <c r="S26" s="90" t="s">
        <v>311</v>
      </c>
    </row>
    <row r="27" spans="2:20" ht="51" customHeight="1">
      <c r="B27" s="1069"/>
      <c r="C27" s="1084"/>
      <c r="D27" s="91" t="s">
        <v>304</v>
      </c>
      <c r="E27" s="383">
        <v>0</v>
      </c>
      <c r="F27" s="1090" t="s">
        <v>410</v>
      </c>
      <c r="G27" s="1092"/>
      <c r="H27" s="91" t="s">
        <v>304</v>
      </c>
      <c r="I27" s="384">
        <v>60</v>
      </c>
      <c r="J27" s="1076" t="s">
        <v>410</v>
      </c>
      <c r="K27" s="1078" t="s">
        <v>492</v>
      </c>
      <c r="L27" s="91" t="s">
        <v>304</v>
      </c>
      <c r="M27" s="384">
        <v>60</v>
      </c>
      <c r="N27" s="1076" t="s">
        <v>410</v>
      </c>
      <c r="O27" s="1078" t="s">
        <v>492</v>
      </c>
      <c r="P27" s="91" t="s">
        <v>304</v>
      </c>
      <c r="Q27" s="384">
        <v>400</v>
      </c>
      <c r="R27" s="1076" t="s">
        <v>410</v>
      </c>
      <c r="S27" s="1078" t="s">
        <v>492</v>
      </c>
    </row>
    <row r="28" spans="2:20" ht="51" customHeight="1">
      <c r="B28" s="1070"/>
      <c r="C28" s="1085"/>
      <c r="D28" s="92" t="s">
        <v>312</v>
      </c>
      <c r="E28" s="93">
        <v>0</v>
      </c>
      <c r="F28" s="1091"/>
      <c r="G28" s="1093"/>
      <c r="H28" s="92" t="s">
        <v>312</v>
      </c>
      <c r="I28" s="94">
        <v>0.2</v>
      </c>
      <c r="J28" s="1077"/>
      <c r="K28" s="1079"/>
      <c r="L28" s="92" t="s">
        <v>312</v>
      </c>
      <c r="M28" s="466">
        <v>0.15</v>
      </c>
      <c r="N28" s="1077"/>
      <c r="O28" s="1079"/>
      <c r="P28" s="92" t="s">
        <v>312</v>
      </c>
      <c r="Q28" s="94">
        <f>+(272/Q27)</f>
        <v>0.68</v>
      </c>
      <c r="R28" s="1077"/>
      <c r="S28" s="1079"/>
    </row>
    <row r="29" spans="2:20" ht="45.65" customHeight="1">
      <c r="B29" s="1080" t="s">
        <v>313</v>
      </c>
      <c r="C29" s="1031" t="s">
        <v>314</v>
      </c>
      <c r="D29" s="95" t="s">
        <v>315</v>
      </c>
      <c r="E29" s="96" t="s">
        <v>295</v>
      </c>
      <c r="F29" s="96" t="s">
        <v>316</v>
      </c>
      <c r="G29" s="97" t="s">
        <v>317</v>
      </c>
      <c r="H29" s="95" t="s">
        <v>315</v>
      </c>
      <c r="I29" s="96" t="s">
        <v>295</v>
      </c>
      <c r="J29" s="96" t="s">
        <v>316</v>
      </c>
      <c r="K29" s="97" t="s">
        <v>317</v>
      </c>
      <c r="L29" s="95" t="s">
        <v>315</v>
      </c>
      <c r="M29" s="96" t="s">
        <v>295</v>
      </c>
      <c r="N29" s="96" t="s">
        <v>316</v>
      </c>
      <c r="O29" s="97" t="s">
        <v>317</v>
      </c>
      <c r="P29" s="95" t="s">
        <v>315</v>
      </c>
      <c r="Q29" s="96" t="s">
        <v>295</v>
      </c>
      <c r="R29" s="96" t="s">
        <v>316</v>
      </c>
      <c r="S29" s="97" t="s">
        <v>317</v>
      </c>
    </row>
    <row r="30" spans="2:20" ht="30" customHeight="1">
      <c r="B30" s="1081"/>
      <c r="C30" s="1032"/>
      <c r="D30" s="388">
        <v>1</v>
      </c>
      <c r="E30" s="99" t="s">
        <v>451</v>
      </c>
      <c r="F30" s="99" t="s">
        <v>466</v>
      </c>
      <c r="G30" s="100" t="s">
        <v>528</v>
      </c>
      <c r="H30" s="101">
        <v>1</v>
      </c>
      <c r="I30" s="102" t="s">
        <v>451</v>
      </c>
      <c r="J30" s="101" t="s">
        <v>466</v>
      </c>
      <c r="K30" s="103" t="s">
        <v>522</v>
      </c>
      <c r="L30" s="101">
        <v>1</v>
      </c>
      <c r="M30" s="102" t="s">
        <v>451</v>
      </c>
      <c r="N30" s="101" t="s">
        <v>466</v>
      </c>
      <c r="O30" s="103" t="s">
        <v>528</v>
      </c>
      <c r="P30" s="101">
        <v>3</v>
      </c>
      <c r="Q30" s="474" t="s">
        <v>451</v>
      </c>
      <c r="R30" s="101" t="s">
        <v>466</v>
      </c>
      <c r="S30" s="103" t="s">
        <v>528</v>
      </c>
    </row>
    <row r="31" spans="2:20" ht="36.75" hidden="1" customHeight="1" outlineLevel="1">
      <c r="B31" s="1081"/>
      <c r="C31" s="1032"/>
      <c r="D31" s="95" t="s">
        <v>315</v>
      </c>
      <c r="E31" s="96" t="s">
        <v>295</v>
      </c>
      <c r="F31" s="96" t="s">
        <v>316</v>
      </c>
      <c r="G31" s="97" t="s">
        <v>317</v>
      </c>
      <c r="H31" s="95" t="s">
        <v>315</v>
      </c>
      <c r="I31" s="96" t="s">
        <v>295</v>
      </c>
      <c r="J31" s="96" t="s">
        <v>316</v>
      </c>
      <c r="K31" s="97" t="s">
        <v>317</v>
      </c>
      <c r="L31" s="95" t="s">
        <v>315</v>
      </c>
      <c r="M31" s="96" t="s">
        <v>295</v>
      </c>
      <c r="N31" s="96" t="s">
        <v>316</v>
      </c>
      <c r="O31" s="97" t="s">
        <v>317</v>
      </c>
      <c r="P31" s="95" t="s">
        <v>315</v>
      </c>
      <c r="Q31" s="96" t="s">
        <v>295</v>
      </c>
      <c r="R31" s="96" t="s">
        <v>316</v>
      </c>
      <c r="S31" s="97" t="s">
        <v>317</v>
      </c>
    </row>
    <row r="32" spans="2:20" ht="30" hidden="1" customHeight="1" outlineLevel="1">
      <c r="B32" s="1081"/>
      <c r="C32" s="1032"/>
      <c r="D32" s="98"/>
      <c r="E32" s="99"/>
      <c r="F32" s="99"/>
      <c r="G32" s="100"/>
      <c r="H32" s="101"/>
      <c r="I32" s="102"/>
      <c r="J32" s="101"/>
      <c r="K32" s="103"/>
      <c r="L32" s="101"/>
      <c r="M32" s="102"/>
      <c r="N32" s="101"/>
      <c r="O32" s="103"/>
      <c r="P32" s="101"/>
      <c r="Q32" s="102"/>
      <c r="R32" s="101"/>
      <c r="S32" s="103"/>
    </row>
    <row r="33" spans="2:19" ht="36" hidden="1" customHeight="1" outlineLevel="1">
      <c r="B33" s="1081"/>
      <c r="C33" s="1032"/>
      <c r="D33" s="95" t="s">
        <v>315</v>
      </c>
      <c r="E33" s="96" t="s">
        <v>295</v>
      </c>
      <c r="F33" s="96" t="s">
        <v>316</v>
      </c>
      <c r="G33" s="97" t="s">
        <v>317</v>
      </c>
      <c r="H33" s="95" t="s">
        <v>315</v>
      </c>
      <c r="I33" s="96" t="s">
        <v>295</v>
      </c>
      <c r="J33" s="96" t="s">
        <v>316</v>
      </c>
      <c r="K33" s="97" t="s">
        <v>317</v>
      </c>
      <c r="L33" s="95" t="s">
        <v>315</v>
      </c>
      <c r="M33" s="96" t="s">
        <v>295</v>
      </c>
      <c r="N33" s="96" t="s">
        <v>316</v>
      </c>
      <c r="O33" s="97" t="s">
        <v>317</v>
      </c>
      <c r="P33" s="95" t="s">
        <v>315</v>
      </c>
      <c r="Q33" s="96" t="s">
        <v>295</v>
      </c>
      <c r="R33" s="96" t="s">
        <v>316</v>
      </c>
      <c r="S33" s="97" t="s">
        <v>317</v>
      </c>
    </row>
    <row r="34" spans="2:19" ht="30" hidden="1" customHeight="1" outlineLevel="1">
      <c r="B34" s="1081"/>
      <c r="C34" s="1032"/>
      <c r="D34" s="98"/>
      <c r="E34" s="99"/>
      <c r="F34" s="99"/>
      <c r="G34" s="100"/>
      <c r="H34" s="101"/>
      <c r="I34" s="102"/>
      <c r="J34" s="101"/>
      <c r="K34" s="103"/>
      <c r="L34" s="101"/>
      <c r="M34" s="102"/>
      <c r="N34" s="101"/>
      <c r="O34" s="103"/>
      <c r="P34" s="101"/>
      <c r="Q34" s="102"/>
      <c r="R34" s="101"/>
      <c r="S34" s="103"/>
    </row>
    <row r="35" spans="2:19" ht="39" hidden="1" customHeight="1" outlineLevel="1">
      <c r="B35" s="1081"/>
      <c r="C35" s="1032"/>
      <c r="D35" s="95" t="s">
        <v>315</v>
      </c>
      <c r="E35" s="96" t="s">
        <v>295</v>
      </c>
      <c r="F35" s="96" t="s">
        <v>316</v>
      </c>
      <c r="G35" s="97" t="s">
        <v>317</v>
      </c>
      <c r="H35" s="95" t="s">
        <v>315</v>
      </c>
      <c r="I35" s="96" t="s">
        <v>295</v>
      </c>
      <c r="J35" s="96" t="s">
        <v>316</v>
      </c>
      <c r="K35" s="97" t="s">
        <v>317</v>
      </c>
      <c r="L35" s="95" t="s">
        <v>315</v>
      </c>
      <c r="M35" s="96" t="s">
        <v>295</v>
      </c>
      <c r="N35" s="96" t="s">
        <v>316</v>
      </c>
      <c r="O35" s="97" t="s">
        <v>317</v>
      </c>
      <c r="P35" s="95" t="s">
        <v>315</v>
      </c>
      <c r="Q35" s="96" t="s">
        <v>295</v>
      </c>
      <c r="R35" s="96" t="s">
        <v>316</v>
      </c>
      <c r="S35" s="97" t="s">
        <v>317</v>
      </c>
    </row>
    <row r="36" spans="2:19" ht="30" hidden="1" customHeight="1" outlineLevel="1">
      <c r="B36" s="1081"/>
      <c r="C36" s="1032"/>
      <c r="D36" s="98"/>
      <c r="E36" s="99"/>
      <c r="F36" s="99"/>
      <c r="G36" s="100"/>
      <c r="H36" s="101"/>
      <c r="I36" s="102"/>
      <c r="J36" s="101"/>
      <c r="K36" s="103"/>
      <c r="L36" s="101"/>
      <c r="M36" s="102"/>
      <c r="N36" s="101"/>
      <c r="O36" s="103"/>
      <c r="P36" s="101"/>
      <c r="Q36" s="102"/>
      <c r="R36" s="101"/>
      <c r="S36" s="103"/>
    </row>
    <row r="37" spans="2:19" ht="36.75" hidden="1" customHeight="1" outlineLevel="1">
      <c r="B37" s="1081"/>
      <c r="C37" s="1032"/>
      <c r="D37" s="95" t="s">
        <v>315</v>
      </c>
      <c r="E37" s="96" t="s">
        <v>295</v>
      </c>
      <c r="F37" s="96" t="s">
        <v>316</v>
      </c>
      <c r="G37" s="97" t="s">
        <v>317</v>
      </c>
      <c r="H37" s="95" t="s">
        <v>315</v>
      </c>
      <c r="I37" s="96" t="s">
        <v>295</v>
      </c>
      <c r="J37" s="96" t="s">
        <v>316</v>
      </c>
      <c r="K37" s="97" t="s">
        <v>317</v>
      </c>
      <c r="L37" s="95" t="s">
        <v>315</v>
      </c>
      <c r="M37" s="96" t="s">
        <v>295</v>
      </c>
      <c r="N37" s="96" t="s">
        <v>316</v>
      </c>
      <c r="O37" s="97" t="s">
        <v>317</v>
      </c>
      <c r="P37" s="95" t="s">
        <v>315</v>
      </c>
      <c r="Q37" s="96" t="s">
        <v>295</v>
      </c>
      <c r="R37" s="96" t="s">
        <v>316</v>
      </c>
      <c r="S37" s="97" t="s">
        <v>317</v>
      </c>
    </row>
    <row r="38" spans="2:19" ht="30" hidden="1" customHeight="1" outlineLevel="1">
      <c r="B38" s="1082"/>
      <c r="C38" s="1033"/>
      <c r="D38" s="98"/>
      <c r="E38" s="99"/>
      <c r="F38" s="99"/>
      <c r="G38" s="100"/>
      <c r="H38" s="101"/>
      <c r="I38" s="102"/>
      <c r="J38" s="101"/>
      <c r="K38" s="103"/>
      <c r="L38" s="101"/>
      <c r="M38" s="102"/>
      <c r="N38" s="101"/>
      <c r="O38" s="103"/>
      <c r="P38" s="101"/>
      <c r="Q38" s="102"/>
      <c r="R38" s="101"/>
      <c r="S38" s="103"/>
    </row>
    <row r="39" spans="2:19" ht="30" customHeight="1" collapsed="1">
      <c r="B39" s="1080" t="s">
        <v>318</v>
      </c>
      <c r="C39" s="1083" t="s">
        <v>319</v>
      </c>
      <c r="D39" s="96" t="s">
        <v>320</v>
      </c>
      <c r="E39" s="96" t="s">
        <v>321</v>
      </c>
      <c r="F39" s="73" t="s">
        <v>322</v>
      </c>
      <c r="G39" s="104" t="s">
        <v>410</v>
      </c>
      <c r="H39" s="96" t="s">
        <v>320</v>
      </c>
      <c r="I39" s="96" t="s">
        <v>321</v>
      </c>
      <c r="J39" s="73" t="s">
        <v>322</v>
      </c>
      <c r="K39" s="105" t="s">
        <v>410</v>
      </c>
      <c r="L39" s="96" t="s">
        <v>320</v>
      </c>
      <c r="M39" s="96" t="s">
        <v>321</v>
      </c>
      <c r="N39" s="73" t="s">
        <v>322</v>
      </c>
      <c r="O39" s="105" t="s">
        <v>410</v>
      </c>
      <c r="P39" s="96" t="s">
        <v>320</v>
      </c>
      <c r="Q39" s="96" t="s">
        <v>321</v>
      </c>
      <c r="R39" s="73" t="s">
        <v>322</v>
      </c>
      <c r="S39" s="105" t="s">
        <v>410</v>
      </c>
    </row>
    <row r="40" spans="2:19" ht="30" customHeight="1">
      <c r="B40" s="1081"/>
      <c r="C40" s="1084"/>
      <c r="D40" s="1088">
        <v>0</v>
      </c>
      <c r="E40" s="1088" t="s">
        <v>521</v>
      </c>
      <c r="F40" s="73" t="s">
        <v>323</v>
      </c>
      <c r="G40" s="106" t="s">
        <v>471</v>
      </c>
      <c r="H40" s="1086">
        <v>2</v>
      </c>
      <c r="I40" s="1086" t="s">
        <v>521</v>
      </c>
      <c r="J40" s="73" t="s">
        <v>323</v>
      </c>
      <c r="K40" s="107" t="s">
        <v>471</v>
      </c>
      <c r="L40" s="1086">
        <v>0</v>
      </c>
      <c r="M40" s="1086" t="s">
        <v>521</v>
      </c>
      <c r="N40" s="73" t="s">
        <v>323</v>
      </c>
      <c r="O40" s="107" t="s">
        <v>471</v>
      </c>
      <c r="P40" s="1086">
        <v>2</v>
      </c>
      <c r="Q40" s="1086" t="s">
        <v>521</v>
      </c>
      <c r="R40" s="73" t="s">
        <v>323</v>
      </c>
      <c r="S40" s="107" t="s">
        <v>471</v>
      </c>
    </row>
    <row r="41" spans="2:19" ht="30" customHeight="1">
      <c r="B41" s="1081"/>
      <c r="C41" s="1084"/>
      <c r="D41" s="1089"/>
      <c r="E41" s="1089"/>
      <c r="F41" s="73" t="s">
        <v>324</v>
      </c>
      <c r="G41" s="100">
        <v>0</v>
      </c>
      <c r="H41" s="1087"/>
      <c r="I41" s="1087"/>
      <c r="J41" s="73" t="s">
        <v>324</v>
      </c>
      <c r="K41" s="103">
        <v>5</v>
      </c>
      <c r="L41" s="1087"/>
      <c r="M41" s="1087"/>
      <c r="N41" s="73" t="s">
        <v>324</v>
      </c>
      <c r="O41" s="465">
        <v>0</v>
      </c>
      <c r="P41" s="1087"/>
      <c r="Q41" s="1087"/>
      <c r="R41" s="73" t="s">
        <v>324</v>
      </c>
      <c r="S41" s="103">
        <v>5</v>
      </c>
    </row>
    <row r="42" spans="2:19" ht="30" customHeight="1" outlineLevel="1">
      <c r="B42" s="1081"/>
      <c r="C42" s="1084"/>
      <c r="D42" s="96" t="s">
        <v>320</v>
      </c>
      <c r="E42" s="96" t="s">
        <v>321</v>
      </c>
      <c r="F42" s="73" t="s">
        <v>322</v>
      </c>
      <c r="G42" s="104" t="s">
        <v>410</v>
      </c>
      <c r="H42" s="386" t="s">
        <v>320</v>
      </c>
      <c r="I42" s="386" t="s">
        <v>321</v>
      </c>
      <c r="J42" s="73" t="s">
        <v>322</v>
      </c>
      <c r="K42" s="105" t="s">
        <v>410</v>
      </c>
      <c r="L42" s="96" t="s">
        <v>320</v>
      </c>
      <c r="M42" s="96" t="s">
        <v>321</v>
      </c>
      <c r="N42" s="73" t="s">
        <v>322</v>
      </c>
      <c r="O42" s="105" t="s">
        <v>410</v>
      </c>
      <c r="P42" s="96" t="s">
        <v>320</v>
      </c>
      <c r="Q42" s="96" t="s">
        <v>321</v>
      </c>
      <c r="R42" s="73" t="s">
        <v>322</v>
      </c>
      <c r="S42" s="105" t="s">
        <v>410</v>
      </c>
    </row>
    <row r="43" spans="2:19" ht="30" customHeight="1" outlineLevel="1">
      <c r="B43" s="1081"/>
      <c r="C43" s="1084"/>
      <c r="D43" s="1088">
        <v>0</v>
      </c>
      <c r="E43" s="1088" t="s">
        <v>524</v>
      </c>
      <c r="F43" s="73" t="s">
        <v>323</v>
      </c>
      <c r="G43" s="106" t="s">
        <v>471</v>
      </c>
      <c r="H43" s="1086">
        <v>2</v>
      </c>
      <c r="I43" s="1086" t="s">
        <v>524</v>
      </c>
      <c r="J43" s="73" t="s">
        <v>323</v>
      </c>
      <c r="K43" s="107" t="s">
        <v>471</v>
      </c>
      <c r="L43" s="1086">
        <v>0</v>
      </c>
      <c r="M43" s="1086" t="s">
        <v>524</v>
      </c>
      <c r="N43" s="73" t="s">
        <v>323</v>
      </c>
      <c r="O43" s="107" t="s">
        <v>471</v>
      </c>
      <c r="P43" s="1086">
        <v>0</v>
      </c>
      <c r="Q43" s="1086" t="s">
        <v>524</v>
      </c>
      <c r="R43" s="73" t="s">
        <v>323</v>
      </c>
      <c r="S43" s="107" t="s">
        <v>471</v>
      </c>
    </row>
    <row r="44" spans="2:19" ht="30" customHeight="1" outlineLevel="1">
      <c r="B44" s="1081"/>
      <c r="C44" s="1084"/>
      <c r="D44" s="1089"/>
      <c r="E44" s="1089"/>
      <c r="F44" s="73" t="s">
        <v>324</v>
      </c>
      <c r="G44" s="100">
        <v>0</v>
      </c>
      <c r="H44" s="1087"/>
      <c r="I44" s="1087"/>
      <c r="J44" s="73" t="s">
        <v>324</v>
      </c>
      <c r="K44" s="103">
        <v>5</v>
      </c>
      <c r="L44" s="1087"/>
      <c r="M44" s="1087"/>
      <c r="N44" s="73" t="s">
        <v>324</v>
      </c>
      <c r="O44" s="465">
        <v>0</v>
      </c>
      <c r="P44" s="1087"/>
      <c r="Q44" s="1087"/>
      <c r="R44" s="73" t="s">
        <v>324</v>
      </c>
      <c r="S44" s="103">
        <v>0</v>
      </c>
    </row>
    <row r="45" spans="2:19" ht="30" customHeight="1" outlineLevel="1">
      <c r="B45" s="1081"/>
      <c r="C45" s="1084"/>
      <c r="D45" s="96" t="s">
        <v>320</v>
      </c>
      <c r="E45" s="96" t="s">
        <v>321</v>
      </c>
      <c r="F45" s="73" t="s">
        <v>322</v>
      </c>
      <c r="G45" s="104" t="s">
        <v>410</v>
      </c>
      <c r="H45" s="386" t="s">
        <v>320</v>
      </c>
      <c r="I45" s="386" t="s">
        <v>321</v>
      </c>
      <c r="J45" s="73" t="s">
        <v>322</v>
      </c>
      <c r="K45" s="105" t="s">
        <v>410</v>
      </c>
      <c r="L45" s="96" t="s">
        <v>320</v>
      </c>
      <c r="M45" s="96" t="s">
        <v>321</v>
      </c>
      <c r="N45" s="73" t="s">
        <v>322</v>
      </c>
      <c r="O45" s="105" t="s">
        <v>410</v>
      </c>
      <c r="P45" s="96" t="s">
        <v>320</v>
      </c>
      <c r="Q45" s="96" t="s">
        <v>321</v>
      </c>
      <c r="R45" s="73" t="s">
        <v>322</v>
      </c>
      <c r="S45" s="105" t="s">
        <v>410</v>
      </c>
    </row>
    <row r="46" spans="2:19" ht="30" customHeight="1" outlineLevel="1">
      <c r="B46" s="1081"/>
      <c r="C46" s="1084"/>
      <c r="D46" s="1088">
        <v>0</v>
      </c>
      <c r="E46" s="1088" t="s">
        <v>527</v>
      </c>
      <c r="F46" s="73" t="s">
        <v>323</v>
      </c>
      <c r="G46" s="106" t="s">
        <v>471</v>
      </c>
      <c r="H46" s="1086">
        <v>2</v>
      </c>
      <c r="I46" s="1086" t="s">
        <v>527</v>
      </c>
      <c r="J46" s="73" t="s">
        <v>323</v>
      </c>
      <c r="K46" s="107" t="s">
        <v>471</v>
      </c>
      <c r="L46" s="1086">
        <v>0</v>
      </c>
      <c r="M46" s="1086" t="s">
        <v>527</v>
      </c>
      <c r="N46" s="73" t="s">
        <v>323</v>
      </c>
      <c r="O46" s="107" t="s">
        <v>471</v>
      </c>
      <c r="P46" s="1086">
        <v>0</v>
      </c>
      <c r="Q46" s="1086" t="s">
        <v>527</v>
      </c>
      <c r="R46" s="73" t="s">
        <v>323</v>
      </c>
      <c r="S46" s="107" t="s">
        <v>471</v>
      </c>
    </row>
    <row r="47" spans="2:19" ht="30" customHeight="1" outlineLevel="1">
      <c r="B47" s="1081"/>
      <c r="C47" s="1084"/>
      <c r="D47" s="1089"/>
      <c r="E47" s="1089"/>
      <c r="F47" s="73" t="s">
        <v>324</v>
      </c>
      <c r="G47" s="100">
        <v>0</v>
      </c>
      <c r="H47" s="1087"/>
      <c r="I47" s="1087"/>
      <c r="J47" s="73" t="s">
        <v>324</v>
      </c>
      <c r="K47" s="103">
        <v>5</v>
      </c>
      <c r="L47" s="1087"/>
      <c r="M47" s="1087"/>
      <c r="N47" s="73" t="s">
        <v>324</v>
      </c>
      <c r="O47" s="465">
        <v>0</v>
      </c>
      <c r="P47" s="1087"/>
      <c r="Q47" s="1087"/>
      <c r="R47" s="73" t="s">
        <v>324</v>
      </c>
      <c r="S47" s="103">
        <v>0</v>
      </c>
    </row>
    <row r="48" spans="2:19" ht="30" customHeight="1" outlineLevel="1">
      <c r="B48" s="1081"/>
      <c r="C48" s="1084"/>
      <c r="D48" s="96" t="s">
        <v>320</v>
      </c>
      <c r="E48" s="96" t="s">
        <v>321</v>
      </c>
      <c r="F48" s="73" t="s">
        <v>322</v>
      </c>
      <c r="G48" s="104" t="s">
        <v>410</v>
      </c>
      <c r="H48" s="386" t="s">
        <v>320</v>
      </c>
      <c r="I48" s="386" t="s">
        <v>321</v>
      </c>
      <c r="J48" s="73" t="s">
        <v>322</v>
      </c>
      <c r="K48" s="105" t="s">
        <v>410</v>
      </c>
      <c r="L48" s="96" t="s">
        <v>320</v>
      </c>
      <c r="M48" s="96" t="s">
        <v>321</v>
      </c>
      <c r="N48" s="73" t="s">
        <v>322</v>
      </c>
      <c r="O48" s="105" t="s">
        <v>410</v>
      </c>
      <c r="P48" s="96" t="s">
        <v>320</v>
      </c>
      <c r="Q48" s="96" t="s">
        <v>321</v>
      </c>
      <c r="R48" s="73" t="s">
        <v>322</v>
      </c>
      <c r="S48" s="105" t="s">
        <v>410</v>
      </c>
    </row>
    <row r="49" spans="2:19" ht="30" customHeight="1" outlineLevel="1">
      <c r="B49" s="1081"/>
      <c r="C49" s="1084"/>
      <c r="D49" s="1088">
        <v>0</v>
      </c>
      <c r="E49" s="1088" t="s">
        <v>532</v>
      </c>
      <c r="F49" s="73" t="s">
        <v>323</v>
      </c>
      <c r="G49" s="106" t="s">
        <v>471</v>
      </c>
      <c r="H49" s="1086">
        <v>2</v>
      </c>
      <c r="I49" s="1086" t="s">
        <v>532</v>
      </c>
      <c r="J49" s="73" t="s">
        <v>323</v>
      </c>
      <c r="K49" s="107" t="s">
        <v>471</v>
      </c>
      <c r="L49" s="1086">
        <v>0</v>
      </c>
      <c r="M49" s="1086" t="s">
        <v>532</v>
      </c>
      <c r="N49" s="73" t="s">
        <v>323</v>
      </c>
      <c r="O49" s="107" t="s">
        <v>471</v>
      </c>
      <c r="P49" s="1086">
        <v>0</v>
      </c>
      <c r="Q49" s="1086" t="s">
        <v>532</v>
      </c>
      <c r="R49" s="73" t="s">
        <v>323</v>
      </c>
      <c r="S49" s="107" t="s">
        <v>471</v>
      </c>
    </row>
    <row r="50" spans="2:19" ht="30" customHeight="1" outlineLevel="1">
      <c r="B50" s="1082"/>
      <c r="C50" s="1085"/>
      <c r="D50" s="1089"/>
      <c r="E50" s="1089"/>
      <c r="F50" s="73" t="s">
        <v>324</v>
      </c>
      <c r="G50" s="100">
        <v>0</v>
      </c>
      <c r="H50" s="1087"/>
      <c r="I50" s="1087"/>
      <c r="J50" s="73" t="s">
        <v>324</v>
      </c>
      <c r="K50" s="103">
        <v>5</v>
      </c>
      <c r="L50" s="1087"/>
      <c r="M50" s="1087"/>
      <c r="N50" s="73" t="s">
        <v>324</v>
      </c>
      <c r="O50" s="465">
        <v>0</v>
      </c>
      <c r="P50" s="1087"/>
      <c r="Q50" s="1087"/>
      <c r="R50" s="73" t="s">
        <v>324</v>
      </c>
      <c r="S50" s="103">
        <v>0</v>
      </c>
    </row>
    <row r="51" spans="2:19" ht="30" customHeight="1" thickBot="1">
      <c r="C51" s="108"/>
      <c r="D51" s="109"/>
    </row>
    <row r="52" spans="2:19" ht="30" customHeight="1" thickBot="1">
      <c r="D52" s="1043" t="s">
        <v>296</v>
      </c>
      <c r="E52" s="1044"/>
      <c r="F52" s="1044"/>
      <c r="G52" s="1045"/>
      <c r="H52" s="1043" t="s">
        <v>297</v>
      </c>
      <c r="I52" s="1044"/>
      <c r="J52" s="1044"/>
      <c r="K52" s="1045"/>
      <c r="L52" s="1043" t="s">
        <v>298</v>
      </c>
      <c r="M52" s="1044"/>
      <c r="N52" s="1044"/>
      <c r="O52" s="1045"/>
      <c r="P52" s="1043" t="s">
        <v>1220</v>
      </c>
      <c r="Q52" s="1044"/>
      <c r="R52" s="1044"/>
      <c r="S52" s="1045"/>
    </row>
    <row r="53" spans="2:19" ht="30" customHeight="1">
      <c r="B53" s="1068" t="s">
        <v>325</v>
      </c>
      <c r="C53" s="1083" t="s">
        <v>326</v>
      </c>
      <c r="D53" s="1096" t="s">
        <v>327</v>
      </c>
      <c r="E53" s="1097"/>
      <c r="F53" s="110" t="s">
        <v>295</v>
      </c>
      <c r="G53" s="111" t="s">
        <v>328</v>
      </c>
      <c r="H53" s="1096" t="s">
        <v>327</v>
      </c>
      <c r="I53" s="1097"/>
      <c r="J53" s="110" t="s">
        <v>295</v>
      </c>
      <c r="K53" s="111" t="s">
        <v>328</v>
      </c>
      <c r="L53" s="1096" t="s">
        <v>327</v>
      </c>
      <c r="M53" s="1097"/>
      <c r="N53" s="110" t="s">
        <v>295</v>
      </c>
      <c r="O53" s="111" t="s">
        <v>328</v>
      </c>
      <c r="P53" s="1096" t="s">
        <v>327</v>
      </c>
      <c r="Q53" s="1097"/>
      <c r="R53" s="110" t="s">
        <v>295</v>
      </c>
      <c r="S53" s="111" t="s">
        <v>328</v>
      </c>
    </row>
    <row r="54" spans="2:19" ht="45" customHeight="1">
      <c r="B54" s="1069"/>
      <c r="C54" s="1084"/>
      <c r="D54" s="382" t="s">
        <v>304</v>
      </c>
      <c r="E54" s="447">
        <v>30</v>
      </c>
      <c r="F54" s="1090" t="s">
        <v>451</v>
      </c>
      <c r="G54" s="1098" t="s">
        <v>487</v>
      </c>
      <c r="H54" s="382" t="s">
        <v>304</v>
      </c>
      <c r="I54" s="384">
        <v>30</v>
      </c>
      <c r="J54" s="1076" t="s">
        <v>451</v>
      </c>
      <c r="K54" s="1078" t="s">
        <v>479</v>
      </c>
      <c r="L54" s="91" t="s">
        <v>304</v>
      </c>
      <c r="M54" s="469">
        <v>30</v>
      </c>
      <c r="N54" s="1076" t="s">
        <v>451</v>
      </c>
      <c r="O54" s="1078" t="s">
        <v>479</v>
      </c>
      <c r="P54" s="91" t="s">
        <v>304</v>
      </c>
      <c r="Q54" s="131">
        <v>45</v>
      </c>
      <c r="R54" s="1076" t="s">
        <v>451</v>
      </c>
      <c r="S54" s="1078" t="s">
        <v>495</v>
      </c>
    </row>
    <row r="55" spans="2:19" ht="45" customHeight="1">
      <c r="B55" s="1070"/>
      <c r="C55" s="1085"/>
      <c r="D55" s="385" t="s">
        <v>312</v>
      </c>
      <c r="E55" s="93">
        <v>0.17</v>
      </c>
      <c r="F55" s="1091"/>
      <c r="G55" s="1099"/>
      <c r="H55" s="385" t="s">
        <v>312</v>
      </c>
      <c r="I55" s="94">
        <v>0.2</v>
      </c>
      <c r="J55" s="1077"/>
      <c r="K55" s="1079"/>
      <c r="L55" s="92" t="s">
        <v>312</v>
      </c>
      <c r="M55" s="466">
        <v>0.17</v>
      </c>
      <c r="N55" s="1077"/>
      <c r="O55" s="1079"/>
      <c r="P55" s="92" t="s">
        <v>312</v>
      </c>
      <c r="Q55" s="94">
        <f>+(15/Q54)</f>
        <v>0.33333333333333331</v>
      </c>
      <c r="R55" s="1077"/>
      <c r="S55" s="1079"/>
    </row>
    <row r="56" spans="2:19" ht="30" customHeight="1">
      <c r="B56" s="1080" t="s">
        <v>329</v>
      </c>
      <c r="C56" s="1083" t="s">
        <v>330</v>
      </c>
      <c r="D56" s="386" t="s">
        <v>331</v>
      </c>
      <c r="E56" s="390" t="s">
        <v>332</v>
      </c>
      <c r="F56" s="1094" t="s">
        <v>333</v>
      </c>
      <c r="G56" s="1095"/>
      <c r="H56" s="386" t="s">
        <v>331</v>
      </c>
      <c r="I56" s="390" t="s">
        <v>332</v>
      </c>
      <c r="J56" s="1094" t="s">
        <v>333</v>
      </c>
      <c r="K56" s="1095"/>
      <c r="L56" s="96" t="s">
        <v>331</v>
      </c>
      <c r="M56" s="112" t="s">
        <v>332</v>
      </c>
      <c r="N56" s="1065" t="s">
        <v>333</v>
      </c>
      <c r="O56" s="1066"/>
      <c r="P56" s="96" t="s">
        <v>331</v>
      </c>
      <c r="Q56" s="112" t="s">
        <v>332</v>
      </c>
      <c r="R56" s="1065" t="s">
        <v>333</v>
      </c>
      <c r="S56" s="1066"/>
    </row>
    <row r="57" spans="2:19" ht="30" customHeight="1">
      <c r="B57" s="1081"/>
      <c r="C57" s="1085"/>
      <c r="D57" s="113">
        <v>30</v>
      </c>
      <c r="E57" s="114">
        <v>0.17</v>
      </c>
      <c r="F57" s="1100" t="s">
        <v>449</v>
      </c>
      <c r="G57" s="1101"/>
      <c r="H57" s="115">
        <v>30</v>
      </c>
      <c r="I57" s="116">
        <v>0.2</v>
      </c>
      <c r="J57" s="1102" t="s">
        <v>449</v>
      </c>
      <c r="K57" s="1103"/>
      <c r="L57" s="467">
        <v>30</v>
      </c>
      <c r="M57" s="468">
        <v>0.2</v>
      </c>
      <c r="N57" s="1102" t="s">
        <v>449</v>
      </c>
      <c r="O57" s="1103"/>
      <c r="P57" s="131">
        <v>45</v>
      </c>
      <c r="Q57" s="94">
        <f>+(15/P57)</f>
        <v>0.33333333333333331</v>
      </c>
      <c r="R57" s="1102" t="s">
        <v>449</v>
      </c>
      <c r="S57" s="1103"/>
    </row>
    <row r="58" spans="2:19" ht="30" customHeight="1">
      <c r="B58" s="1081"/>
      <c r="C58" s="1083" t="s">
        <v>334</v>
      </c>
      <c r="D58" s="391" t="s">
        <v>333</v>
      </c>
      <c r="E58" s="392" t="s">
        <v>316</v>
      </c>
      <c r="F58" s="386" t="s">
        <v>295</v>
      </c>
      <c r="G58" s="393" t="s">
        <v>328</v>
      </c>
      <c r="H58" s="391" t="s">
        <v>333</v>
      </c>
      <c r="I58" s="392" t="s">
        <v>316</v>
      </c>
      <c r="J58" s="386" t="s">
        <v>295</v>
      </c>
      <c r="K58" s="393" t="s">
        <v>328</v>
      </c>
      <c r="L58" s="117" t="s">
        <v>333</v>
      </c>
      <c r="M58" s="118" t="s">
        <v>316</v>
      </c>
      <c r="N58" s="96" t="s">
        <v>295</v>
      </c>
      <c r="O58" s="119" t="s">
        <v>328</v>
      </c>
      <c r="P58" s="117" t="s">
        <v>333</v>
      </c>
      <c r="Q58" s="118" t="s">
        <v>316</v>
      </c>
      <c r="R58" s="96" t="s">
        <v>295</v>
      </c>
      <c r="S58" s="119" t="s">
        <v>328</v>
      </c>
    </row>
    <row r="59" spans="2:19" ht="30" customHeight="1">
      <c r="B59" s="1082"/>
      <c r="C59" s="1107"/>
      <c r="D59" s="120" t="s">
        <v>449</v>
      </c>
      <c r="E59" s="121" t="s">
        <v>455</v>
      </c>
      <c r="F59" s="99" t="s">
        <v>451</v>
      </c>
      <c r="G59" s="122" t="s">
        <v>487</v>
      </c>
      <c r="H59" s="115" t="s">
        <v>449</v>
      </c>
      <c r="I59" s="124" t="s">
        <v>455</v>
      </c>
      <c r="J59" s="101" t="s">
        <v>451</v>
      </c>
      <c r="K59" s="125" t="s">
        <v>479</v>
      </c>
      <c r="L59" s="448" t="s">
        <v>449</v>
      </c>
      <c r="M59" s="124" t="s">
        <v>455</v>
      </c>
      <c r="N59" s="101" t="s">
        <v>451</v>
      </c>
      <c r="O59" s="125" t="s">
        <v>487</v>
      </c>
      <c r="P59" s="123" t="s">
        <v>449</v>
      </c>
      <c r="Q59" s="124" t="s">
        <v>455</v>
      </c>
      <c r="R59" s="101" t="s">
        <v>451</v>
      </c>
      <c r="S59" s="125" t="s">
        <v>487</v>
      </c>
    </row>
    <row r="60" spans="2:19" ht="30" customHeight="1">
      <c r="B60" s="1059" t="s">
        <v>729</v>
      </c>
      <c r="C60" s="1059" t="s">
        <v>818</v>
      </c>
      <c r="D60" s="282" t="s">
        <v>810</v>
      </c>
      <c r="E60" s="283" t="s">
        <v>316</v>
      </c>
      <c r="F60" s="284" t="s">
        <v>295</v>
      </c>
      <c r="G60" s="285" t="s">
        <v>328</v>
      </c>
      <c r="H60" s="282" t="s">
        <v>810</v>
      </c>
      <c r="I60" s="283" t="s">
        <v>316</v>
      </c>
      <c r="J60" s="284" t="s">
        <v>295</v>
      </c>
      <c r="K60" s="285" t="s">
        <v>328</v>
      </c>
      <c r="L60" s="282" t="s">
        <v>810</v>
      </c>
      <c r="M60" s="283" t="s">
        <v>316</v>
      </c>
      <c r="N60" s="284" t="s">
        <v>295</v>
      </c>
      <c r="O60" s="285" t="s">
        <v>328</v>
      </c>
      <c r="P60" s="282" t="s">
        <v>810</v>
      </c>
      <c r="Q60" s="283" t="s">
        <v>316</v>
      </c>
      <c r="R60" s="284" t="s">
        <v>295</v>
      </c>
      <c r="S60" s="285" t="s">
        <v>328</v>
      </c>
    </row>
    <row r="61" spans="2:19" ht="52.4" customHeight="1">
      <c r="B61" s="1059"/>
      <c r="C61" s="1059"/>
      <c r="D61" s="231"/>
      <c r="E61" s="232"/>
      <c r="F61" s="233"/>
      <c r="G61" s="234"/>
      <c r="H61" s="235"/>
      <c r="I61" s="236"/>
      <c r="J61" s="237"/>
      <c r="K61" s="238"/>
      <c r="L61" s="235"/>
      <c r="M61" s="236"/>
      <c r="N61" s="237"/>
      <c r="O61" s="238"/>
      <c r="P61" s="235"/>
      <c r="Q61" s="236"/>
      <c r="R61" s="237"/>
      <c r="S61" s="238"/>
    </row>
    <row r="62" spans="2:19" ht="30" customHeight="1" thickBot="1">
      <c r="B62" s="87"/>
      <c r="C62" s="126"/>
      <c r="D62" s="109"/>
    </row>
    <row r="63" spans="2:19" ht="30" customHeight="1" thickBot="1">
      <c r="B63" s="87"/>
      <c r="C63" s="87"/>
      <c r="D63" s="1043" t="s">
        <v>296</v>
      </c>
      <c r="E63" s="1044"/>
      <c r="F63" s="1044"/>
      <c r="G63" s="1044"/>
      <c r="H63" s="1043" t="s">
        <v>297</v>
      </c>
      <c r="I63" s="1044"/>
      <c r="J63" s="1044"/>
      <c r="K63" s="1045"/>
      <c r="L63" s="1044" t="s">
        <v>298</v>
      </c>
      <c r="M63" s="1044"/>
      <c r="N63" s="1044"/>
      <c r="O63" s="1044"/>
      <c r="P63" s="1043" t="s">
        <v>1220</v>
      </c>
      <c r="Q63" s="1044"/>
      <c r="R63" s="1044"/>
      <c r="S63" s="1045"/>
    </row>
    <row r="64" spans="2:19" ht="30" customHeight="1">
      <c r="B64" s="1068" t="s">
        <v>335</v>
      </c>
      <c r="C64" s="1068" t="s">
        <v>336</v>
      </c>
      <c r="D64" s="1074" t="s">
        <v>337</v>
      </c>
      <c r="E64" s="1075"/>
      <c r="F64" s="1096" t="s">
        <v>295</v>
      </c>
      <c r="G64" s="1104"/>
      <c r="H64" s="1105" t="s">
        <v>337</v>
      </c>
      <c r="I64" s="1075"/>
      <c r="J64" s="1096" t="s">
        <v>295</v>
      </c>
      <c r="K64" s="1106"/>
      <c r="L64" s="1105" t="s">
        <v>337</v>
      </c>
      <c r="M64" s="1075"/>
      <c r="N64" s="1096" t="s">
        <v>295</v>
      </c>
      <c r="O64" s="1106"/>
      <c r="P64" s="1105" t="s">
        <v>337</v>
      </c>
      <c r="Q64" s="1075"/>
      <c r="R64" s="1096" t="s">
        <v>295</v>
      </c>
      <c r="S64" s="1106"/>
    </row>
    <row r="65" spans="2:19" ht="36.75" customHeight="1">
      <c r="B65" s="1070"/>
      <c r="C65" s="1070"/>
      <c r="D65" s="1119"/>
      <c r="E65" s="1120"/>
      <c r="F65" s="1121"/>
      <c r="G65" s="1122"/>
      <c r="H65" s="1110"/>
      <c r="I65" s="1111"/>
      <c r="J65" s="1112"/>
      <c r="K65" s="1113"/>
      <c r="L65" s="1110"/>
      <c r="M65" s="1111"/>
      <c r="N65" s="1112"/>
      <c r="O65" s="1113"/>
      <c r="P65" s="1110"/>
      <c r="Q65" s="1111"/>
      <c r="R65" s="1112"/>
      <c r="S65" s="1113"/>
    </row>
    <row r="66" spans="2:19" ht="45" customHeight="1">
      <c r="B66" s="1080" t="s">
        <v>338</v>
      </c>
      <c r="C66" s="1083" t="s">
        <v>648</v>
      </c>
      <c r="D66" s="386" t="s">
        <v>339</v>
      </c>
      <c r="E66" s="386" t="s">
        <v>340</v>
      </c>
      <c r="F66" s="1094" t="s">
        <v>341</v>
      </c>
      <c r="G66" s="1095"/>
      <c r="H66" s="394" t="s">
        <v>339</v>
      </c>
      <c r="I66" s="386" t="s">
        <v>340</v>
      </c>
      <c r="J66" s="1114" t="s">
        <v>341</v>
      </c>
      <c r="K66" s="1095"/>
      <c r="L66" s="127" t="s">
        <v>339</v>
      </c>
      <c r="M66" s="96" t="s">
        <v>340</v>
      </c>
      <c r="N66" s="1115" t="s">
        <v>341</v>
      </c>
      <c r="O66" s="1066"/>
      <c r="P66" s="127" t="s">
        <v>339</v>
      </c>
      <c r="Q66" s="96" t="s">
        <v>340</v>
      </c>
      <c r="R66" s="1115" t="s">
        <v>341</v>
      </c>
      <c r="S66" s="1066"/>
    </row>
    <row r="67" spans="2:19" ht="27" customHeight="1">
      <c r="B67" s="1082"/>
      <c r="C67" s="1085"/>
      <c r="D67" s="113">
        <v>0</v>
      </c>
      <c r="E67" s="114">
        <v>0</v>
      </c>
      <c r="F67" s="1116"/>
      <c r="G67" s="1116"/>
      <c r="H67" s="467"/>
      <c r="I67" s="468"/>
      <c r="J67" s="1117" t="s">
        <v>488</v>
      </c>
      <c r="K67" s="1118"/>
      <c r="L67" s="467"/>
      <c r="M67" s="468"/>
      <c r="N67" s="1108" t="s">
        <v>488</v>
      </c>
      <c r="O67" s="1109"/>
      <c r="P67" s="115">
        <v>11</v>
      </c>
      <c r="Q67" s="116">
        <f>+(0.333333333333333)*100%</f>
        <v>0.33333333333333298</v>
      </c>
      <c r="R67" s="1108" t="s">
        <v>488</v>
      </c>
      <c r="S67" s="1109"/>
    </row>
    <row r="68" spans="2:19" ht="33.75" customHeight="1">
      <c r="B68" s="1059" t="s">
        <v>730</v>
      </c>
      <c r="C68" s="1034" t="s">
        <v>731</v>
      </c>
      <c r="D68" s="284" t="s">
        <v>732</v>
      </c>
      <c r="E68" s="284" t="s">
        <v>811</v>
      </c>
      <c r="F68" s="1037" t="s">
        <v>341</v>
      </c>
      <c r="G68" s="1060"/>
      <c r="H68" s="286" t="s">
        <v>733</v>
      </c>
      <c r="I68" s="284" t="s">
        <v>811</v>
      </c>
      <c r="J68" s="1061" t="s">
        <v>341</v>
      </c>
      <c r="K68" s="1060"/>
      <c r="L68" s="286" t="s">
        <v>733</v>
      </c>
      <c r="M68" s="284" t="s">
        <v>811</v>
      </c>
      <c r="N68" s="1061" t="s">
        <v>341</v>
      </c>
      <c r="O68" s="1060"/>
      <c r="P68" s="286" t="s">
        <v>733</v>
      </c>
      <c r="Q68" s="284" t="s">
        <v>811</v>
      </c>
      <c r="R68" s="1061" t="s">
        <v>341</v>
      </c>
      <c r="S68" s="1060"/>
    </row>
    <row r="69" spans="2:19" ht="33.75" customHeight="1">
      <c r="B69" s="1059"/>
      <c r="C69" s="1036"/>
      <c r="D69" s="239"/>
      <c r="E69" s="240"/>
      <c r="F69" s="1062"/>
      <c r="G69" s="1062"/>
      <c r="H69" s="241"/>
      <c r="I69" s="242"/>
      <c r="J69" s="1063"/>
      <c r="K69" s="1064"/>
      <c r="L69" s="241"/>
      <c r="M69" s="242"/>
      <c r="N69" s="1063"/>
      <c r="O69" s="1064"/>
      <c r="P69" s="241"/>
      <c r="Q69" s="242"/>
      <c r="R69" s="1063"/>
      <c r="S69" s="1064"/>
    </row>
    <row r="70" spans="2:19" ht="33.75" customHeight="1">
      <c r="B70" s="1059"/>
      <c r="C70" s="1034" t="s">
        <v>734</v>
      </c>
      <c r="D70" s="284" t="s">
        <v>735</v>
      </c>
      <c r="E70" s="284" t="s">
        <v>333</v>
      </c>
      <c r="F70" s="1037" t="s">
        <v>737</v>
      </c>
      <c r="G70" s="1060"/>
      <c r="H70" s="286" t="s">
        <v>735</v>
      </c>
      <c r="I70" s="284" t="s">
        <v>736</v>
      </c>
      <c r="J70" s="1061" t="s">
        <v>316</v>
      </c>
      <c r="K70" s="1060"/>
      <c r="L70" s="286" t="s">
        <v>735</v>
      </c>
      <c r="M70" s="284" t="s">
        <v>736</v>
      </c>
      <c r="N70" s="1061" t="s">
        <v>316</v>
      </c>
      <c r="O70" s="1060"/>
      <c r="P70" s="286" t="s">
        <v>735</v>
      </c>
      <c r="Q70" s="284" t="s">
        <v>736</v>
      </c>
      <c r="R70" s="1061" t="s">
        <v>316</v>
      </c>
      <c r="S70" s="1060"/>
    </row>
    <row r="71" spans="2:19" ht="33.75" customHeight="1" thickBot="1">
      <c r="B71" s="1059"/>
      <c r="C71" s="1036"/>
      <c r="D71" s="239"/>
      <c r="E71" s="240"/>
      <c r="F71" s="1062"/>
      <c r="G71" s="1062"/>
      <c r="H71" s="241"/>
      <c r="I71" s="242"/>
      <c r="J71" s="1063"/>
      <c r="K71" s="1064"/>
      <c r="L71" s="241"/>
      <c r="M71" s="242"/>
      <c r="N71" s="1063"/>
      <c r="O71" s="1064"/>
      <c r="P71" s="241"/>
      <c r="Q71" s="242"/>
      <c r="R71" s="1063"/>
      <c r="S71" s="1064"/>
    </row>
    <row r="72" spans="2:19" ht="37.5" customHeight="1" thickBot="1">
      <c r="B72" s="87"/>
      <c r="C72" s="87"/>
      <c r="D72" s="1043" t="s">
        <v>296</v>
      </c>
      <c r="E72" s="1044"/>
      <c r="F72" s="1044"/>
      <c r="G72" s="1045"/>
      <c r="H72" s="1043" t="s">
        <v>297</v>
      </c>
      <c r="I72" s="1044"/>
      <c r="J72" s="1044"/>
      <c r="K72" s="1045"/>
      <c r="L72" s="1043" t="s">
        <v>298</v>
      </c>
      <c r="M72" s="1044"/>
      <c r="N72" s="1044"/>
      <c r="O72" s="1044"/>
      <c r="P72" s="1044" t="s">
        <v>297</v>
      </c>
      <c r="Q72" s="1044"/>
      <c r="R72" s="1044"/>
      <c r="S72" s="1045"/>
    </row>
    <row r="73" spans="2:19" ht="37.5" customHeight="1">
      <c r="B73" s="1068" t="s">
        <v>342</v>
      </c>
      <c r="C73" s="1068" t="s">
        <v>343</v>
      </c>
      <c r="D73" s="128" t="s">
        <v>344</v>
      </c>
      <c r="E73" s="110" t="s">
        <v>345</v>
      </c>
      <c r="F73" s="1096" t="s">
        <v>346</v>
      </c>
      <c r="G73" s="1106"/>
      <c r="H73" s="128" t="s">
        <v>344</v>
      </c>
      <c r="I73" s="110" t="s">
        <v>345</v>
      </c>
      <c r="J73" s="1096" t="s">
        <v>346</v>
      </c>
      <c r="K73" s="1106"/>
      <c r="L73" s="128" t="s">
        <v>344</v>
      </c>
      <c r="M73" s="110" t="s">
        <v>345</v>
      </c>
      <c r="N73" s="1096" t="s">
        <v>346</v>
      </c>
      <c r="O73" s="1106"/>
      <c r="P73" s="128" t="s">
        <v>344</v>
      </c>
      <c r="Q73" s="110" t="s">
        <v>345</v>
      </c>
      <c r="R73" s="1096" t="s">
        <v>346</v>
      </c>
      <c r="S73" s="1106"/>
    </row>
    <row r="74" spans="2:19" ht="44.25" customHeight="1">
      <c r="B74" s="1069"/>
      <c r="C74" s="1070"/>
      <c r="D74" s="129"/>
      <c r="E74" s="130"/>
      <c r="F74" s="1124"/>
      <c r="G74" s="1125"/>
      <c r="H74" s="131"/>
      <c r="I74" s="132"/>
      <c r="J74" s="1187"/>
      <c r="K74" s="1188"/>
      <c r="L74" s="131"/>
      <c r="M74" s="132"/>
      <c r="N74" s="1187"/>
      <c r="O74" s="1188"/>
      <c r="P74" s="131"/>
      <c r="Q74" s="132"/>
      <c r="R74" s="1187"/>
      <c r="S74" s="1188"/>
    </row>
    <row r="75" spans="2:19" ht="36.75" customHeight="1">
      <c r="B75" s="1069"/>
      <c r="C75" s="1068" t="s">
        <v>646</v>
      </c>
      <c r="D75" s="96" t="s">
        <v>295</v>
      </c>
      <c r="E75" s="95" t="s">
        <v>347</v>
      </c>
      <c r="F75" s="1065" t="s">
        <v>348</v>
      </c>
      <c r="G75" s="1066"/>
      <c r="H75" s="96" t="s">
        <v>295</v>
      </c>
      <c r="I75" s="95" t="s">
        <v>347</v>
      </c>
      <c r="J75" s="1065" t="s">
        <v>348</v>
      </c>
      <c r="K75" s="1066"/>
      <c r="L75" s="96" t="s">
        <v>295</v>
      </c>
      <c r="M75" s="95" t="s">
        <v>347</v>
      </c>
      <c r="N75" s="1065" t="s">
        <v>348</v>
      </c>
      <c r="O75" s="1066"/>
      <c r="P75" s="96" t="s">
        <v>295</v>
      </c>
      <c r="Q75" s="95" t="s">
        <v>347</v>
      </c>
      <c r="R75" s="1065" t="s">
        <v>348</v>
      </c>
      <c r="S75" s="1066"/>
    </row>
    <row r="76" spans="2:19" ht="30" customHeight="1">
      <c r="B76" s="1069"/>
      <c r="C76" s="1069"/>
      <c r="D76" s="99"/>
      <c r="E76" s="130"/>
      <c r="F76" s="1121"/>
      <c r="G76" s="1123"/>
      <c r="H76" s="101"/>
      <c r="I76" s="132"/>
      <c r="J76" s="1112"/>
      <c r="K76" s="1113"/>
      <c r="L76" s="101"/>
      <c r="M76" s="132"/>
      <c r="N76" s="1112"/>
      <c r="O76" s="1113"/>
      <c r="P76" s="101"/>
      <c r="Q76" s="132"/>
      <c r="R76" s="1112"/>
      <c r="S76" s="1113"/>
    </row>
    <row r="77" spans="2:19" ht="30" customHeight="1" outlineLevel="1">
      <c r="B77" s="1069"/>
      <c r="C77" s="1069"/>
      <c r="D77" s="99"/>
      <c r="E77" s="130"/>
      <c r="F77" s="1121"/>
      <c r="G77" s="1123"/>
      <c r="H77" s="101"/>
      <c r="I77" s="132"/>
      <c r="J77" s="1112"/>
      <c r="K77" s="1113"/>
      <c r="L77" s="101"/>
      <c r="M77" s="132"/>
      <c r="N77" s="1112"/>
      <c r="O77" s="1113"/>
      <c r="P77" s="101"/>
      <c r="Q77" s="132"/>
      <c r="R77" s="1112"/>
      <c r="S77" s="1113"/>
    </row>
    <row r="78" spans="2:19" ht="30" customHeight="1" outlineLevel="1">
      <c r="B78" s="1069"/>
      <c r="C78" s="1069"/>
      <c r="D78" s="99"/>
      <c r="E78" s="130"/>
      <c r="F78" s="1121"/>
      <c r="G78" s="1123"/>
      <c r="H78" s="101"/>
      <c r="I78" s="132"/>
      <c r="J78" s="1112"/>
      <c r="K78" s="1113"/>
      <c r="L78" s="101"/>
      <c r="M78" s="132"/>
      <c r="N78" s="1112"/>
      <c r="O78" s="1113"/>
      <c r="P78" s="101"/>
      <c r="Q78" s="132"/>
      <c r="R78" s="1112"/>
      <c r="S78" s="1113"/>
    </row>
    <row r="79" spans="2:19" ht="30" customHeight="1" outlineLevel="1">
      <c r="B79" s="1069"/>
      <c r="C79" s="1069"/>
      <c r="D79" s="99"/>
      <c r="E79" s="130"/>
      <c r="F79" s="1121"/>
      <c r="G79" s="1123"/>
      <c r="H79" s="101"/>
      <c r="I79" s="132"/>
      <c r="J79" s="1112"/>
      <c r="K79" s="1113"/>
      <c r="L79" s="101"/>
      <c r="M79" s="132"/>
      <c r="N79" s="1112"/>
      <c r="O79" s="1113"/>
      <c r="P79" s="101"/>
      <c r="Q79" s="132"/>
      <c r="R79" s="1112"/>
      <c r="S79" s="1113"/>
    </row>
    <row r="80" spans="2:19" ht="30" customHeight="1" outlineLevel="1">
      <c r="B80" s="1069"/>
      <c r="C80" s="1069"/>
      <c r="D80" s="99"/>
      <c r="E80" s="130"/>
      <c r="F80" s="1121"/>
      <c r="G80" s="1123"/>
      <c r="H80" s="101"/>
      <c r="I80" s="132"/>
      <c r="J80" s="1112"/>
      <c r="K80" s="1113"/>
      <c r="L80" s="101"/>
      <c r="M80" s="132"/>
      <c r="N80" s="1112"/>
      <c r="O80" s="1113"/>
      <c r="P80" s="101"/>
      <c r="Q80" s="132"/>
      <c r="R80" s="1112"/>
      <c r="S80" s="1113"/>
    </row>
    <row r="81" spans="2:19" ht="30" customHeight="1" outlineLevel="1">
      <c r="B81" s="1070"/>
      <c r="C81" s="1070"/>
      <c r="D81" s="99"/>
      <c r="E81" s="130"/>
      <c r="F81" s="1121"/>
      <c r="G81" s="1123"/>
      <c r="H81" s="101"/>
      <c r="I81" s="132"/>
      <c r="J81" s="1112"/>
      <c r="K81" s="1113"/>
      <c r="L81" s="101"/>
      <c r="M81" s="132"/>
      <c r="N81" s="1112"/>
      <c r="O81" s="1113"/>
      <c r="P81" s="101"/>
      <c r="Q81" s="132"/>
      <c r="R81" s="1112"/>
      <c r="S81" s="1113"/>
    </row>
    <row r="82" spans="2:19" ht="35.25" customHeight="1">
      <c r="B82" s="1080" t="s">
        <v>349</v>
      </c>
      <c r="C82" s="1136" t="s">
        <v>647</v>
      </c>
      <c r="D82" s="112" t="s">
        <v>350</v>
      </c>
      <c r="E82" s="1065" t="s">
        <v>333</v>
      </c>
      <c r="F82" s="1137"/>
      <c r="G82" s="97" t="s">
        <v>295</v>
      </c>
      <c r="H82" s="112" t="s">
        <v>350</v>
      </c>
      <c r="I82" s="1065" t="s">
        <v>333</v>
      </c>
      <c r="J82" s="1137"/>
      <c r="K82" s="97" t="s">
        <v>295</v>
      </c>
      <c r="L82" s="112" t="s">
        <v>350</v>
      </c>
      <c r="M82" s="1065" t="s">
        <v>333</v>
      </c>
      <c r="N82" s="1137"/>
      <c r="O82" s="97" t="s">
        <v>295</v>
      </c>
      <c r="P82" s="112" t="s">
        <v>350</v>
      </c>
      <c r="Q82" s="1065" t="s">
        <v>333</v>
      </c>
      <c r="R82" s="1137"/>
      <c r="S82" s="97" t="s">
        <v>295</v>
      </c>
    </row>
    <row r="83" spans="2:19" ht="35.25" customHeight="1">
      <c r="B83" s="1081"/>
      <c r="C83" s="1136"/>
      <c r="D83" s="133"/>
      <c r="E83" s="1128"/>
      <c r="F83" s="1129"/>
      <c r="G83" s="134"/>
      <c r="H83" s="135"/>
      <c r="I83" s="1126"/>
      <c r="J83" s="1127"/>
      <c r="K83" s="136"/>
      <c r="L83" s="135"/>
      <c r="M83" s="1126"/>
      <c r="N83" s="1127"/>
      <c r="O83" s="136"/>
      <c r="P83" s="135"/>
      <c r="Q83" s="1126"/>
      <c r="R83" s="1127"/>
      <c r="S83" s="136"/>
    </row>
    <row r="84" spans="2:19" ht="35.25" customHeight="1" outlineLevel="1">
      <c r="B84" s="1081"/>
      <c r="C84" s="1136"/>
      <c r="D84" s="133"/>
      <c r="E84" s="1128"/>
      <c r="F84" s="1129"/>
      <c r="G84" s="134"/>
      <c r="H84" s="135"/>
      <c r="I84" s="1126"/>
      <c r="J84" s="1127"/>
      <c r="K84" s="136"/>
      <c r="L84" s="135"/>
      <c r="M84" s="1126"/>
      <c r="N84" s="1127"/>
      <c r="O84" s="136"/>
      <c r="P84" s="135"/>
      <c r="Q84" s="1126"/>
      <c r="R84" s="1127"/>
      <c r="S84" s="136"/>
    </row>
    <row r="85" spans="2:19" ht="35.25" customHeight="1" outlineLevel="1">
      <c r="B85" s="1081"/>
      <c r="C85" s="1136"/>
      <c r="D85" s="133"/>
      <c r="E85" s="1128"/>
      <c r="F85" s="1129"/>
      <c r="G85" s="134"/>
      <c r="H85" s="135"/>
      <c r="I85" s="1126"/>
      <c r="J85" s="1127"/>
      <c r="K85" s="136"/>
      <c r="L85" s="135"/>
      <c r="M85" s="1126"/>
      <c r="N85" s="1127"/>
      <c r="O85" s="136"/>
      <c r="P85" s="135"/>
      <c r="Q85" s="1126"/>
      <c r="R85" s="1127"/>
      <c r="S85" s="136"/>
    </row>
    <row r="86" spans="2:19" ht="35.25" customHeight="1" outlineLevel="1">
      <c r="B86" s="1081"/>
      <c r="C86" s="1136"/>
      <c r="D86" s="133"/>
      <c r="E86" s="1128"/>
      <c r="F86" s="1129"/>
      <c r="G86" s="134"/>
      <c r="H86" s="135"/>
      <c r="I86" s="1126"/>
      <c r="J86" s="1127"/>
      <c r="K86" s="136"/>
      <c r="L86" s="135"/>
      <c r="M86" s="1126"/>
      <c r="N86" s="1127"/>
      <c r="O86" s="136"/>
      <c r="P86" s="135"/>
      <c r="Q86" s="1126"/>
      <c r="R86" s="1127"/>
      <c r="S86" s="136"/>
    </row>
    <row r="87" spans="2:19" ht="35.25" customHeight="1" outlineLevel="1">
      <c r="B87" s="1081"/>
      <c r="C87" s="1136"/>
      <c r="D87" s="133"/>
      <c r="E87" s="1128"/>
      <c r="F87" s="1129"/>
      <c r="G87" s="134"/>
      <c r="H87" s="135"/>
      <c r="I87" s="1126"/>
      <c r="J87" s="1127"/>
      <c r="K87" s="136"/>
      <c r="L87" s="135"/>
      <c r="M87" s="1126"/>
      <c r="N87" s="1127"/>
      <c r="O87" s="136"/>
      <c r="P87" s="135"/>
      <c r="Q87" s="1126"/>
      <c r="R87" s="1127"/>
      <c r="S87" s="136"/>
    </row>
    <row r="88" spans="2:19" ht="33" customHeight="1" outlineLevel="1">
      <c r="B88" s="1082"/>
      <c r="C88" s="1136"/>
      <c r="D88" s="133"/>
      <c r="E88" s="1128"/>
      <c r="F88" s="1129"/>
      <c r="G88" s="134"/>
      <c r="H88" s="135"/>
      <c r="I88" s="1126"/>
      <c r="J88" s="1127"/>
      <c r="K88" s="136"/>
      <c r="L88" s="135"/>
      <c r="M88" s="1126"/>
      <c r="N88" s="1127"/>
      <c r="O88" s="136"/>
      <c r="P88" s="135"/>
      <c r="Q88" s="1126"/>
      <c r="R88" s="1127"/>
      <c r="S88" s="136"/>
    </row>
    <row r="89" spans="2:19" ht="31.5" customHeight="1" thickBot="1">
      <c r="B89" s="87"/>
      <c r="C89" s="137"/>
      <c r="D89" s="109"/>
    </row>
    <row r="90" spans="2:19" ht="30.75" customHeight="1" thickBot="1">
      <c r="B90" s="87"/>
      <c r="C90" s="87"/>
      <c r="D90" s="1043" t="s">
        <v>296</v>
      </c>
      <c r="E90" s="1044"/>
      <c r="F90" s="1044"/>
      <c r="G90" s="1045"/>
      <c r="H90" s="1143" t="s">
        <v>296</v>
      </c>
      <c r="I90" s="1144"/>
      <c r="J90" s="1144"/>
      <c r="K90" s="1145"/>
      <c r="L90" s="1044" t="s">
        <v>298</v>
      </c>
      <c r="M90" s="1044"/>
      <c r="N90" s="1044"/>
      <c r="O90" s="1044"/>
      <c r="P90" s="1044" t="s">
        <v>1220</v>
      </c>
      <c r="Q90" s="1044"/>
      <c r="R90" s="1044"/>
      <c r="S90" s="1045"/>
    </row>
    <row r="91" spans="2:19" ht="30.75" customHeight="1">
      <c r="B91" s="1068" t="s">
        <v>351</v>
      </c>
      <c r="C91" s="1130" t="s">
        <v>352</v>
      </c>
      <c r="D91" s="1096" t="s">
        <v>353</v>
      </c>
      <c r="E91" s="1097"/>
      <c r="F91" s="110" t="s">
        <v>295</v>
      </c>
      <c r="G91" s="138" t="s">
        <v>333</v>
      </c>
      <c r="H91" s="1132" t="s">
        <v>353</v>
      </c>
      <c r="I91" s="1133"/>
      <c r="J91" s="389" t="s">
        <v>295</v>
      </c>
      <c r="K91" s="395" t="s">
        <v>333</v>
      </c>
      <c r="L91" s="1134" t="s">
        <v>353</v>
      </c>
      <c r="M91" s="1097"/>
      <c r="N91" s="110" t="s">
        <v>295</v>
      </c>
      <c r="O91" s="138" t="s">
        <v>333</v>
      </c>
      <c r="P91" s="1134" t="s">
        <v>353</v>
      </c>
      <c r="Q91" s="1097"/>
      <c r="R91" s="110" t="s">
        <v>295</v>
      </c>
      <c r="S91" s="138" t="s">
        <v>333</v>
      </c>
    </row>
    <row r="92" spans="2:19" ht="29.25" customHeight="1">
      <c r="B92" s="1070"/>
      <c r="C92" s="1131"/>
      <c r="D92" s="1121"/>
      <c r="E92" s="1135"/>
      <c r="F92" s="129"/>
      <c r="G92" s="139"/>
      <c r="H92" s="303"/>
      <c r="I92" s="302"/>
      <c r="J92" s="131"/>
      <c r="K92" s="142"/>
      <c r="L92" s="140"/>
      <c r="M92" s="141"/>
      <c r="N92" s="131"/>
      <c r="O92" s="142"/>
      <c r="P92" s="140"/>
      <c r="Q92" s="141"/>
      <c r="R92" s="131"/>
      <c r="S92" s="142"/>
    </row>
    <row r="93" spans="2:19" ht="45" customHeight="1">
      <c r="B93" s="1138" t="s">
        <v>354</v>
      </c>
      <c r="C93" s="1083" t="s">
        <v>355</v>
      </c>
      <c r="D93" s="96" t="s">
        <v>356</v>
      </c>
      <c r="E93" s="96" t="s">
        <v>357</v>
      </c>
      <c r="F93" s="112" t="s">
        <v>358</v>
      </c>
      <c r="G93" s="97" t="s">
        <v>359</v>
      </c>
      <c r="H93" s="386" t="s">
        <v>356</v>
      </c>
      <c r="I93" s="386" t="s">
        <v>357</v>
      </c>
      <c r="J93" s="390" t="s">
        <v>358</v>
      </c>
      <c r="K93" s="387" t="s">
        <v>359</v>
      </c>
      <c r="L93" s="96" t="s">
        <v>356</v>
      </c>
      <c r="M93" s="96" t="s">
        <v>357</v>
      </c>
      <c r="N93" s="112" t="s">
        <v>358</v>
      </c>
      <c r="O93" s="97" t="s">
        <v>359</v>
      </c>
      <c r="P93" s="96" t="s">
        <v>356</v>
      </c>
      <c r="Q93" s="96" t="s">
        <v>357</v>
      </c>
      <c r="R93" s="112" t="s">
        <v>358</v>
      </c>
      <c r="S93" s="97" t="s">
        <v>359</v>
      </c>
    </row>
    <row r="94" spans="2:19" ht="29.25" customHeight="1">
      <c r="B94" s="1138"/>
      <c r="C94" s="1084"/>
      <c r="D94" s="1139"/>
      <c r="E94" s="1141"/>
      <c r="F94" s="1139"/>
      <c r="G94" s="1148"/>
      <c r="H94" s="1150" t="s">
        <v>537</v>
      </c>
      <c r="I94" s="1150">
        <v>1</v>
      </c>
      <c r="J94" s="1150" t="s">
        <v>514</v>
      </c>
      <c r="K94" s="1152" t="s">
        <v>492</v>
      </c>
      <c r="L94" s="1150" t="s">
        <v>537</v>
      </c>
      <c r="M94" s="1154"/>
      <c r="N94" s="1154" t="s">
        <v>514</v>
      </c>
      <c r="O94" s="1146" t="s">
        <v>511</v>
      </c>
      <c r="P94" s="1150" t="s">
        <v>537</v>
      </c>
      <c r="Q94" s="1154">
        <v>1</v>
      </c>
      <c r="R94" s="1154" t="s">
        <v>514</v>
      </c>
      <c r="S94" s="1146" t="s">
        <v>506</v>
      </c>
    </row>
    <row r="95" spans="2:19" ht="29.25" customHeight="1">
      <c r="B95" s="1138"/>
      <c r="C95" s="1084"/>
      <c r="D95" s="1140"/>
      <c r="E95" s="1142"/>
      <c r="F95" s="1140"/>
      <c r="G95" s="1149"/>
      <c r="H95" s="1151"/>
      <c r="I95" s="1151"/>
      <c r="J95" s="1151"/>
      <c r="K95" s="1153"/>
      <c r="L95" s="1151"/>
      <c r="M95" s="1155"/>
      <c r="N95" s="1155"/>
      <c r="O95" s="1147"/>
      <c r="P95" s="1151"/>
      <c r="Q95" s="1155"/>
      <c r="R95" s="1155"/>
      <c r="S95" s="1147"/>
    </row>
    <row r="96" spans="2:19" ht="24" outlineLevel="1">
      <c r="B96" s="1138"/>
      <c r="C96" s="1084"/>
      <c r="D96" s="96" t="s">
        <v>356</v>
      </c>
      <c r="E96" s="96" t="s">
        <v>357</v>
      </c>
      <c r="F96" s="112" t="s">
        <v>358</v>
      </c>
      <c r="G96" s="97" t="s">
        <v>359</v>
      </c>
      <c r="H96" s="386" t="s">
        <v>356</v>
      </c>
      <c r="I96" s="386" t="s">
        <v>357</v>
      </c>
      <c r="J96" s="390" t="s">
        <v>358</v>
      </c>
      <c r="K96" s="387" t="s">
        <v>359</v>
      </c>
      <c r="L96" s="96" t="s">
        <v>356</v>
      </c>
      <c r="M96" s="96" t="s">
        <v>357</v>
      </c>
      <c r="N96" s="112" t="s">
        <v>358</v>
      </c>
      <c r="O96" s="97" t="s">
        <v>359</v>
      </c>
      <c r="P96" s="96" t="s">
        <v>356</v>
      </c>
      <c r="Q96" s="96" t="s">
        <v>357</v>
      </c>
      <c r="R96" s="112" t="s">
        <v>358</v>
      </c>
      <c r="S96" s="97" t="s">
        <v>359</v>
      </c>
    </row>
    <row r="97" spans="2:19" ht="29.25" customHeight="1" outlineLevel="1">
      <c r="B97" s="1138"/>
      <c r="C97" s="1084"/>
      <c r="D97" s="1139"/>
      <c r="E97" s="1141"/>
      <c r="F97" s="1139"/>
      <c r="G97" s="1148"/>
      <c r="H97" s="1150"/>
      <c r="I97" s="1150"/>
      <c r="J97" s="1150"/>
      <c r="K97" s="1152"/>
      <c r="L97" s="1150"/>
      <c r="M97" s="1150"/>
      <c r="N97" s="1150"/>
      <c r="O97" s="1152"/>
      <c r="P97" s="1150"/>
      <c r="Q97" s="1150"/>
      <c r="R97" s="1150"/>
      <c r="S97" s="1152"/>
    </row>
    <row r="98" spans="2:19" ht="29.25" customHeight="1" outlineLevel="1">
      <c r="B98" s="1138"/>
      <c r="C98" s="1084"/>
      <c r="D98" s="1140"/>
      <c r="E98" s="1142"/>
      <c r="F98" s="1140"/>
      <c r="G98" s="1149"/>
      <c r="H98" s="1151"/>
      <c r="I98" s="1151"/>
      <c r="J98" s="1151"/>
      <c r="K98" s="1153"/>
      <c r="L98" s="1151"/>
      <c r="M98" s="1151"/>
      <c r="N98" s="1151"/>
      <c r="O98" s="1153"/>
      <c r="P98" s="1151"/>
      <c r="Q98" s="1151"/>
      <c r="R98" s="1151"/>
      <c r="S98" s="1153"/>
    </row>
    <row r="99" spans="2:19" ht="24" outlineLevel="1">
      <c r="B99" s="1138"/>
      <c r="C99" s="1084"/>
      <c r="D99" s="96" t="s">
        <v>356</v>
      </c>
      <c r="E99" s="96" t="s">
        <v>357</v>
      </c>
      <c r="F99" s="112" t="s">
        <v>358</v>
      </c>
      <c r="G99" s="97" t="s">
        <v>359</v>
      </c>
      <c r="H99" s="96" t="s">
        <v>356</v>
      </c>
      <c r="I99" s="96" t="s">
        <v>357</v>
      </c>
      <c r="J99" s="112" t="s">
        <v>358</v>
      </c>
      <c r="K99" s="97" t="s">
        <v>359</v>
      </c>
      <c r="L99" s="96" t="s">
        <v>356</v>
      </c>
      <c r="M99" s="96" t="s">
        <v>357</v>
      </c>
      <c r="N99" s="112" t="s">
        <v>358</v>
      </c>
      <c r="O99" s="97" t="s">
        <v>359</v>
      </c>
      <c r="P99" s="96" t="s">
        <v>356</v>
      </c>
      <c r="Q99" s="96" t="s">
        <v>357</v>
      </c>
      <c r="R99" s="112" t="s">
        <v>358</v>
      </c>
      <c r="S99" s="97" t="s">
        <v>359</v>
      </c>
    </row>
    <row r="100" spans="2:19" ht="29.25" customHeight="1" outlineLevel="1">
      <c r="B100" s="1138"/>
      <c r="C100" s="1084"/>
      <c r="D100" s="1139"/>
      <c r="E100" s="1141"/>
      <c r="F100" s="1139"/>
      <c r="G100" s="1148"/>
      <c r="H100" s="1150"/>
      <c r="I100" s="1150"/>
      <c r="J100" s="1150"/>
      <c r="K100" s="1152"/>
      <c r="L100" s="1150"/>
      <c r="M100" s="1150"/>
      <c r="N100" s="1150"/>
      <c r="O100" s="1152"/>
      <c r="P100" s="1150"/>
      <c r="Q100" s="1150"/>
      <c r="R100" s="1150"/>
      <c r="S100" s="1152"/>
    </row>
    <row r="101" spans="2:19" ht="29.25" customHeight="1" outlineLevel="1">
      <c r="B101" s="1138"/>
      <c r="C101" s="1084"/>
      <c r="D101" s="1140"/>
      <c r="E101" s="1142"/>
      <c r="F101" s="1140"/>
      <c r="G101" s="1149"/>
      <c r="H101" s="1151"/>
      <c r="I101" s="1151"/>
      <c r="J101" s="1151"/>
      <c r="K101" s="1153"/>
      <c r="L101" s="1151"/>
      <c r="M101" s="1151"/>
      <c r="N101" s="1151"/>
      <c r="O101" s="1153"/>
      <c r="P101" s="1151"/>
      <c r="Q101" s="1151"/>
      <c r="R101" s="1151"/>
      <c r="S101" s="1153"/>
    </row>
    <row r="102" spans="2:19" ht="24" outlineLevel="1">
      <c r="B102" s="1138"/>
      <c r="C102" s="1084"/>
      <c r="D102" s="96" t="s">
        <v>356</v>
      </c>
      <c r="E102" s="96" t="s">
        <v>357</v>
      </c>
      <c r="F102" s="112" t="s">
        <v>358</v>
      </c>
      <c r="G102" s="97" t="s">
        <v>359</v>
      </c>
      <c r="H102" s="96" t="s">
        <v>356</v>
      </c>
      <c r="I102" s="96" t="s">
        <v>357</v>
      </c>
      <c r="J102" s="112" t="s">
        <v>358</v>
      </c>
      <c r="K102" s="97" t="s">
        <v>359</v>
      </c>
      <c r="L102" s="96" t="s">
        <v>356</v>
      </c>
      <c r="M102" s="96" t="s">
        <v>357</v>
      </c>
      <c r="N102" s="112" t="s">
        <v>358</v>
      </c>
      <c r="O102" s="97" t="s">
        <v>359</v>
      </c>
      <c r="P102" s="96" t="s">
        <v>356</v>
      </c>
      <c r="Q102" s="96" t="s">
        <v>357</v>
      </c>
      <c r="R102" s="112" t="s">
        <v>358</v>
      </c>
      <c r="S102" s="97" t="s">
        <v>359</v>
      </c>
    </row>
    <row r="103" spans="2:19" ht="29.25" customHeight="1" outlineLevel="1">
      <c r="B103" s="1138"/>
      <c r="C103" s="1084"/>
      <c r="D103" s="1139"/>
      <c r="E103" s="1141"/>
      <c r="F103" s="1139"/>
      <c r="G103" s="1148"/>
      <c r="H103" s="1150"/>
      <c r="I103" s="1150"/>
      <c r="J103" s="1150"/>
      <c r="K103" s="1152"/>
      <c r="L103" s="1150"/>
      <c r="M103" s="1150"/>
      <c r="N103" s="1150"/>
      <c r="O103" s="1152"/>
      <c r="P103" s="1150"/>
      <c r="Q103" s="1150"/>
      <c r="R103" s="1150"/>
      <c r="S103" s="1152"/>
    </row>
    <row r="104" spans="2:19" ht="29.25" customHeight="1" outlineLevel="1">
      <c r="B104" s="1138"/>
      <c r="C104" s="1085"/>
      <c r="D104" s="1140"/>
      <c r="E104" s="1142"/>
      <c r="F104" s="1140"/>
      <c r="G104" s="1149"/>
      <c r="H104" s="1151"/>
      <c r="I104" s="1151"/>
      <c r="J104" s="1151"/>
      <c r="K104" s="1153"/>
      <c r="L104" s="1151"/>
      <c r="M104" s="1151"/>
      <c r="N104" s="1151"/>
      <c r="O104" s="1153"/>
      <c r="P104" s="1151"/>
      <c r="Q104" s="1151"/>
      <c r="R104" s="1151"/>
      <c r="S104" s="1153"/>
    </row>
    <row r="105" spans="2:19" ht="15" thickBot="1">
      <c r="B105" s="87"/>
      <c r="C105" s="87"/>
    </row>
    <row r="106" spans="2:19" ht="15" thickBot="1">
      <c r="B106" s="87"/>
      <c r="C106" s="87"/>
      <c r="D106" s="1043" t="s">
        <v>296</v>
      </c>
      <c r="E106" s="1044"/>
      <c r="F106" s="1044"/>
      <c r="G106" s="1045"/>
      <c r="H106" s="1143" t="s">
        <v>360</v>
      </c>
      <c r="I106" s="1144"/>
      <c r="J106" s="1144"/>
      <c r="K106" s="1145"/>
      <c r="L106" s="1143" t="s">
        <v>298</v>
      </c>
      <c r="M106" s="1144"/>
      <c r="N106" s="1144"/>
      <c r="O106" s="1145"/>
      <c r="P106" s="1143" t="s">
        <v>1220</v>
      </c>
      <c r="Q106" s="1144"/>
      <c r="R106" s="1144"/>
      <c r="S106" s="1145"/>
    </row>
    <row r="107" spans="2:19" ht="33.75" customHeight="1">
      <c r="B107" s="1156" t="s">
        <v>361</v>
      </c>
      <c r="C107" s="1068" t="s">
        <v>362</v>
      </c>
      <c r="D107" s="143" t="s">
        <v>363</v>
      </c>
      <c r="E107" s="144" t="s">
        <v>364</v>
      </c>
      <c r="F107" s="1096" t="s">
        <v>365</v>
      </c>
      <c r="G107" s="1106"/>
      <c r="H107" s="143" t="s">
        <v>363</v>
      </c>
      <c r="I107" s="144" t="s">
        <v>364</v>
      </c>
      <c r="J107" s="1096" t="s">
        <v>365</v>
      </c>
      <c r="K107" s="1106"/>
      <c r="L107" s="143" t="s">
        <v>363</v>
      </c>
      <c r="M107" s="144" t="s">
        <v>364</v>
      </c>
      <c r="N107" s="1096" t="s">
        <v>365</v>
      </c>
      <c r="O107" s="1106"/>
      <c r="P107" s="143" t="s">
        <v>363</v>
      </c>
      <c r="Q107" s="144" t="s">
        <v>364</v>
      </c>
      <c r="R107" s="1096" t="s">
        <v>365</v>
      </c>
      <c r="S107" s="1106"/>
    </row>
    <row r="108" spans="2:19" ht="30" customHeight="1">
      <c r="B108" s="1157"/>
      <c r="C108" s="1070"/>
      <c r="D108" s="145"/>
      <c r="E108" s="146"/>
      <c r="F108" s="1121"/>
      <c r="G108" s="1123"/>
      <c r="H108" s="147"/>
      <c r="I108" s="148"/>
      <c r="J108" s="1159"/>
      <c r="K108" s="1160"/>
      <c r="L108" s="147"/>
      <c r="M108" s="148"/>
      <c r="N108" s="1159"/>
      <c r="O108" s="1160"/>
      <c r="P108" s="147"/>
      <c r="Q108" s="148"/>
      <c r="R108" s="1159"/>
      <c r="S108" s="1160"/>
    </row>
    <row r="109" spans="2:19" ht="32.25" customHeight="1">
      <c r="B109" s="1157"/>
      <c r="C109" s="1161" t="s">
        <v>366</v>
      </c>
      <c r="D109" s="149" t="s">
        <v>363</v>
      </c>
      <c r="E109" s="96" t="s">
        <v>364</v>
      </c>
      <c r="F109" s="96" t="s">
        <v>367</v>
      </c>
      <c r="G109" s="119" t="s">
        <v>368</v>
      </c>
      <c r="H109" s="149" t="s">
        <v>363</v>
      </c>
      <c r="I109" s="96" t="s">
        <v>364</v>
      </c>
      <c r="J109" s="96" t="s">
        <v>367</v>
      </c>
      <c r="K109" s="119" t="s">
        <v>368</v>
      </c>
      <c r="L109" s="149" t="s">
        <v>363</v>
      </c>
      <c r="M109" s="96" t="s">
        <v>364</v>
      </c>
      <c r="N109" s="96" t="s">
        <v>367</v>
      </c>
      <c r="O109" s="119" t="s">
        <v>368</v>
      </c>
      <c r="P109" s="149" t="s">
        <v>363</v>
      </c>
      <c r="Q109" s="96" t="s">
        <v>364</v>
      </c>
      <c r="R109" s="96" t="s">
        <v>367</v>
      </c>
      <c r="S109" s="119" t="s">
        <v>368</v>
      </c>
    </row>
    <row r="110" spans="2:19" ht="27.75" customHeight="1">
      <c r="B110" s="1157"/>
      <c r="C110" s="1162"/>
      <c r="D110" s="145"/>
      <c r="E110" s="114"/>
      <c r="F110" s="130"/>
      <c r="G110" s="139"/>
      <c r="H110" s="147"/>
      <c r="I110" s="116"/>
      <c r="J110" s="132"/>
      <c r="K110" s="142"/>
      <c r="L110" s="147"/>
      <c r="M110" s="116"/>
      <c r="N110" s="132"/>
      <c r="O110" s="142"/>
      <c r="P110" s="147"/>
      <c r="Q110" s="116"/>
      <c r="R110" s="132"/>
      <c r="S110" s="142"/>
    </row>
    <row r="111" spans="2:19" ht="27.75" customHeight="1" outlineLevel="1">
      <c r="B111" s="1157"/>
      <c r="C111" s="1162"/>
      <c r="D111" s="149" t="s">
        <v>363</v>
      </c>
      <c r="E111" s="96" t="s">
        <v>364</v>
      </c>
      <c r="F111" s="96" t="s">
        <v>367</v>
      </c>
      <c r="G111" s="119" t="s">
        <v>368</v>
      </c>
      <c r="H111" s="149" t="s">
        <v>363</v>
      </c>
      <c r="I111" s="96" t="s">
        <v>364</v>
      </c>
      <c r="J111" s="96" t="s">
        <v>367</v>
      </c>
      <c r="K111" s="119" t="s">
        <v>368</v>
      </c>
      <c r="L111" s="149" t="s">
        <v>363</v>
      </c>
      <c r="M111" s="96" t="s">
        <v>364</v>
      </c>
      <c r="N111" s="96" t="s">
        <v>367</v>
      </c>
      <c r="O111" s="119" t="s">
        <v>368</v>
      </c>
      <c r="P111" s="149" t="s">
        <v>363</v>
      </c>
      <c r="Q111" s="96" t="s">
        <v>364</v>
      </c>
      <c r="R111" s="96" t="s">
        <v>367</v>
      </c>
      <c r="S111" s="119" t="s">
        <v>368</v>
      </c>
    </row>
    <row r="112" spans="2:19" ht="27.75" customHeight="1" outlineLevel="1">
      <c r="B112" s="1157"/>
      <c r="C112" s="1162"/>
      <c r="D112" s="145"/>
      <c r="E112" s="114"/>
      <c r="F112" s="130"/>
      <c r="G112" s="139"/>
      <c r="H112" s="147"/>
      <c r="I112" s="116"/>
      <c r="J112" s="132"/>
      <c r="K112" s="142"/>
      <c r="L112" s="147"/>
      <c r="M112" s="116"/>
      <c r="N112" s="132"/>
      <c r="O112" s="142"/>
      <c r="P112" s="147"/>
      <c r="Q112" s="116"/>
      <c r="R112" s="132"/>
      <c r="S112" s="142"/>
    </row>
    <row r="113" spans="2:19" ht="27.75" customHeight="1" outlineLevel="1">
      <c r="B113" s="1157"/>
      <c r="C113" s="1162"/>
      <c r="D113" s="149" t="s">
        <v>363</v>
      </c>
      <c r="E113" s="96" t="s">
        <v>364</v>
      </c>
      <c r="F113" s="96" t="s">
        <v>367</v>
      </c>
      <c r="G113" s="119" t="s">
        <v>368</v>
      </c>
      <c r="H113" s="149" t="s">
        <v>363</v>
      </c>
      <c r="I113" s="96" t="s">
        <v>364</v>
      </c>
      <c r="J113" s="96" t="s">
        <v>367</v>
      </c>
      <c r="K113" s="119" t="s">
        <v>368</v>
      </c>
      <c r="L113" s="149" t="s">
        <v>363</v>
      </c>
      <c r="M113" s="96" t="s">
        <v>364</v>
      </c>
      <c r="N113" s="96" t="s">
        <v>367</v>
      </c>
      <c r="O113" s="119" t="s">
        <v>368</v>
      </c>
      <c r="P113" s="149" t="s">
        <v>363</v>
      </c>
      <c r="Q113" s="96" t="s">
        <v>364</v>
      </c>
      <c r="R113" s="96" t="s">
        <v>367</v>
      </c>
      <c r="S113" s="119" t="s">
        <v>368</v>
      </c>
    </row>
    <row r="114" spans="2:19" ht="27.75" customHeight="1" outlineLevel="1">
      <c r="B114" s="1157"/>
      <c r="C114" s="1162"/>
      <c r="D114" s="145"/>
      <c r="E114" s="114"/>
      <c r="F114" s="130"/>
      <c r="G114" s="139"/>
      <c r="H114" s="147"/>
      <c r="I114" s="116"/>
      <c r="J114" s="132"/>
      <c r="K114" s="142"/>
      <c r="L114" s="147"/>
      <c r="M114" s="116"/>
      <c r="N114" s="132"/>
      <c r="O114" s="142"/>
      <c r="P114" s="147"/>
      <c r="Q114" s="116"/>
      <c r="R114" s="132"/>
      <c r="S114" s="142"/>
    </row>
    <row r="115" spans="2:19" ht="27.75" customHeight="1" outlineLevel="1">
      <c r="B115" s="1157"/>
      <c r="C115" s="1162"/>
      <c r="D115" s="149" t="s">
        <v>363</v>
      </c>
      <c r="E115" s="96" t="s">
        <v>364</v>
      </c>
      <c r="F115" s="96" t="s">
        <v>367</v>
      </c>
      <c r="G115" s="119" t="s">
        <v>368</v>
      </c>
      <c r="H115" s="149" t="s">
        <v>363</v>
      </c>
      <c r="I115" s="96" t="s">
        <v>364</v>
      </c>
      <c r="J115" s="96" t="s">
        <v>367</v>
      </c>
      <c r="K115" s="119" t="s">
        <v>368</v>
      </c>
      <c r="L115" s="149" t="s">
        <v>363</v>
      </c>
      <c r="M115" s="96" t="s">
        <v>364</v>
      </c>
      <c r="N115" s="96" t="s">
        <v>367</v>
      </c>
      <c r="O115" s="119" t="s">
        <v>368</v>
      </c>
      <c r="P115" s="149" t="s">
        <v>363</v>
      </c>
      <c r="Q115" s="96" t="s">
        <v>364</v>
      </c>
      <c r="R115" s="96" t="s">
        <v>367</v>
      </c>
      <c r="S115" s="119" t="s">
        <v>368</v>
      </c>
    </row>
    <row r="116" spans="2:19" ht="27.75" customHeight="1" outlineLevel="1">
      <c r="B116" s="1158"/>
      <c r="C116" s="1163"/>
      <c r="D116" s="145"/>
      <c r="E116" s="114"/>
      <c r="F116" s="130"/>
      <c r="G116" s="139"/>
      <c r="H116" s="147"/>
      <c r="I116" s="116"/>
      <c r="J116" s="132"/>
      <c r="K116" s="142"/>
      <c r="L116" s="147"/>
      <c r="M116" s="116"/>
      <c r="N116" s="132"/>
      <c r="O116" s="142"/>
      <c r="P116" s="147"/>
      <c r="Q116" s="116"/>
      <c r="R116" s="132"/>
      <c r="S116" s="142"/>
    </row>
    <row r="117" spans="2:19" ht="26.25" customHeight="1">
      <c r="B117" s="1166" t="s">
        <v>369</v>
      </c>
      <c r="C117" s="1031" t="s">
        <v>370</v>
      </c>
      <c r="D117" s="150" t="s">
        <v>371</v>
      </c>
      <c r="E117" s="150" t="s">
        <v>372</v>
      </c>
      <c r="F117" s="150" t="s">
        <v>295</v>
      </c>
      <c r="G117" s="151" t="s">
        <v>373</v>
      </c>
      <c r="H117" s="152" t="s">
        <v>371</v>
      </c>
      <c r="I117" s="150" t="s">
        <v>372</v>
      </c>
      <c r="J117" s="150" t="s">
        <v>295</v>
      </c>
      <c r="K117" s="151" t="s">
        <v>373</v>
      </c>
      <c r="L117" s="150" t="s">
        <v>371</v>
      </c>
      <c r="M117" s="150" t="s">
        <v>372</v>
      </c>
      <c r="N117" s="150" t="s">
        <v>295</v>
      </c>
      <c r="O117" s="151" t="s">
        <v>373</v>
      </c>
      <c r="P117" s="150" t="s">
        <v>371</v>
      </c>
      <c r="Q117" s="150" t="s">
        <v>372</v>
      </c>
      <c r="R117" s="150" t="s">
        <v>295</v>
      </c>
      <c r="S117" s="151" t="s">
        <v>373</v>
      </c>
    </row>
    <row r="118" spans="2:19" ht="32.25" customHeight="1">
      <c r="B118" s="1167"/>
      <c r="C118" s="1032"/>
      <c r="D118" s="113">
        <v>0</v>
      </c>
      <c r="E118" s="113"/>
      <c r="F118" s="113"/>
      <c r="G118" s="113"/>
      <c r="H118" s="305">
        <v>5</v>
      </c>
      <c r="I118" s="115" t="s">
        <v>426</v>
      </c>
      <c r="J118" s="115" t="s">
        <v>451</v>
      </c>
      <c r="K118" s="136" t="s">
        <v>548</v>
      </c>
      <c r="L118" s="467">
        <v>0</v>
      </c>
      <c r="M118" s="115" t="s">
        <v>426</v>
      </c>
      <c r="N118" s="115" t="s">
        <v>451</v>
      </c>
      <c r="O118" s="136" t="s">
        <v>548</v>
      </c>
      <c r="P118" s="115">
        <v>4</v>
      </c>
      <c r="Q118" s="115" t="s">
        <v>426</v>
      </c>
      <c r="R118" s="115" t="s">
        <v>451</v>
      </c>
      <c r="S118" s="136" t="s">
        <v>548</v>
      </c>
    </row>
    <row r="119" spans="2:19" ht="32.25" customHeight="1">
      <c r="B119" s="1167"/>
      <c r="C119" s="1033"/>
      <c r="D119" s="113">
        <v>0</v>
      </c>
      <c r="E119" s="113"/>
      <c r="F119" s="113"/>
      <c r="G119" s="113"/>
      <c r="H119" s="115">
        <v>7</v>
      </c>
      <c r="I119" s="115" t="s">
        <v>430</v>
      </c>
      <c r="J119" s="115" t="s">
        <v>451</v>
      </c>
      <c r="K119" s="115" t="s">
        <v>548</v>
      </c>
      <c r="L119" s="467">
        <v>0</v>
      </c>
      <c r="M119" s="304" t="s">
        <v>430</v>
      </c>
      <c r="N119" s="305" t="s">
        <v>451</v>
      </c>
      <c r="O119" s="136" t="s">
        <v>548</v>
      </c>
      <c r="P119" s="115">
        <v>9</v>
      </c>
      <c r="Q119" s="115" t="s">
        <v>430</v>
      </c>
      <c r="R119" s="304" t="s">
        <v>451</v>
      </c>
      <c r="S119" s="301" t="s">
        <v>548</v>
      </c>
    </row>
    <row r="120" spans="2:19" ht="32.25" customHeight="1">
      <c r="B120" s="1167"/>
      <c r="C120" s="1031" t="s">
        <v>374</v>
      </c>
      <c r="D120" s="96" t="s">
        <v>375</v>
      </c>
      <c r="E120" s="1065" t="s">
        <v>376</v>
      </c>
      <c r="F120" s="1137"/>
      <c r="G120" s="97" t="s">
        <v>377</v>
      </c>
      <c r="H120" s="96" t="s">
        <v>375</v>
      </c>
      <c r="I120" s="1065" t="s">
        <v>376</v>
      </c>
      <c r="J120" s="1137"/>
      <c r="K120" s="97" t="s">
        <v>377</v>
      </c>
      <c r="L120" s="96" t="s">
        <v>375</v>
      </c>
      <c r="M120" s="1065" t="s">
        <v>376</v>
      </c>
      <c r="N120" s="1137"/>
      <c r="O120" s="97" t="s">
        <v>377</v>
      </c>
      <c r="P120" s="96" t="s">
        <v>375</v>
      </c>
      <c r="Q120" s="96" t="s">
        <v>376</v>
      </c>
      <c r="R120" s="1065" t="s">
        <v>376</v>
      </c>
      <c r="S120" s="1137"/>
    </row>
    <row r="121" spans="2:19" ht="23.25" customHeight="1">
      <c r="B121" s="1167"/>
      <c r="C121" s="1032"/>
      <c r="D121" s="153">
        <v>0</v>
      </c>
      <c r="E121" s="1169"/>
      <c r="F121" s="1170"/>
      <c r="G121" s="100"/>
      <c r="H121" s="154"/>
      <c r="I121" s="1164"/>
      <c r="J121" s="1165"/>
      <c r="K121" s="125"/>
      <c r="L121" s="154"/>
      <c r="M121" s="1164"/>
      <c r="N121" s="1165"/>
      <c r="O121" s="103"/>
      <c r="P121" s="154"/>
      <c r="Q121" s="101"/>
      <c r="R121" s="1164"/>
      <c r="S121" s="1165"/>
    </row>
    <row r="122" spans="2:19" ht="23.25" customHeight="1" outlineLevel="1">
      <c r="B122" s="1167"/>
      <c r="C122" s="1032"/>
      <c r="D122" s="96" t="s">
        <v>375</v>
      </c>
      <c r="E122" s="1065" t="s">
        <v>376</v>
      </c>
      <c r="F122" s="1137"/>
      <c r="G122" s="97" t="s">
        <v>377</v>
      </c>
      <c r="H122" s="96" t="s">
        <v>375</v>
      </c>
      <c r="I122" s="1065" t="s">
        <v>376</v>
      </c>
      <c r="J122" s="1137"/>
      <c r="K122" s="97" t="s">
        <v>377</v>
      </c>
      <c r="L122" s="96" t="s">
        <v>375</v>
      </c>
      <c r="M122" s="1065" t="s">
        <v>376</v>
      </c>
      <c r="N122" s="1137"/>
      <c r="O122" s="97" t="s">
        <v>377</v>
      </c>
      <c r="P122" s="96" t="s">
        <v>375</v>
      </c>
      <c r="Q122" s="96" t="s">
        <v>376</v>
      </c>
      <c r="R122" s="1065" t="s">
        <v>376</v>
      </c>
      <c r="S122" s="1137"/>
    </row>
    <row r="123" spans="2:19" ht="23.25" customHeight="1" outlineLevel="1">
      <c r="B123" s="1167"/>
      <c r="C123" s="1032"/>
      <c r="D123" s="153"/>
      <c r="E123" s="1169"/>
      <c r="F123" s="1170"/>
      <c r="G123" s="100"/>
      <c r="H123" s="154"/>
      <c r="I123" s="1164"/>
      <c r="J123" s="1165"/>
      <c r="K123" s="103"/>
      <c r="L123" s="154"/>
      <c r="M123" s="1164"/>
      <c r="N123" s="1165"/>
      <c r="O123" s="103"/>
      <c r="P123" s="154"/>
      <c r="Q123" s="101"/>
      <c r="R123" s="1164"/>
      <c r="S123" s="1165"/>
    </row>
    <row r="124" spans="2:19" ht="23.25" customHeight="1" outlineLevel="1">
      <c r="B124" s="1167"/>
      <c r="C124" s="1032"/>
      <c r="D124" s="96" t="s">
        <v>375</v>
      </c>
      <c r="E124" s="1065" t="s">
        <v>376</v>
      </c>
      <c r="F124" s="1137"/>
      <c r="G124" s="97" t="s">
        <v>377</v>
      </c>
      <c r="H124" s="96" t="s">
        <v>375</v>
      </c>
      <c r="I124" s="1065" t="s">
        <v>376</v>
      </c>
      <c r="J124" s="1137"/>
      <c r="K124" s="97" t="s">
        <v>377</v>
      </c>
      <c r="L124" s="96" t="s">
        <v>375</v>
      </c>
      <c r="M124" s="1065" t="s">
        <v>376</v>
      </c>
      <c r="N124" s="1137"/>
      <c r="O124" s="97" t="s">
        <v>377</v>
      </c>
      <c r="P124" s="96" t="s">
        <v>375</v>
      </c>
      <c r="Q124" s="96" t="s">
        <v>376</v>
      </c>
      <c r="R124" s="1065" t="s">
        <v>376</v>
      </c>
      <c r="S124" s="1137"/>
    </row>
    <row r="125" spans="2:19" ht="23.25" customHeight="1" outlineLevel="1">
      <c r="B125" s="1167"/>
      <c r="C125" s="1032"/>
      <c r="D125" s="153"/>
      <c r="E125" s="1169"/>
      <c r="F125" s="1170"/>
      <c r="G125" s="100"/>
      <c r="H125" s="154"/>
      <c r="I125" s="1164"/>
      <c r="J125" s="1165"/>
      <c r="K125" s="103"/>
      <c r="L125" s="154"/>
      <c r="M125" s="1164"/>
      <c r="N125" s="1165"/>
      <c r="O125" s="103"/>
      <c r="P125" s="154"/>
      <c r="Q125" s="101"/>
      <c r="R125" s="1164"/>
      <c r="S125" s="1165"/>
    </row>
    <row r="126" spans="2:19" ht="23.25" customHeight="1" outlineLevel="1">
      <c r="B126" s="1167"/>
      <c r="C126" s="1032"/>
      <c r="D126" s="96" t="s">
        <v>375</v>
      </c>
      <c r="E126" s="1065" t="s">
        <v>376</v>
      </c>
      <c r="F126" s="1137"/>
      <c r="G126" s="97" t="s">
        <v>377</v>
      </c>
      <c r="H126" s="96" t="s">
        <v>375</v>
      </c>
      <c r="I126" s="1065" t="s">
        <v>376</v>
      </c>
      <c r="J126" s="1137"/>
      <c r="K126" s="97" t="s">
        <v>377</v>
      </c>
      <c r="L126" s="96" t="s">
        <v>375</v>
      </c>
      <c r="M126" s="1065" t="s">
        <v>376</v>
      </c>
      <c r="N126" s="1137"/>
      <c r="O126" s="97" t="s">
        <v>377</v>
      </c>
      <c r="P126" s="96" t="s">
        <v>375</v>
      </c>
      <c r="Q126" s="96" t="s">
        <v>376</v>
      </c>
      <c r="R126" s="1065" t="s">
        <v>376</v>
      </c>
      <c r="S126" s="1137"/>
    </row>
    <row r="127" spans="2:19" ht="23.25" customHeight="1" outlineLevel="1">
      <c r="B127" s="1168"/>
      <c r="C127" s="1033"/>
      <c r="D127" s="153"/>
      <c r="E127" s="1169"/>
      <c r="F127" s="1170"/>
      <c r="G127" s="100"/>
      <c r="H127" s="154"/>
      <c r="I127" s="1164"/>
      <c r="J127" s="1165"/>
      <c r="K127" s="103"/>
      <c r="L127" s="154"/>
      <c r="M127" s="1164"/>
      <c r="N127" s="1165"/>
      <c r="O127" s="103"/>
      <c r="P127" s="154"/>
      <c r="Q127" s="101"/>
      <c r="R127" s="1164"/>
      <c r="S127" s="1165"/>
    </row>
    <row r="128" spans="2:19" ht="15" thickBot="1">
      <c r="B128" s="87"/>
      <c r="C128" s="87"/>
    </row>
    <row r="129" spans="2:19" ht="15" thickBot="1">
      <c r="B129" s="87"/>
      <c r="C129" s="87"/>
      <c r="D129" s="1043" t="s">
        <v>296</v>
      </c>
      <c r="E129" s="1044"/>
      <c r="F129" s="1044"/>
      <c r="G129" s="1045"/>
      <c r="H129" s="1043" t="s">
        <v>297</v>
      </c>
      <c r="I129" s="1044"/>
      <c r="J129" s="1044"/>
      <c r="K129" s="1045"/>
      <c r="L129" s="1044" t="s">
        <v>298</v>
      </c>
      <c r="M129" s="1044"/>
      <c r="N129" s="1044"/>
      <c r="O129" s="1044"/>
      <c r="P129" s="1043" t="s">
        <v>1221</v>
      </c>
      <c r="Q129" s="1044"/>
      <c r="R129" s="1044"/>
      <c r="S129" s="1045"/>
    </row>
    <row r="130" spans="2:19">
      <c r="B130" s="1068" t="s">
        <v>378</v>
      </c>
      <c r="C130" s="1083" t="s">
        <v>379</v>
      </c>
      <c r="D130" s="1096" t="s">
        <v>380</v>
      </c>
      <c r="E130" s="1104"/>
      <c r="F130" s="1104"/>
      <c r="G130" s="1106"/>
      <c r="H130" s="1096" t="s">
        <v>380</v>
      </c>
      <c r="I130" s="1104"/>
      <c r="J130" s="1104"/>
      <c r="K130" s="1106"/>
      <c r="L130" s="1096" t="s">
        <v>380</v>
      </c>
      <c r="M130" s="1104"/>
      <c r="N130" s="1104"/>
      <c r="O130" s="1106"/>
      <c r="P130" s="1096" t="s">
        <v>380</v>
      </c>
      <c r="Q130" s="1104"/>
      <c r="R130" s="1104"/>
      <c r="S130" s="1106"/>
    </row>
    <row r="131" spans="2:19" ht="45" customHeight="1">
      <c r="B131" s="1070"/>
      <c r="C131" s="1085"/>
      <c r="D131" s="1181"/>
      <c r="E131" s="1182"/>
      <c r="F131" s="1182"/>
      <c r="G131" s="1183"/>
      <c r="H131" s="1184"/>
      <c r="I131" s="1185"/>
      <c r="J131" s="1185"/>
      <c r="K131" s="1186"/>
      <c r="L131" s="1184"/>
      <c r="M131" s="1185"/>
      <c r="N131" s="1185"/>
      <c r="O131" s="1186"/>
      <c r="P131" s="1184" t="s">
        <v>440</v>
      </c>
      <c r="Q131" s="1185"/>
      <c r="R131" s="1185"/>
      <c r="S131" s="1186"/>
    </row>
    <row r="132" spans="2:19" ht="32.25" customHeight="1">
      <c r="B132" s="1080" t="s">
        <v>381</v>
      </c>
      <c r="C132" s="1083" t="s">
        <v>382</v>
      </c>
      <c r="D132" s="150" t="s">
        <v>383</v>
      </c>
      <c r="E132" s="118" t="s">
        <v>295</v>
      </c>
      <c r="F132" s="96" t="s">
        <v>316</v>
      </c>
      <c r="G132" s="97" t="s">
        <v>333</v>
      </c>
      <c r="H132" s="150" t="s">
        <v>383</v>
      </c>
      <c r="I132" s="164" t="s">
        <v>295</v>
      </c>
      <c r="J132" s="96" t="s">
        <v>316</v>
      </c>
      <c r="K132" s="97" t="s">
        <v>333</v>
      </c>
      <c r="L132" s="150" t="s">
        <v>383</v>
      </c>
      <c r="M132" s="164" t="s">
        <v>295</v>
      </c>
      <c r="N132" s="96" t="s">
        <v>316</v>
      </c>
      <c r="O132" s="97" t="s">
        <v>333</v>
      </c>
      <c r="P132" s="150" t="s">
        <v>383</v>
      </c>
      <c r="Q132" s="164" t="s">
        <v>295</v>
      </c>
      <c r="R132" s="96" t="s">
        <v>316</v>
      </c>
      <c r="S132" s="97" t="s">
        <v>333</v>
      </c>
    </row>
    <row r="133" spans="2:19" ht="23.25" customHeight="1">
      <c r="B133" s="1081"/>
      <c r="C133" s="1085"/>
      <c r="D133" s="113">
        <v>0</v>
      </c>
      <c r="E133" s="155"/>
      <c r="F133" s="99"/>
      <c r="G133" s="134"/>
      <c r="H133" s="115">
        <v>4</v>
      </c>
      <c r="I133" s="166" t="s">
        <v>451</v>
      </c>
      <c r="J133" s="115" t="s">
        <v>455</v>
      </c>
      <c r="K133" s="115" t="s">
        <v>581</v>
      </c>
      <c r="L133" s="115">
        <v>0</v>
      </c>
      <c r="M133" s="166" t="s">
        <v>451</v>
      </c>
      <c r="N133" s="115" t="s">
        <v>455</v>
      </c>
      <c r="O133" s="115" t="s">
        <v>581</v>
      </c>
      <c r="P133" s="115">
        <v>0</v>
      </c>
      <c r="Q133" s="166" t="s">
        <v>451</v>
      </c>
      <c r="R133" s="115" t="s">
        <v>455</v>
      </c>
      <c r="S133" s="115" t="s">
        <v>581</v>
      </c>
    </row>
    <row r="134" spans="2:19" ht="29.25" customHeight="1">
      <c r="B134" s="1081"/>
      <c r="C134" s="1080" t="s">
        <v>384</v>
      </c>
      <c r="D134" s="96" t="s">
        <v>385</v>
      </c>
      <c r="E134" s="1065" t="s">
        <v>386</v>
      </c>
      <c r="F134" s="1137"/>
      <c r="G134" s="97" t="s">
        <v>387</v>
      </c>
      <c r="H134" s="96" t="s">
        <v>385</v>
      </c>
      <c r="I134" s="1065" t="s">
        <v>386</v>
      </c>
      <c r="J134" s="1137"/>
      <c r="K134" s="97" t="s">
        <v>387</v>
      </c>
      <c r="L134" s="96" t="s">
        <v>385</v>
      </c>
      <c r="M134" s="1065" t="s">
        <v>386</v>
      </c>
      <c r="N134" s="1137"/>
      <c r="O134" s="97" t="s">
        <v>387</v>
      </c>
      <c r="P134" s="96" t="s">
        <v>385</v>
      </c>
      <c r="Q134" s="1065" t="s">
        <v>386</v>
      </c>
      <c r="R134" s="1137"/>
      <c r="S134" s="97" t="s">
        <v>387</v>
      </c>
    </row>
    <row r="135" spans="2:19" ht="36.65" customHeight="1">
      <c r="B135" s="1082"/>
      <c r="C135" s="1082"/>
      <c r="D135" s="153"/>
      <c r="E135" s="1169"/>
      <c r="F135" s="1170"/>
      <c r="G135" s="100"/>
      <c r="H135" s="154"/>
      <c r="I135" s="1164"/>
      <c r="J135" s="1165"/>
      <c r="K135" s="103"/>
      <c r="L135" s="154"/>
      <c r="M135" s="1164"/>
      <c r="N135" s="1165"/>
      <c r="O135" s="103"/>
      <c r="P135" s="154"/>
      <c r="Q135" s="1164"/>
      <c r="R135" s="1165"/>
      <c r="S135" s="103"/>
    </row>
    <row r="136" spans="2:19" ht="15" thickBot="1"/>
    <row r="137" spans="2:19" hidden="1"/>
    <row r="138" spans="2:19" hidden="1"/>
    <row r="139" spans="2:19" hidden="1"/>
    <row r="140" spans="2:19" hidden="1"/>
    <row r="141" spans="2:19" hidden="1">
      <c r="D141" s="69" t="s">
        <v>388</v>
      </c>
    </row>
    <row r="142" spans="2:19" hidden="1">
      <c r="D142" s="69" t="s">
        <v>389</v>
      </c>
      <c r="E142" s="69" t="s">
        <v>390</v>
      </c>
      <c r="F142" s="69" t="s">
        <v>391</v>
      </c>
      <c r="H142" s="69" t="s">
        <v>392</v>
      </c>
      <c r="I142" s="69" t="s">
        <v>393</v>
      </c>
    </row>
    <row r="143" spans="2:19" hidden="1">
      <c r="D143" s="69" t="s">
        <v>394</v>
      </c>
      <c r="E143" s="69" t="s">
        <v>395</v>
      </c>
      <c r="F143" s="69" t="s">
        <v>396</v>
      </c>
      <c r="H143" s="69" t="s">
        <v>397</v>
      </c>
      <c r="I143" s="69" t="s">
        <v>398</v>
      </c>
    </row>
    <row r="144" spans="2:19" hidden="1">
      <c r="D144" s="69" t="s">
        <v>399</v>
      </c>
      <c r="E144" s="69" t="s">
        <v>400</v>
      </c>
      <c r="F144" s="69" t="s">
        <v>401</v>
      </c>
      <c r="H144" s="69" t="s">
        <v>402</v>
      </c>
      <c r="I144" s="69" t="s">
        <v>403</v>
      </c>
    </row>
    <row r="145" spans="2:12" hidden="1">
      <c r="D145" s="69" t="s">
        <v>404</v>
      </c>
      <c r="F145" s="69" t="s">
        <v>405</v>
      </c>
      <c r="G145" s="69" t="s">
        <v>406</v>
      </c>
      <c r="H145" s="69" t="s">
        <v>407</v>
      </c>
      <c r="I145" s="69" t="s">
        <v>408</v>
      </c>
      <c r="K145" s="69" t="s">
        <v>409</v>
      </c>
    </row>
    <row r="146" spans="2:12" hidden="1">
      <c r="D146" s="69" t="s">
        <v>410</v>
      </c>
      <c r="F146" s="69" t="s">
        <v>411</v>
      </c>
      <c r="G146" s="69" t="s">
        <v>412</v>
      </c>
      <c r="H146" s="69" t="s">
        <v>413</v>
      </c>
      <c r="I146" s="69" t="s">
        <v>414</v>
      </c>
      <c r="K146" s="69" t="s">
        <v>415</v>
      </c>
      <c r="L146" s="69" t="s">
        <v>416</v>
      </c>
    </row>
    <row r="147" spans="2:12" hidden="1">
      <c r="D147" s="69" t="s">
        <v>417</v>
      </c>
      <c r="E147" s="156" t="s">
        <v>418</v>
      </c>
      <c r="G147" s="69" t="s">
        <v>419</v>
      </c>
      <c r="H147" s="69" t="s">
        <v>420</v>
      </c>
      <c r="K147" s="69" t="s">
        <v>421</v>
      </c>
      <c r="L147" s="69" t="s">
        <v>422</v>
      </c>
    </row>
    <row r="148" spans="2:12" hidden="1">
      <c r="D148" s="69" t="s">
        <v>423</v>
      </c>
      <c r="E148" s="157" t="s">
        <v>424</v>
      </c>
      <c r="K148" s="69" t="s">
        <v>425</v>
      </c>
      <c r="L148" s="69" t="s">
        <v>426</v>
      </c>
    </row>
    <row r="149" spans="2:12" hidden="1">
      <c r="E149" s="158" t="s">
        <v>427</v>
      </c>
      <c r="H149" s="69" t="s">
        <v>428</v>
      </c>
      <c r="K149" s="69" t="s">
        <v>429</v>
      </c>
      <c r="L149" s="69" t="s">
        <v>430</v>
      </c>
    </row>
    <row r="150" spans="2:12" hidden="1">
      <c r="H150" s="69" t="s">
        <v>431</v>
      </c>
      <c r="K150" s="69" t="s">
        <v>432</v>
      </c>
      <c r="L150" s="69" t="s">
        <v>433</v>
      </c>
    </row>
    <row r="151" spans="2:12" hidden="1">
      <c r="H151" s="69" t="s">
        <v>434</v>
      </c>
      <c r="K151" s="69" t="s">
        <v>435</v>
      </c>
      <c r="L151" s="69" t="s">
        <v>436</v>
      </c>
    </row>
    <row r="152" spans="2:12" hidden="1">
      <c r="B152" s="69" t="s">
        <v>437</v>
      </c>
      <c r="C152" s="69" t="s">
        <v>438</v>
      </c>
      <c r="D152" s="69" t="s">
        <v>437</v>
      </c>
      <c r="G152" s="69" t="s">
        <v>439</v>
      </c>
      <c r="H152" s="69" t="s">
        <v>440</v>
      </c>
      <c r="J152" s="69" t="s">
        <v>262</v>
      </c>
      <c r="K152" s="69" t="s">
        <v>441</v>
      </c>
      <c r="L152" s="69" t="s">
        <v>442</v>
      </c>
    </row>
    <row r="153" spans="2:12" hidden="1">
      <c r="B153" s="69">
        <v>1</v>
      </c>
      <c r="C153" s="69" t="s">
        <v>443</v>
      </c>
      <c r="D153" s="69" t="s">
        <v>444</v>
      </c>
      <c r="E153" s="69" t="s">
        <v>333</v>
      </c>
      <c r="F153" s="69" t="s">
        <v>11</v>
      </c>
      <c r="G153" s="69" t="s">
        <v>445</v>
      </c>
      <c r="H153" s="69" t="s">
        <v>446</v>
      </c>
      <c r="J153" s="69" t="s">
        <v>421</v>
      </c>
      <c r="K153" s="69" t="s">
        <v>447</v>
      </c>
    </row>
    <row r="154" spans="2:12" hidden="1">
      <c r="B154" s="69">
        <v>2</v>
      </c>
      <c r="C154" s="69" t="s">
        <v>448</v>
      </c>
      <c r="D154" s="69" t="s">
        <v>449</v>
      </c>
      <c r="E154" s="69" t="s">
        <v>316</v>
      </c>
      <c r="F154" s="69" t="s">
        <v>18</v>
      </c>
      <c r="G154" s="69" t="s">
        <v>450</v>
      </c>
      <c r="J154" s="69" t="s">
        <v>451</v>
      </c>
      <c r="K154" s="69" t="s">
        <v>452</v>
      </c>
    </row>
    <row r="155" spans="2:12" hidden="1">
      <c r="B155" s="69">
        <v>3</v>
      </c>
      <c r="C155" s="69" t="s">
        <v>453</v>
      </c>
      <c r="D155" s="69" t="s">
        <v>454</v>
      </c>
      <c r="E155" s="69" t="s">
        <v>295</v>
      </c>
      <c r="G155" s="69" t="s">
        <v>455</v>
      </c>
      <c r="J155" s="69" t="s">
        <v>456</v>
      </c>
      <c r="K155" s="69" t="s">
        <v>457</v>
      </c>
    </row>
    <row r="156" spans="2:12" hidden="1">
      <c r="B156" s="69">
        <v>4</v>
      </c>
      <c r="C156" s="69" t="s">
        <v>446</v>
      </c>
      <c r="H156" s="69" t="s">
        <v>458</v>
      </c>
      <c r="I156" s="69" t="s">
        <v>459</v>
      </c>
      <c r="J156" s="69" t="s">
        <v>460</v>
      </c>
      <c r="K156" s="69" t="s">
        <v>461</v>
      </c>
    </row>
    <row r="157" spans="2:12" hidden="1">
      <c r="D157" s="69" t="s">
        <v>455</v>
      </c>
      <c r="H157" s="69" t="s">
        <v>462</v>
      </c>
      <c r="I157" s="69" t="s">
        <v>463</v>
      </c>
      <c r="J157" s="69" t="s">
        <v>464</v>
      </c>
      <c r="K157" s="69" t="s">
        <v>465</v>
      </c>
    </row>
    <row r="158" spans="2:12" hidden="1">
      <c r="D158" s="69" t="s">
        <v>466</v>
      </c>
      <c r="H158" s="69" t="s">
        <v>467</v>
      </c>
      <c r="I158" s="69" t="s">
        <v>468</v>
      </c>
      <c r="J158" s="69" t="s">
        <v>469</v>
      </c>
      <c r="K158" s="69" t="s">
        <v>470</v>
      </c>
    </row>
    <row r="159" spans="2:12" hidden="1">
      <c r="D159" s="69" t="s">
        <v>471</v>
      </c>
      <c r="H159" s="69" t="s">
        <v>472</v>
      </c>
      <c r="J159" s="69" t="s">
        <v>473</v>
      </c>
      <c r="K159" s="69" t="s">
        <v>474</v>
      </c>
    </row>
    <row r="160" spans="2:12" hidden="1">
      <c r="H160" s="69" t="s">
        <v>475</v>
      </c>
      <c r="J160" s="69" t="s">
        <v>476</v>
      </c>
    </row>
    <row r="161" spans="2:11" ht="58" hidden="1">
      <c r="D161" s="159" t="s">
        <v>477</v>
      </c>
      <c r="E161" s="69" t="s">
        <v>478</v>
      </c>
      <c r="F161" s="69" t="s">
        <v>479</v>
      </c>
      <c r="G161" s="69" t="s">
        <v>480</v>
      </c>
      <c r="H161" s="69" t="s">
        <v>481</v>
      </c>
      <c r="I161" s="69" t="s">
        <v>482</v>
      </c>
      <c r="J161" s="69" t="s">
        <v>483</v>
      </c>
      <c r="K161" s="69" t="s">
        <v>484</v>
      </c>
    </row>
    <row r="162" spans="2:11" ht="72.5" hidden="1">
      <c r="B162" s="69" t="s">
        <v>586</v>
      </c>
      <c r="C162" s="69" t="s">
        <v>585</v>
      </c>
      <c r="D162" s="159" t="s">
        <v>485</v>
      </c>
      <c r="E162" s="69" t="s">
        <v>486</v>
      </c>
      <c r="F162" s="69" t="s">
        <v>487</v>
      </c>
      <c r="G162" s="69" t="s">
        <v>488</v>
      </c>
      <c r="H162" s="69" t="s">
        <v>489</v>
      </c>
      <c r="I162" s="69" t="s">
        <v>490</v>
      </c>
      <c r="J162" s="69" t="s">
        <v>491</v>
      </c>
      <c r="K162" s="69" t="s">
        <v>492</v>
      </c>
    </row>
    <row r="163" spans="2:11" ht="43.5" hidden="1">
      <c r="B163" s="69" t="s">
        <v>587</v>
      </c>
      <c r="C163" s="69" t="s">
        <v>584</v>
      </c>
      <c r="D163" s="159" t="s">
        <v>493</v>
      </c>
      <c r="E163" s="69" t="s">
        <v>494</v>
      </c>
      <c r="F163" s="69" t="s">
        <v>495</v>
      </c>
      <c r="G163" s="69" t="s">
        <v>496</v>
      </c>
      <c r="H163" s="69" t="s">
        <v>497</v>
      </c>
      <c r="I163" s="69" t="s">
        <v>498</v>
      </c>
      <c r="J163" s="69" t="s">
        <v>499</v>
      </c>
      <c r="K163" s="69" t="s">
        <v>500</v>
      </c>
    </row>
    <row r="164" spans="2:11" hidden="1">
      <c r="B164" s="69" t="s">
        <v>588</v>
      </c>
      <c r="C164" s="69" t="s">
        <v>583</v>
      </c>
      <c r="F164" s="69" t="s">
        <v>501</v>
      </c>
      <c r="G164" s="69" t="s">
        <v>502</v>
      </c>
      <c r="H164" s="69" t="s">
        <v>503</v>
      </c>
      <c r="I164" s="69" t="s">
        <v>504</v>
      </c>
      <c r="J164" s="69" t="s">
        <v>505</v>
      </c>
      <c r="K164" s="69" t="s">
        <v>506</v>
      </c>
    </row>
    <row r="165" spans="2:11" hidden="1">
      <c r="B165" s="69" t="s">
        <v>589</v>
      </c>
      <c r="G165" s="69" t="s">
        <v>507</v>
      </c>
      <c r="H165" s="69" t="s">
        <v>508</v>
      </c>
      <c r="I165" s="69" t="s">
        <v>509</v>
      </c>
      <c r="J165" s="69" t="s">
        <v>510</v>
      </c>
      <c r="K165" s="69" t="s">
        <v>511</v>
      </c>
    </row>
    <row r="166" spans="2:11" hidden="1">
      <c r="C166" s="69" t="s">
        <v>512</v>
      </c>
      <c r="J166" s="69" t="s">
        <v>513</v>
      </c>
    </row>
    <row r="167" spans="2:11" hidden="1">
      <c r="C167" s="69" t="s">
        <v>514</v>
      </c>
      <c r="I167" s="69" t="s">
        <v>515</v>
      </c>
      <c r="J167" s="69" t="s">
        <v>516</v>
      </c>
    </row>
    <row r="168" spans="2:11" hidden="1">
      <c r="B168" s="167" t="s">
        <v>590</v>
      </c>
      <c r="C168" s="69" t="s">
        <v>517</v>
      </c>
      <c r="I168" s="69" t="s">
        <v>518</v>
      </c>
      <c r="J168" s="69" t="s">
        <v>519</v>
      </c>
    </row>
    <row r="169" spans="2:11" hidden="1">
      <c r="B169" s="167" t="s">
        <v>29</v>
      </c>
      <c r="C169" s="69" t="s">
        <v>520</v>
      </c>
      <c r="D169" s="69" t="s">
        <v>521</v>
      </c>
      <c r="E169" s="69" t="s">
        <v>522</v>
      </c>
      <c r="I169" s="69" t="s">
        <v>523</v>
      </c>
      <c r="J169" s="69" t="s">
        <v>262</v>
      </c>
    </row>
    <row r="170" spans="2:11" hidden="1">
      <c r="B170" s="167" t="s">
        <v>16</v>
      </c>
      <c r="D170" s="69" t="s">
        <v>524</v>
      </c>
      <c r="E170" s="69" t="s">
        <v>525</v>
      </c>
      <c r="H170" s="69" t="s">
        <v>397</v>
      </c>
      <c r="I170" s="69" t="s">
        <v>526</v>
      </c>
    </row>
    <row r="171" spans="2:11" hidden="1">
      <c r="B171" s="167" t="s">
        <v>34</v>
      </c>
      <c r="D171" s="69" t="s">
        <v>527</v>
      </c>
      <c r="E171" s="69" t="s">
        <v>528</v>
      </c>
      <c r="H171" s="69" t="s">
        <v>407</v>
      </c>
      <c r="I171" s="69" t="s">
        <v>529</v>
      </c>
      <c r="J171" s="69" t="s">
        <v>530</v>
      </c>
    </row>
    <row r="172" spans="2:11" hidden="1">
      <c r="B172" s="167" t="s">
        <v>591</v>
      </c>
      <c r="C172" s="69" t="s">
        <v>531</v>
      </c>
      <c r="D172" s="69" t="s">
        <v>532</v>
      </c>
      <c r="H172" s="69" t="s">
        <v>413</v>
      </c>
      <c r="I172" s="69" t="s">
        <v>533</v>
      </c>
      <c r="J172" s="69" t="s">
        <v>534</v>
      </c>
    </row>
    <row r="173" spans="2:11" hidden="1">
      <c r="B173" s="167" t="s">
        <v>592</v>
      </c>
      <c r="C173" s="69" t="s">
        <v>535</v>
      </c>
      <c r="H173" s="69" t="s">
        <v>420</v>
      </c>
      <c r="I173" s="69" t="s">
        <v>536</v>
      </c>
    </row>
    <row r="174" spans="2:11" hidden="1">
      <c r="B174" s="167" t="s">
        <v>593</v>
      </c>
      <c r="C174" s="69" t="s">
        <v>537</v>
      </c>
      <c r="E174" s="69" t="s">
        <v>538</v>
      </c>
      <c r="H174" s="69" t="s">
        <v>539</v>
      </c>
      <c r="I174" s="69" t="s">
        <v>540</v>
      </c>
    </row>
    <row r="175" spans="2:11" hidden="1">
      <c r="B175" s="167" t="s">
        <v>594</v>
      </c>
      <c r="C175" s="69" t="s">
        <v>541</v>
      </c>
      <c r="E175" s="69" t="s">
        <v>542</v>
      </c>
      <c r="H175" s="69" t="s">
        <v>543</v>
      </c>
      <c r="I175" s="69" t="s">
        <v>544</v>
      </c>
    </row>
    <row r="176" spans="2:11" hidden="1">
      <c r="B176" s="167" t="s">
        <v>595</v>
      </c>
      <c r="C176" s="69" t="s">
        <v>545</v>
      </c>
      <c r="E176" s="69" t="s">
        <v>546</v>
      </c>
      <c r="H176" s="69" t="s">
        <v>547</v>
      </c>
      <c r="I176" s="69" t="s">
        <v>548</v>
      </c>
    </row>
    <row r="177" spans="2:9" hidden="1">
      <c r="B177" s="167" t="s">
        <v>596</v>
      </c>
      <c r="C177" s="69" t="s">
        <v>549</v>
      </c>
      <c r="E177" s="69" t="s">
        <v>550</v>
      </c>
      <c r="H177" s="69" t="s">
        <v>551</v>
      </c>
      <c r="I177" s="69" t="s">
        <v>552</v>
      </c>
    </row>
    <row r="178" spans="2:9" hidden="1">
      <c r="B178" s="167" t="s">
        <v>597</v>
      </c>
      <c r="C178" s="69" t="s">
        <v>553</v>
      </c>
      <c r="E178" s="69" t="s">
        <v>554</v>
      </c>
      <c r="H178" s="69" t="s">
        <v>555</v>
      </c>
      <c r="I178" s="69" t="s">
        <v>556</v>
      </c>
    </row>
    <row r="179" spans="2:9" hidden="1">
      <c r="B179" s="167" t="s">
        <v>598</v>
      </c>
      <c r="C179" s="69" t="s">
        <v>262</v>
      </c>
      <c r="E179" s="69" t="s">
        <v>557</v>
      </c>
      <c r="H179" s="69" t="s">
        <v>558</v>
      </c>
      <c r="I179" s="69" t="s">
        <v>559</v>
      </c>
    </row>
    <row r="180" spans="2:9" hidden="1">
      <c r="B180" s="167" t="s">
        <v>599</v>
      </c>
      <c r="E180" s="69" t="s">
        <v>560</v>
      </c>
      <c r="H180" s="69" t="s">
        <v>561</v>
      </c>
      <c r="I180" s="69" t="s">
        <v>562</v>
      </c>
    </row>
    <row r="181" spans="2:9" hidden="1">
      <c r="B181" s="167" t="s">
        <v>600</v>
      </c>
      <c r="E181" s="69" t="s">
        <v>563</v>
      </c>
      <c r="H181" s="69" t="s">
        <v>564</v>
      </c>
      <c r="I181" s="69" t="s">
        <v>565</v>
      </c>
    </row>
    <row r="182" spans="2:9" hidden="1">
      <c r="B182" s="167" t="s">
        <v>601</v>
      </c>
      <c r="E182" s="69" t="s">
        <v>566</v>
      </c>
      <c r="H182" s="69" t="s">
        <v>567</v>
      </c>
      <c r="I182" s="69" t="s">
        <v>568</v>
      </c>
    </row>
    <row r="183" spans="2:9" hidden="1">
      <c r="B183" s="167" t="s">
        <v>602</v>
      </c>
      <c r="H183" s="69" t="s">
        <v>569</v>
      </c>
      <c r="I183" s="69" t="s">
        <v>570</v>
      </c>
    </row>
    <row r="184" spans="2:9" hidden="1">
      <c r="B184" s="167" t="s">
        <v>603</v>
      </c>
      <c r="H184" s="69" t="s">
        <v>571</v>
      </c>
    </row>
    <row r="185" spans="2:9" hidden="1">
      <c r="B185" s="167" t="s">
        <v>604</v>
      </c>
      <c r="H185" s="69" t="s">
        <v>572</v>
      </c>
    </row>
    <row r="186" spans="2:9" hidden="1">
      <c r="B186" s="167" t="s">
        <v>605</v>
      </c>
      <c r="H186" s="69" t="s">
        <v>573</v>
      </c>
    </row>
    <row r="187" spans="2:9" hidden="1">
      <c r="B187" s="167" t="s">
        <v>606</v>
      </c>
      <c r="H187" s="69" t="s">
        <v>574</v>
      </c>
    </row>
    <row r="188" spans="2:9" hidden="1">
      <c r="B188" s="167" t="s">
        <v>607</v>
      </c>
      <c r="D188" t="s">
        <v>575</v>
      </c>
      <c r="H188" s="69" t="s">
        <v>576</v>
      </c>
    </row>
    <row r="189" spans="2:9" hidden="1">
      <c r="B189" s="167" t="s">
        <v>608</v>
      </c>
      <c r="D189" t="s">
        <v>577</v>
      </c>
      <c r="H189" s="69" t="s">
        <v>578</v>
      </c>
    </row>
    <row r="190" spans="2:9" hidden="1">
      <c r="B190" s="167" t="s">
        <v>609</v>
      </c>
      <c r="D190" t="s">
        <v>579</v>
      </c>
      <c r="H190" s="69" t="s">
        <v>580</v>
      </c>
    </row>
    <row r="191" spans="2:9" hidden="1">
      <c r="B191" s="167" t="s">
        <v>610</v>
      </c>
      <c r="D191" t="s">
        <v>577</v>
      </c>
      <c r="H191" s="69" t="s">
        <v>581</v>
      </c>
    </row>
    <row r="192" spans="2:9" hidden="1">
      <c r="B192" s="167" t="s">
        <v>611</v>
      </c>
      <c r="D192" t="s">
        <v>582</v>
      </c>
    </row>
    <row r="193" spans="2:4" hidden="1">
      <c r="B193" s="167" t="s">
        <v>612</v>
      </c>
      <c r="D193" t="s">
        <v>577</v>
      </c>
    </row>
    <row r="194" spans="2:4" hidden="1">
      <c r="B194" s="167" t="s">
        <v>613</v>
      </c>
    </row>
    <row r="195" spans="2:4" hidden="1">
      <c r="B195" s="167" t="s">
        <v>614</v>
      </c>
    </row>
    <row r="196" spans="2:4" hidden="1">
      <c r="B196" s="167" t="s">
        <v>615</v>
      </c>
    </row>
    <row r="197" spans="2:4" hidden="1">
      <c r="B197" s="167" t="s">
        <v>616</v>
      </c>
    </row>
    <row r="198" spans="2:4" hidden="1">
      <c r="B198" s="167" t="s">
        <v>617</v>
      </c>
    </row>
    <row r="199" spans="2:4" hidden="1">
      <c r="B199" s="167" t="s">
        <v>618</v>
      </c>
    </row>
    <row r="200" spans="2:4" hidden="1">
      <c r="B200" s="167" t="s">
        <v>619</v>
      </c>
    </row>
    <row r="201" spans="2:4" hidden="1">
      <c r="B201" s="167" t="s">
        <v>620</v>
      </c>
    </row>
    <row r="202" spans="2:4" hidden="1">
      <c r="B202" s="167" t="s">
        <v>621</v>
      </c>
    </row>
    <row r="203" spans="2:4" hidden="1">
      <c r="B203" s="167" t="s">
        <v>50</v>
      </c>
    </row>
    <row r="204" spans="2:4" hidden="1">
      <c r="B204" s="167" t="s">
        <v>55</v>
      </c>
    </row>
    <row r="205" spans="2:4" hidden="1">
      <c r="B205" s="167" t="s">
        <v>56</v>
      </c>
    </row>
    <row r="206" spans="2:4" hidden="1">
      <c r="B206" s="167" t="s">
        <v>58</v>
      </c>
    </row>
    <row r="207" spans="2:4" hidden="1">
      <c r="B207" s="167" t="s">
        <v>23</v>
      </c>
    </row>
    <row r="208" spans="2:4" hidden="1">
      <c r="B208" s="167" t="s">
        <v>60</v>
      </c>
    </row>
    <row r="209" spans="2:2" hidden="1">
      <c r="B209" s="167" t="s">
        <v>62</v>
      </c>
    </row>
    <row r="210" spans="2:2" hidden="1">
      <c r="B210" s="167" t="s">
        <v>65</v>
      </c>
    </row>
    <row r="211" spans="2:2" hidden="1">
      <c r="B211" s="167" t="s">
        <v>66</v>
      </c>
    </row>
    <row r="212" spans="2:2" hidden="1">
      <c r="B212" s="167" t="s">
        <v>67</v>
      </c>
    </row>
    <row r="213" spans="2:2" hidden="1">
      <c r="B213" s="167" t="s">
        <v>68</v>
      </c>
    </row>
    <row r="214" spans="2:2" hidden="1">
      <c r="B214" s="167" t="s">
        <v>622</v>
      </c>
    </row>
    <row r="215" spans="2:2" hidden="1">
      <c r="B215" s="167" t="s">
        <v>623</v>
      </c>
    </row>
    <row r="216" spans="2:2" hidden="1">
      <c r="B216" s="167" t="s">
        <v>72</v>
      </c>
    </row>
    <row r="217" spans="2:2" hidden="1">
      <c r="B217" s="167" t="s">
        <v>74</v>
      </c>
    </row>
    <row r="218" spans="2:2" hidden="1">
      <c r="B218" s="167" t="s">
        <v>78</v>
      </c>
    </row>
    <row r="219" spans="2:2" hidden="1">
      <c r="B219" s="167" t="s">
        <v>624</v>
      </c>
    </row>
    <row r="220" spans="2:2" hidden="1">
      <c r="B220" s="167" t="s">
        <v>625</v>
      </c>
    </row>
    <row r="221" spans="2:2" hidden="1">
      <c r="B221" s="167" t="s">
        <v>626</v>
      </c>
    </row>
    <row r="222" spans="2:2" hidden="1">
      <c r="B222" s="167" t="s">
        <v>76</v>
      </c>
    </row>
    <row r="223" spans="2:2" hidden="1">
      <c r="B223" s="167" t="s">
        <v>77</v>
      </c>
    </row>
    <row r="224" spans="2:2" hidden="1">
      <c r="B224" s="167" t="s">
        <v>80</v>
      </c>
    </row>
    <row r="225" spans="2:2" hidden="1">
      <c r="B225" s="167" t="s">
        <v>82</v>
      </c>
    </row>
    <row r="226" spans="2:2" hidden="1">
      <c r="B226" s="167" t="s">
        <v>627</v>
      </c>
    </row>
    <row r="227" spans="2:2" hidden="1">
      <c r="B227" s="167" t="s">
        <v>81</v>
      </c>
    </row>
    <row r="228" spans="2:2" hidden="1">
      <c r="B228" s="167" t="s">
        <v>83</v>
      </c>
    </row>
    <row r="229" spans="2:2" hidden="1">
      <c r="B229" s="167" t="s">
        <v>86</v>
      </c>
    </row>
    <row r="230" spans="2:2" hidden="1">
      <c r="B230" s="167" t="s">
        <v>85</v>
      </c>
    </row>
    <row r="231" spans="2:2" hidden="1">
      <c r="B231" s="167" t="s">
        <v>628</v>
      </c>
    </row>
    <row r="232" spans="2:2" hidden="1">
      <c r="B232" s="167" t="s">
        <v>92</v>
      </c>
    </row>
    <row r="233" spans="2:2" hidden="1">
      <c r="B233" s="167" t="s">
        <v>94</v>
      </c>
    </row>
    <row r="234" spans="2:2" hidden="1">
      <c r="B234" s="167" t="s">
        <v>95</v>
      </c>
    </row>
    <row r="235" spans="2:2" hidden="1">
      <c r="B235" s="167" t="s">
        <v>96</v>
      </c>
    </row>
    <row r="236" spans="2:2" hidden="1">
      <c r="B236" s="167" t="s">
        <v>629</v>
      </c>
    </row>
    <row r="237" spans="2:2" hidden="1">
      <c r="B237" s="167" t="s">
        <v>630</v>
      </c>
    </row>
    <row r="238" spans="2:2" hidden="1">
      <c r="B238" s="167" t="s">
        <v>97</v>
      </c>
    </row>
    <row r="239" spans="2:2" hidden="1">
      <c r="B239" s="167" t="s">
        <v>151</v>
      </c>
    </row>
    <row r="240" spans="2:2" hidden="1">
      <c r="B240" s="167" t="s">
        <v>631</v>
      </c>
    </row>
    <row r="241" spans="2:2" ht="29" hidden="1">
      <c r="B241" s="167" t="s">
        <v>632</v>
      </c>
    </row>
    <row r="242" spans="2:2" hidden="1">
      <c r="B242" s="167" t="s">
        <v>102</v>
      </c>
    </row>
    <row r="243" spans="2:2" hidden="1">
      <c r="B243" s="167" t="s">
        <v>104</v>
      </c>
    </row>
    <row r="244" spans="2:2" hidden="1">
      <c r="B244" s="167" t="s">
        <v>633</v>
      </c>
    </row>
    <row r="245" spans="2:2" hidden="1">
      <c r="B245" s="167" t="s">
        <v>152</v>
      </c>
    </row>
    <row r="246" spans="2:2" hidden="1">
      <c r="B246" s="167" t="s">
        <v>169</v>
      </c>
    </row>
    <row r="247" spans="2:2" hidden="1">
      <c r="B247" s="167" t="s">
        <v>103</v>
      </c>
    </row>
    <row r="248" spans="2:2" hidden="1">
      <c r="B248" s="167" t="s">
        <v>107</v>
      </c>
    </row>
    <row r="249" spans="2:2" hidden="1">
      <c r="B249" s="167" t="s">
        <v>101</v>
      </c>
    </row>
    <row r="250" spans="2:2" hidden="1">
      <c r="B250" s="167" t="s">
        <v>123</v>
      </c>
    </row>
    <row r="251" spans="2:2" hidden="1">
      <c r="B251" s="167" t="s">
        <v>634</v>
      </c>
    </row>
    <row r="252" spans="2:2" hidden="1">
      <c r="B252" s="167" t="s">
        <v>109</v>
      </c>
    </row>
    <row r="253" spans="2:2" hidden="1">
      <c r="B253" s="167" t="s">
        <v>112</v>
      </c>
    </row>
    <row r="254" spans="2:2" hidden="1">
      <c r="B254" s="167" t="s">
        <v>118</v>
      </c>
    </row>
    <row r="255" spans="2:2" hidden="1">
      <c r="B255" s="167" t="s">
        <v>115</v>
      </c>
    </row>
    <row r="256" spans="2:2" ht="29" hidden="1">
      <c r="B256" s="167" t="s">
        <v>635</v>
      </c>
    </row>
    <row r="257" spans="2:2" hidden="1">
      <c r="B257" s="167" t="s">
        <v>113</v>
      </c>
    </row>
    <row r="258" spans="2:2" hidden="1">
      <c r="B258" s="167" t="s">
        <v>114</v>
      </c>
    </row>
    <row r="259" spans="2:2" hidden="1">
      <c r="B259" s="167" t="s">
        <v>125</v>
      </c>
    </row>
    <row r="260" spans="2:2" hidden="1">
      <c r="B260" s="167" t="s">
        <v>122</v>
      </c>
    </row>
    <row r="261" spans="2:2" hidden="1">
      <c r="B261" s="167" t="s">
        <v>121</v>
      </c>
    </row>
    <row r="262" spans="2:2" hidden="1">
      <c r="B262" s="167" t="s">
        <v>124</v>
      </c>
    </row>
    <row r="263" spans="2:2" hidden="1">
      <c r="B263" s="167" t="s">
        <v>116</v>
      </c>
    </row>
    <row r="264" spans="2:2" hidden="1">
      <c r="B264" s="167" t="s">
        <v>117</v>
      </c>
    </row>
    <row r="265" spans="2:2" hidden="1">
      <c r="B265" s="167" t="s">
        <v>110</v>
      </c>
    </row>
    <row r="266" spans="2:2" hidden="1">
      <c r="B266" s="167" t="s">
        <v>111</v>
      </c>
    </row>
    <row r="267" spans="2:2" hidden="1">
      <c r="B267" s="167" t="s">
        <v>126</v>
      </c>
    </row>
    <row r="268" spans="2:2" hidden="1">
      <c r="B268" s="167" t="s">
        <v>132</v>
      </c>
    </row>
    <row r="269" spans="2:2" hidden="1">
      <c r="B269" s="167" t="s">
        <v>133</v>
      </c>
    </row>
    <row r="270" spans="2:2" hidden="1">
      <c r="B270" s="167" t="s">
        <v>131</v>
      </c>
    </row>
    <row r="271" spans="2:2" hidden="1">
      <c r="B271" s="167" t="s">
        <v>636</v>
      </c>
    </row>
    <row r="272" spans="2:2" hidden="1">
      <c r="B272" s="167" t="s">
        <v>128</v>
      </c>
    </row>
    <row r="273" spans="2:2" hidden="1">
      <c r="B273" s="167" t="s">
        <v>127</v>
      </c>
    </row>
    <row r="274" spans="2:2" hidden="1">
      <c r="B274" s="167" t="s">
        <v>135</v>
      </c>
    </row>
    <row r="275" spans="2:2" hidden="1">
      <c r="B275" s="167" t="s">
        <v>136</v>
      </c>
    </row>
    <row r="276" spans="2:2" hidden="1">
      <c r="B276" s="167" t="s">
        <v>138</v>
      </c>
    </row>
    <row r="277" spans="2:2" hidden="1">
      <c r="B277" s="167" t="s">
        <v>141</v>
      </c>
    </row>
    <row r="278" spans="2:2" hidden="1">
      <c r="B278" s="167" t="s">
        <v>142</v>
      </c>
    </row>
    <row r="279" spans="2:2" hidden="1">
      <c r="B279" s="167" t="s">
        <v>137</v>
      </c>
    </row>
    <row r="280" spans="2:2" hidden="1">
      <c r="B280" s="167" t="s">
        <v>139</v>
      </c>
    </row>
    <row r="281" spans="2:2" hidden="1">
      <c r="B281" s="167" t="s">
        <v>143</v>
      </c>
    </row>
    <row r="282" spans="2:2" hidden="1">
      <c r="B282" s="167" t="s">
        <v>637</v>
      </c>
    </row>
    <row r="283" spans="2:2" hidden="1">
      <c r="B283" s="167" t="s">
        <v>140</v>
      </c>
    </row>
    <row r="284" spans="2:2" hidden="1">
      <c r="B284" s="167" t="s">
        <v>148</v>
      </c>
    </row>
    <row r="285" spans="2:2" hidden="1">
      <c r="B285" s="167" t="s">
        <v>149</v>
      </c>
    </row>
    <row r="286" spans="2:2" hidden="1">
      <c r="B286" s="167" t="s">
        <v>150</v>
      </c>
    </row>
    <row r="287" spans="2:2" hidden="1">
      <c r="B287" s="167" t="s">
        <v>157</v>
      </c>
    </row>
    <row r="288" spans="2:2" hidden="1">
      <c r="B288" s="167" t="s">
        <v>170</v>
      </c>
    </row>
    <row r="289" spans="2:2" hidden="1">
      <c r="B289" s="167" t="s">
        <v>158</v>
      </c>
    </row>
    <row r="290" spans="2:2" hidden="1">
      <c r="B290" s="167" t="s">
        <v>165</v>
      </c>
    </row>
    <row r="291" spans="2:2" hidden="1">
      <c r="B291" s="167" t="s">
        <v>161</v>
      </c>
    </row>
    <row r="292" spans="2:2" hidden="1">
      <c r="B292" s="167" t="s">
        <v>63</v>
      </c>
    </row>
    <row r="293" spans="2:2" hidden="1">
      <c r="B293" s="167" t="s">
        <v>155</v>
      </c>
    </row>
    <row r="294" spans="2:2" hidden="1">
      <c r="B294" s="167" t="s">
        <v>159</v>
      </c>
    </row>
    <row r="295" spans="2:2" hidden="1">
      <c r="B295" s="167" t="s">
        <v>156</v>
      </c>
    </row>
    <row r="296" spans="2:2" hidden="1">
      <c r="B296" s="167" t="s">
        <v>171</v>
      </c>
    </row>
    <row r="297" spans="2:2" hidden="1">
      <c r="B297" s="167" t="s">
        <v>638</v>
      </c>
    </row>
    <row r="298" spans="2:2" hidden="1">
      <c r="B298" s="167" t="s">
        <v>164</v>
      </c>
    </row>
    <row r="299" spans="2:2" hidden="1">
      <c r="B299" s="167" t="s">
        <v>172</v>
      </c>
    </row>
    <row r="300" spans="2:2" hidden="1">
      <c r="B300" s="167" t="s">
        <v>160</v>
      </c>
    </row>
    <row r="301" spans="2:2" hidden="1">
      <c r="B301" s="167" t="s">
        <v>175</v>
      </c>
    </row>
    <row r="302" spans="2:2" hidden="1">
      <c r="B302" s="167" t="s">
        <v>639</v>
      </c>
    </row>
    <row r="303" spans="2:2" hidden="1">
      <c r="B303" s="167" t="s">
        <v>180</v>
      </c>
    </row>
    <row r="304" spans="2:2" hidden="1">
      <c r="B304" s="167" t="s">
        <v>177</v>
      </c>
    </row>
    <row r="305" spans="2:2" hidden="1">
      <c r="B305" s="167" t="s">
        <v>176</v>
      </c>
    </row>
    <row r="306" spans="2:2" hidden="1">
      <c r="B306" s="167" t="s">
        <v>185</v>
      </c>
    </row>
    <row r="307" spans="2:2" hidden="1">
      <c r="B307" s="167" t="s">
        <v>181</v>
      </c>
    </row>
    <row r="308" spans="2:2" hidden="1">
      <c r="B308" s="167" t="s">
        <v>182</v>
      </c>
    </row>
    <row r="309" spans="2:2" hidden="1">
      <c r="B309" s="167" t="s">
        <v>183</v>
      </c>
    </row>
    <row r="310" spans="2:2" hidden="1">
      <c r="B310" s="167" t="s">
        <v>184</v>
      </c>
    </row>
    <row r="311" spans="2:2" hidden="1">
      <c r="B311" s="167" t="s">
        <v>186</v>
      </c>
    </row>
    <row r="312" spans="2:2" hidden="1">
      <c r="B312" s="167" t="s">
        <v>640</v>
      </c>
    </row>
    <row r="313" spans="2:2" hidden="1">
      <c r="B313" s="167" t="s">
        <v>187</v>
      </c>
    </row>
    <row r="314" spans="2:2" hidden="1">
      <c r="B314" s="167" t="s">
        <v>188</v>
      </c>
    </row>
    <row r="315" spans="2:2" hidden="1">
      <c r="B315" s="167" t="s">
        <v>193</v>
      </c>
    </row>
    <row r="316" spans="2:2" hidden="1">
      <c r="B316" s="167" t="s">
        <v>194</v>
      </c>
    </row>
    <row r="317" spans="2:2" ht="29" hidden="1">
      <c r="B317" s="167" t="s">
        <v>153</v>
      </c>
    </row>
    <row r="318" spans="2:2" hidden="1">
      <c r="B318" s="167" t="s">
        <v>641</v>
      </c>
    </row>
    <row r="319" spans="2:2" hidden="1">
      <c r="B319" s="167" t="s">
        <v>642</v>
      </c>
    </row>
    <row r="320" spans="2:2" hidden="1">
      <c r="B320" s="167" t="s">
        <v>195</v>
      </c>
    </row>
    <row r="321" spans="2:20" hidden="1">
      <c r="B321" s="167" t="s">
        <v>154</v>
      </c>
    </row>
    <row r="322" spans="2:20" hidden="1">
      <c r="B322" s="167" t="s">
        <v>643</v>
      </c>
    </row>
    <row r="323" spans="2:20" hidden="1">
      <c r="B323" s="167" t="s">
        <v>167</v>
      </c>
    </row>
    <row r="324" spans="2:20" hidden="1">
      <c r="B324" s="167" t="s">
        <v>199</v>
      </c>
    </row>
    <row r="325" spans="2:20" hidden="1">
      <c r="B325" s="167" t="s">
        <v>200</v>
      </c>
    </row>
    <row r="326" spans="2:20" hidden="1">
      <c r="B326" s="167" t="s">
        <v>179</v>
      </c>
    </row>
    <row r="327" spans="2:20" hidden="1"/>
    <row r="328" spans="2:20" ht="15" hidden="1" thickBot="1"/>
    <row r="329" spans="2:20" ht="15" thickBot="1">
      <c r="B329" s="87"/>
      <c r="C329" s="87"/>
      <c r="D329" s="1043" t="s">
        <v>296</v>
      </c>
      <c r="E329" s="1044"/>
      <c r="F329" s="1044"/>
      <c r="G329" s="1045"/>
      <c r="H329" s="1043" t="s">
        <v>297</v>
      </c>
      <c r="I329" s="1044"/>
      <c r="J329" s="1044"/>
      <c r="K329" s="1045"/>
      <c r="L329" s="1044" t="s">
        <v>298</v>
      </c>
      <c r="M329" s="1044"/>
      <c r="N329" s="1044"/>
      <c r="O329" s="1044"/>
      <c r="P329" s="1043" t="s">
        <v>1220</v>
      </c>
      <c r="Q329" s="1044"/>
      <c r="R329" s="1044"/>
      <c r="S329" s="1045"/>
    </row>
    <row r="330" spans="2:20">
      <c r="B330" s="1046" t="s">
        <v>738</v>
      </c>
      <c r="C330" s="1046" t="s">
        <v>739</v>
      </c>
      <c r="D330" s="287" t="s">
        <v>740</v>
      </c>
      <c r="E330" s="287" t="s">
        <v>741</v>
      </c>
      <c r="F330" s="1048" t="s">
        <v>333</v>
      </c>
      <c r="G330" s="1049"/>
      <c r="H330" s="288" t="s">
        <v>742</v>
      </c>
      <c r="I330" s="287" t="s">
        <v>743</v>
      </c>
      <c r="J330" s="1050" t="s">
        <v>333</v>
      </c>
      <c r="K330" s="1051"/>
      <c r="L330" s="289" t="s">
        <v>742</v>
      </c>
      <c r="M330" s="290" t="s">
        <v>743</v>
      </c>
      <c r="N330" s="1052" t="s">
        <v>333</v>
      </c>
      <c r="O330" s="1053"/>
      <c r="P330" s="291" t="s">
        <v>744</v>
      </c>
      <c r="Q330" s="291" t="s">
        <v>745</v>
      </c>
      <c r="R330" s="1054" t="s">
        <v>333</v>
      </c>
      <c r="S330" s="1053"/>
    </row>
    <row r="331" spans="2:20" ht="43.4" customHeight="1">
      <c r="B331" s="1047"/>
      <c r="C331" s="1047"/>
      <c r="D331" s="244"/>
      <c r="E331" s="245"/>
      <c r="F331" s="1055"/>
      <c r="G331" s="1056"/>
      <c r="H331" s="246"/>
      <c r="I331" s="247"/>
      <c r="J331" s="1057"/>
      <c r="K331" s="1058"/>
      <c r="L331" s="246"/>
      <c r="M331" s="247"/>
      <c r="N331" s="1057"/>
      <c r="O331" s="1058"/>
      <c r="P331" s="246"/>
      <c r="Q331" s="247"/>
      <c r="R331" s="1057"/>
      <c r="S331" s="1058"/>
      <c r="T331" s="255"/>
    </row>
    <row r="332" spans="2:20" ht="24">
      <c r="B332" s="1034" t="s">
        <v>746</v>
      </c>
      <c r="C332" s="1034" t="s">
        <v>747</v>
      </c>
      <c r="D332" s="292" t="s">
        <v>748</v>
      </c>
      <c r="E332" s="283" t="s">
        <v>295</v>
      </c>
      <c r="F332" s="284" t="s">
        <v>317</v>
      </c>
      <c r="G332" s="293" t="s">
        <v>387</v>
      </c>
      <c r="H332" s="284" t="s">
        <v>748</v>
      </c>
      <c r="I332" s="283" t="s">
        <v>295</v>
      </c>
      <c r="J332" s="284" t="s">
        <v>317</v>
      </c>
      <c r="K332" s="293" t="s">
        <v>387</v>
      </c>
      <c r="L332" s="284" t="s">
        <v>748</v>
      </c>
      <c r="M332" s="283" t="s">
        <v>295</v>
      </c>
      <c r="N332" s="284" t="s">
        <v>317</v>
      </c>
      <c r="O332" s="293" t="s">
        <v>387</v>
      </c>
      <c r="P332" s="284" t="s">
        <v>748</v>
      </c>
      <c r="Q332" s="283" t="s">
        <v>295</v>
      </c>
      <c r="R332" s="284" t="s">
        <v>317</v>
      </c>
      <c r="S332" s="293" t="s">
        <v>387</v>
      </c>
    </row>
    <row r="333" spans="2:20" ht="28.4" customHeight="1">
      <c r="B333" s="1035"/>
      <c r="C333" s="1036"/>
      <c r="D333" s="239"/>
      <c r="E333" s="248"/>
      <c r="F333" s="233"/>
      <c r="G333" s="249"/>
      <c r="H333" s="241"/>
      <c r="I333" s="250"/>
      <c r="J333" s="241"/>
      <c r="K333" s="243"/>
      <c r="L333" s="241"/>
      <c r="M333" s="250"/>
      <c r="N333" s="241"/>
      <c r="O333" s="243"/>
      <c r="P333" s="241"/>
      <c r="Q333" s="250"/>
      <c r="R333" s="241"/>
      <c r="S333" s="243"/>
    </row>
    <row r="334" spans="2:20">
      <c r="B334" s="1035"/>
      <c r="C334" s="1034" t="s">
        <v>762</v>
      </c>
      <c r="D334" s="284" t="s">
        <v>749</v>
      </c>
      <c r="E334" s="1037" t="s">
        <v>333</v>
      </c>
      <c r="F334" s="1038"/>
      <c r="G334" s="293" t="s">
        <v>387</v>
      </c>
      <c r="H334" s="284" t="s">
        <v>749</v>
      </c>
      <c r="I334" s="1037" t="s">
        <v>333</v>
      </c>
      <c r="J334" s="1038"/>
      <c r="K334" s="293" t="s">
        <v>387</v>
      </c>
      <c r="L334" s="284" t="s">
        <v>749</v>
      </c>
      <c r="M334" s="1037" t="s">
        <v>736</v>
      </c>
      <c r="N334" s="1038"/>
      <c r="O334" s="293" t="s">
        <v>387</v>
      </c>
      <c r="P334" s="284" t="s">
        <v>749</v>
      </c>
      <c r="Q334" s="1037" t="s">
        <v>736</v>
      </c>
      <c r="R334" s="1038"/>
      <c r="S334" s="293" t="s">
        <v>387</v>
      </c>
    </row>
    <row r="335" spans="2:20" ht="37.5" customHeight="1">
      <c r="B335" s="1036"/>
      <c r="C335" s="1036"/>
      <c r="D335" s="251"/>
      <c r="E335" s="1039"/>
      <c r="F335" s="1040"/>
      <c r="G335" s="252"/>
      <c r="H335" s="253"/>
      <c r="I335" s="1041"/>
      <c r="J335" s="1042"/>
      <c r="K335" s="254"/>
      <c r="L335" s="253"/>
      <c r="M335" s="1041"/>
      <c r="N335" s="1042"/>
      <c r="O335" s="254"/>
      <c r="P335" s="253"/>
      <c r="Q335" s="1041"/>
      <c r="R335" s="1042"/>
      <c r="S335" s="254"/>
    </row>
  </sheetData>
  <dataConsolidate/>
  <mergeCells count="398">
    <mergeCell ref="J73:K73"/>
    <mergeCell ref="J74:K74"/>
    <mergeCell ref="N73:O73"/>
    <mergeCell ref="N74:O74"/>
    <mergeCell ref="R73:S73"/>
    <mergeCell ref="R74:S74"/>
    <mergeCell ref="I120:J120"/>
    <mergeCell ref="I121:J121"/>
    <mergeCell ref="M120:N120"/>
    <mergeCell ref="M121:N121"/>
    <mergeCell ref="R121:S121"/>
    <mergeCell ref="R120:S120"/>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5:N135"/>
    <mergeCell ref="Q135:R135"/>
    <mergeCell ref="C134:C135"/>
    <mergeCell ref="E134:F134"/>
    <mergeCell ref="I134:J134"/>
    <mergeCell ref="M134:N134"/>
    <mergeCell ref="Q134:R134"/>
    <mergeCell ref="E135:F135"/>
    <mergeCell ref="I135:J135"/>
    <mergeCell ref="P130:S130"/>
    <mergeCell ref="D131:G131"/>
    <mergeCell ref="H131:K131"/>
    <mergeCell ref="L131:O131"/>
    <mergeCell ref="P131:S131"/>
    <mergeCell ref="B132:B135"/>
    <mergeCell ref="C132:C133"/>
    <mergeCell ref="B130:B131"/>
    <mergeCell ref="C130:C131"/>
    <mergeCell ref="D130:G130"/>
    <mergeCell ref="H130:K130"/>
    <mergeCell ref="L130:O130"/>
    <mergeCell ref="B117:B127"/>
    <mergeCell ref="C120:C127"/>
    <mergeCell ref="E120:F120"/>
    <mergeCell ref="E121:F121"/>
    <mergeCell ref="E122:F122"/>
    <mergeCell ref="E123:F123"/>
    <mergeCell ref="E124:F124"/>
    <mergeCell ref="E125:F125"/>
    <mergeCell ref="E126:F126"/>
    <mergeCell ref="I122:J122"/>
    <mergeCell ref="I123:J123"/>
    <mergeCell ref="I124:J124"/>
    <mergeCell ref="I125:J125"/>
    <mergeCell ref="I126:J126"/>
    <mergeCell ref="I127:J127"/>
    <mergeCell ref="M122:N122"/>
    <mergeCell ref="M123:N123"/>
    <mergeCell ref="M124:N124"/>
    <mergeCell ref="E127:F127"/>
    <mergeCell ref="D129:G129"/>
    <mergeCell ref="H129:K129"/>
    <mergeCell ref="L129:O129"/>
    <mergeCell ref="P129:S129"/>
    <mergeCell ref="M125:N125"/>
    <mergeCell ref="M126:N126"/>
    <mergeCell ref="M127:N127"/>
    <mergeCell ref="R122:S122"/>
    <mergeCell ref="R123:S123"/>
    <mergeCell ref="R124:S124"/>
    <mergeCell ref="R125:S125"/>
    <mergeCell ref="R126:S126"/>
    <mergeCell ref="R127:S127"/>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E86:F86"/>
    <mergeCell ref="I86:J86"/>
    <mergeCell ref="M86:N86"/>
    <mergeCell ref="Q86:R86"/>
    <mergeCell ref="I83:J83"/>
    <mergeCell ref="M83:N83"/>
    <mergeCell ref="Q83:R83"/>
    <mergeCell ref="E84:F84"/>
    <mergeCell ref="I84:J84"/>
    <mergeCell ref="M84:N84"/>
    <mergeCell ref="Q84:R84"/>
    <mergeCell ref="J78:K78"/>
    <mergeCell ref="N78:O78"/>
    <mergeCell ref="R78:S78"/>
    <mergeCell ref="J81:K81"/>
    <mergeCell ref="N81:O81"/>
    <mergeCell ref="R81:S81"/>
    <mergeCell ref="I85:J85"/>
    <mergeCell ref="M85:N85"/>
    <mergeCell ref="Q85:R8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77:O77"/>
    <mergeCell ref="R77:S77"/>
    <mergeCell ref="F78:G78"/>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R331:S331"/>
    <mergeCell ref="N331:O331"/>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J75:K75"/>
    <mergeCell ref="N75:O75"/>
    <mergeCell ref="R75:S75"/>
    <mergeCell ref="C117:C119"/>
    <mergeCell ref="B332:B335"/>
    <mergeCell ref="C332:C333"/>
    <mergeCell ref="C334:C335"/>
    <mergeCell ref="E334:F334"/>
    <mergeCell ref="I334:J334"/>
    <mergeCell ref="M334:N334"/>
    <mergeCell ref="Q334:R334"/>
    <mergeCell ref="E335:F335"/>
    <mergeCell ref="I335:J335"/>
    <mergeCell ref="M335:N335"/>
    <mergeCell ref="Q335:R335"/>
    <mergeCell ref="D329:G329"/>
    <mergeCell ref="H329:K329"/>
    <mergeCell ref="L329:O329"/>
    <mergeCell ref="P329:S329"/>
    <mergeCell ref="B330:B331"/>
    <mergeCell ref="C330:C331"/>
    <mergeCell ref="F330:G330"/>
    <mergeCell ref="J330:K330"/>
    <mergeCell ref="N330:O330"/>
    <mergeCell ref="R330:S330"/>
    <mergeCell ref="F331:G331"/>
    <mergeCell ref="J331:K331"/>
  </mergeCells>
  <conditionalFormatting sqref="E142">
    <cfRule type="iconSet" priority="1">
      <iconSet iconSet="4ArrowsGray">
        <cfvo type="percent" val="0"/>
        <cfvo type="percent" val="25"/>
        <cfvo type="percent" val="50"/>
        <cfvo type="percent" val="75"/>
      </iconSet>
    </cfRule>
  </conditionalFormatting>
  <dataValidations xWindow="1208" yWindow="386" count="115">
    <dataValidation type="list" allowBlank="1" showInputMessage="1" showErrorMessage="1" prompt="Select type of assets" sqref="M118:M119 Q118:Q119" xr:uid="{00000000-0002-0000-0A00-000000000000}">
      <formula1>$L$146:$L$152</formula1>
    </dataValidation>
    <dataValidation type="whole" allowBlank="1" showInputMessage="1" showErrorMessage="1" error="Please enter a number here" prompt="Enter No. of development strategies" sqref="D135 H135 L135 P135" xr:uid="{00000000-0002-0000-0A00-000001000000}">
      <formula1>0</formula1>
      <formula2>999999999</formula2>
    </dataValidation>
    <dataValidation type="whole" allowBlank="1" showInputMessage="1" showErrorMessage="1" error="Please enter a number" prompt="Enter No. of policy introduced or adjusted" sqref="L133 P133 D133 H133" xr:uid="{00000000-0002-0000-0A00-000002000000}">
      <formula1>0</formula1>
      <formula2>999999999999</formula2>
    </dataValidation>
    <dataValidation type="decimal" allowBlank="1" showInputMessage="1" showErrorMessage="1" error="Please enter a number" prompt="Enter income level of households" sqref="O127 G127 K127 O123 G123 G125 O125 K123 K125 O121 G121 K121" xr:uid="{00000000-0002-0000-0A00-000003000000}">
      <formula1>0</formula1>
      <formula2>9999999999999</formula2>
    </dataValidation>
    <dataValidation type="whole" allowBlank="1" showInputMessage="1" showErrorMessage="1" prompt="Enter number of households" sqref="L127 D127 H127 P125 D123 D125 P127 H123 H125 L121 L123 L125 P121 P123 D121 H121" xr:uid="{00000000-0002-0000-0A00-000004000000}">
      <formula1>0</formula1>
      <formula2>999999999999</formula2>
    </dataValidation>
    <dataValidation type="whole" allowBlank="1" showInputMessage="1" showErrorMessage="1" prompt="Enter number of assets" sqref="H118:H119 P118:P119 L118:L119 D118:D119" xr:uid="{00000000-0002-0000-0A00-000005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6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Q103:Q104 M97:M98 I97:I98 I100:I101 I103:I104 M103:M104 M100:M101 M94:M95 I94:I95 Q97:Q98 Q100:Q101 Q94:Q95" xr:uid="{00000000-0002-0000-0A00-000007000000}">
      <formula1>0</formula1>
    </dataValidation>
    <dataValidation type="whole" allowBlank="1" showInputMessage="1" showErrorMessage="1" error="Please enter a number here" prompt="Please enter a number" sqref="D83:D88 H83:H88 L83:L88 P83:P88" xr:uid="{00000000-0002-0000-0A00-000008000000}">
      <formula1>0</formula1>
      <formula2>9999999999999990</formula2>
    </dataValidation>
    <dataValidation type="decimal" allowBlank="1" showInputMessage="1" showErrorMessage="1" errorTitle="Invalid data" error="Please enter a number" prompt="Please enter a number here" sqref="P71 D71 E54 I54 L67 P67 H69 L69 P69 D69 H71 L71 D67 H67" xr:uid="{00000000-0002-0000-0A00-000009000000}">
      <formula1>0</formula1>
      <formula2>9999999999</formula2>
    </dataValidation>
    <dataValidation type="decimal" allowBlank="1" showInputMessage="1" showErrorMessage="1" errorTitle="Invalid data" error="Please enter a number" prompt="Enter total number of staff trained" sqref="D57" xr:uid="{00000000-0002-0000-0A00-00000A000000}">
      <formula1>0</formula1>
      <formula2>9999999999</formula2>
    </dataValidation>
    <dataValidation type="decimal" allowBlank="1" showInputMessage="1" showErrorMessage="1" errorTitle="Invalid data" error="Please enter a number" sqref="Q54 L57 H57 M54 P57" xr:uid="{00000000-0002-0000-0A00-00000B000000}">
      <formula1>0</formula1>
      <formula2>9999999999</formula2>
    </dataValidation>
    <dataValidation type="decimal" allowBlank="1" showInputMessage="1" showErrorMessage="1" errorTitle="Invalid data" error="Please enter a number" prompt="Enter the number of municipalities covered by the Early Warning System" sqref="S41 S44 S47 S50 G41 G44 G47 G50 O41 O44 O47 O50 K41 K44 K47 K50" xr:uid="{00000000-0002-0000-0A00-00000C000000}">
      <formula1>0</formula1>
      <formula2>9999999</formula2>
    </dataValidation>
    <dataValidation type="list" allowBlank="1" showInputMessage="1" showErrorMessage="1" error="Select from the drop-down list" prompt="Select the geographical coverage of the Early Warning System" sqref="S40 O49 O46 O43 O40 S49 S46 S43" xr:uid="{00000000-0002-0000-0A00-00000D000000}">
      <formula1>$D$157:$D$159</formula1>
    </dataValidation>
    <dataValidation type="decimal" allowBlank="1" showInputMessage="1" showErrorMessage="1" errorTitle="Invalid data" error="Please enter a number here" prompt="Enter the number of adopted Early Warning Systems" sqref="P49:P50 D40:D41 D46:D47 D43:D44 P40:P41 P43:P44 P46:P47 D49:D50 L40:L41 L43:L44 L46:L47 L49:L50 H40:H41 H43:H44 H46:H47 H49:H50" xr:uid="{00000000-0002-0000-0A00-00000E000000}">
      <formula1>0</formula1>
      <formula2>9999999999</formula2>
    </dataValidation>
    <dataValidation type="list" allowBlank="1" showInputMessage="1" showErrorMessage="1" prompt="Select income source" sqref="E125:F125 R127 R125 R123 M127 M125 M123 I127 I125 I123 R121 M121 E127:F127 E123:F123" xr:uid="{00000000-0002-0000-0A00-00000F000000}">
      <formula1>$K$145:$K$159</formula1>
    </dataValidation>
    <dataValidation type="list" allowBlank="1" showInputMessage="1" showErrorMessage="1" prompt="Please select the alternate source" sqref="G116 S116 S114 S112 S110 O114 O112 O110 K114 K112 K110 G114 G112 K116 G110 O116" xr:uid="{00000000-0002-0000-0A00-000010000000}">
      <formula1>$K$145:$K$159</formula1>
    </dataValidation>
    <dataValidation type="list" allowBlank="1" showInputMessage="1" showErrorMessage="1" prompt="Select % increase in income level" sqref="F116 R116 R114 R112 R110 N114 N112 N110 J114 J112 J110 F114 F112 J116 F110 N116" xr:uid="{00000000-0002-0000-0A00-000011000000}">
      <formula1>$E$174:$E$182</formula1>
    </dataValidation>
    <dataValidation type="list" allowBlank="1" showInputMessage="1" showErrorMessage="1" prompt="Select type of natural assets protected or rehabilitated" sqref="D94:D95 D100:D101 D103:D104 D97:D98 H97:H98 H100:H101 H103:H104 L97:L98 L100:L101 L103:L104 P97:P98 P100:P101 P103:P104 L94:L95 P94:P95" xr:uid="{00000000-0002-0000-0A00-000012000000}">
      <formula1>$C$172:$C$179</formula1>
    </dataValidation>
    <dataValidation type="list" allowBlank="1" showInputMessage="1" showErrorMessage="1" prompt="Enter the unit and type of the natural asset of ecosystem restored" sqref="F94:F95 J100:J101 J103:J104 N97:N98 N100:N101 N103:N104 F103:F104 F100:F101 F97:F98 N94:N95 J97:J98 R94:R95" xr:uid="{00000000-0002-0000-0A00-000013000000}">
      <formula1>$C$166:$C$169</formula1>
    </dataValidation>
    <dataValidation type="list" allowBlank="1" showInputMessage="1" showErrorMessage="1" prompt="Select targeted asset" sqref="E76:E81 I76:I81 M76:M81 Q76:Q81" xr:uid="{00000000-0002-0000-0A00-000014000000}">
      <formula1>$J$171:$J$172</formula1>
    </dataValidation>
    <dataValidation type="list" allowBlank="1" showInputMessage="1" showErrorMessage="1" error="Select from the drop-down list" prompt="Select category of early warning systems_x000a__x000a_" sqref="Q46:Q47 M46:M47 Q49:Q50 E46:E47 Q43:Q44 Q40:Q41 M49:M50 M43:M44 M40:M41" xr:uid="{00000000-0002-0000-0A00-000015000000}">
      <formula1>$D$169:$D$172</formula1>
    </dataValidation>
    <dataValidation type="list" allowBlank="1" showInputMessage="1" showErrorMessage="1" prompt="Select status" sqref="O38 S34 S32 S30 O36 O34 O32 O30 K36 K34 K32 S38 G38 G34 G32 S36 G36 K38" xr:uid="{00000000-0002-0000-0A00-000016000000}">
      <formula1>$E$169:$E$171</formula1>
    </dataValidation>
    <dataValidation type="list" allowBlank="1" showInputMessage="1" showErrorMessage="1" sqref="E148:E149" xr:uid="{00000000-0002-0000-0A00-000017000000}">
      <formula1>$D$16:$D$18</formula1>
    </dataValidation>
    <dataValidation type="list" allowBlank="1" showInputMessage="1" showErrorMessage="1" prompt="Select effectiveness" sqref="G135 S135 O135 K135" xr:uid="{00000000-0002-0000-0A00-000018000000}">
      <formula1>$K$161:$K$165</formula1>
    </dataValidation>
    <dataValidation type="list" allowBlank="1" showInputMessage="1" showErrorMessage="1" prompt="Select a sector" sqref="F65:G65 R65:S65 N65:O65 J65:K65" xr:uid="{00000000-0002-0000-0A00-000019000000}">
      <formula1>$J$152:$J$160</formula1>
    </dataValidation>
    <dataValidation type="decimal" allowBlank="1" showInputMessage="1" showErrorMessage="1" errorTitle="Invalid data" error="Please enter a number between 0 and 9999999" prompt="Enter a number here" sqref="Q27 I21:K21 E21:G21 M27 M21:O21 E27 I27 Q21:S21" xr:uid="{00000000-0002-0000-0A00-00001A000000}">
      <formula1>0</formula1>
      <formula2>99999999999</formula2>
    </dataValidation>
    <dataValidation type="decimal" allowBlank="1" showInputMessage="1" showErrorMessage="1" errorTitle="Invalid data" error="Enter a percentage between 0 and 100" prompt="Enter a percentage (between 0 and 100)" sqref="J22:K23 F22:G23 N22:O23 R23:S23" xr:uid="{00000000-0002-0000-0A00-00001B000000}">
      <formula1>0</formula1>
      <formula2>100</formula2>
    </dataValidation>
    <dataValidation type="decimal" allowBlank="1" showInputMessage="1" showErrorMessage="1" errorTitle="Invalid data" error="Please enter a number between 0 and 100" prompt="Enter a percentage between 0 and 100" sqref="P65:Q65 I57 E22:E23 I67 M28 E28 M57 I22:I23 Q116 E108 H65:I65 M55 M22:M23 L65:M65 Q28 I28 Q57 E57 M67 Q67 Q108 M116 I116 M108 I108 E116 Q55 D65:E65 E110 E112 E114 I110 I112 I114 M110 M112 M114 Q110 Q112 Q114 E55 I55 E67 Q22:Q23 R22:S22" xr:uid="{00000000-0002-0000-0A00-00001C000000}">
      <formula1>0</formula1>
      <formula2>100</formula2>
    </dataValidation>
    <dataValidation type="list" allowBlank="1" showInputMessage="1" showErrorMessage="1" prompt="Select income source" sqref="Q121 Q125 Q127 Q123" xr:uid="{00000000-0002-0000-0A00-00001D000000}">
      <formula1>incomesource</formula1>
    </dataValidation>
    <dataValidation type="list" allowBlank="1" showInputMessage="1" showErrorMessage="1" prompt="Select the effectiveness of protection/rehabilitation" sqref="S103 S97 S100" xr:uid="{00000000-0002-0000-0A00-00001E000000}">
      <formula1>effectiveness</formula1>
    </dataValidation>
    <dataValidation type="list" allowBlank="1" showInputMessage="1" showErrorMessage="1" prompt="Select programme/sector" sqref="F92 N92 R92" xr:uid="{00000000-0002-0000-0A00-00001F000000}">
      <formula1>$J$152:$J$160</formula1>
    </dataValidation>
    <dataValidation type="list" allowBlank="1" showInputMessage="1" showErrorMessage="1" prompt="Select level of improvements" sqref="Q92 M92 I92" xr:uid="{00000000-0002-0000-0A00-000020000000}">
      <formula1>effectiveness</formula1>
    </dataValidation>
    <dataValidation type="list" allowBlank="1" showInputMessage="1" showErrorMessage="1" prompt="Select changes in asset" sqref="F76:G81 R76:S81 N76:O81 J76:K81" xr:uid="{00000000-0002-0000-0A00-000021000000}">
      <formula1>$I$161:$I$165</formula1>
    </dataValidation>
    <dataValidation type="list" allowBlank="1" showInputMessage="1" showErrorMessage="1" prompt="Select response level" sqref="F74 R74 N74 J74" xr:uid="{00000000-0002-0000-0A00-000022000000}">
      <formula1>$H$161:$H$165</formula1>
    </dataValidation>
    <dataValidation type="list" allowBlank="1" showInputMessage="1" showErrorMessage="1" prompt="Select geographical scale" sqref="E74 Q74 M74 I74" xr:uid="{00000000-0002-0000-0A00-000023000000}">
      <formula1>$D$157:$D$159</formula1>
    </dataValidation>
    <dataValidation type="list" allowBlank="1" showInputMessage="1" showErrorMessage="1" prompt="Select project/programme sector" sqref="D74 Q34 Q36 Q38 M38 M36 M34 M32 M30 Q30 I32 I34 I36 I38 E38 E36 E34 E32 Q32 P74 L74 H74" xr:uid="{00000000-0002-0000-0A00-000024000000}">
      <formula1>$J$152:$J$160</formula1>
    </dataValidation>
    <dataValidation type="list" allowBlank="1" showInputMessage="1" showErrorMessage="1" prompt="Select level of awarness" sqref="N67:O67 R67:S67" xr:uid="{00000000-0002-0000-0A00-000025000000}">
      <formula1>$G$161:$G$165</formula1>
    </dataValidation>
    <dataValidation type="list" allowBlank="1" showInputMessage="1" showErrorMessage="1" prompt="Select scale" sqref="S59 O59" xr:uid="{00000000-0002-0000-0A00-000026000000}">
      <formula1>$F$161:$F$164</formula1>
    </dataValidation>
    <dataValidation type="list" allowBlank="1" showInputMessage="1" showErrorMessage="1" prompt="Select scale" sqref="N133 R38 R36 R34 R32 R30 N30 N32 N34 N36 N38 J38 J36 J34 J32 Q59 F38 F36 F34 F32 M59 R133" xr:uid="{00000000-0002-0000-0A00-000027000000}">
      <formula1>$D$157:$D$159</formula1>
    </dataValidation>
    <dataValidation type="list" allowBlank="1" showInputMessage="1" showErrorMessage="1" prompt="Select capacity level" sqref="S54 O54" xr:uid="{00000000-0002-0000-0A00-000028000000}">
      <formula1>$F$161:$F$164</formula1>
    </dataValidation>
    <dataValidation type="list" allowBlank="1" showInputMessage="1" showErrorMessage="1" prompt="Select sector" sqref="N118:N119 R118:R119 M133 R59 R54 S83:S88 P76:P81 O83:O88 L76:L81 K83:K88 H76:H81 G83:G88 D76:D81 Q133 N59 N54" xr:uid="{00000000-0002-0000-0A00-000029000000}">
      <formula1>$J$152:$J$160</formula1>
    </dataValidation>
    <dataValidation type="list" allowBlank="1" showInputMessage="1" showErrorMessage="1" sqref="I132 O117 K82 I82 G82 K132 M132 Q82 S82 E132 O132 F117 G132 S117 O82 M82 K117 S132 Q132 I332 K332 M332 E332 O332 G332 S332 Q332" xr:uid="{00000000-0002-0000-0A00-00002A000000}">
      <formula1>group</formula1>
    </dataValidation>
    <dataValidation type="list" allowBlank="1" showInputMessage="1" showErrorMessage="1" sqref="B68:B70" xr:uid="{00000000-0002-0000-0A00-00002B000000}">
      <formula1>selectyn</formula1>
    </dataValidation>
    <dataValidation type="list" allowBlank="1" showInputMessage="1" showErrorMessage="1" error="Select from the drop-down list" prompt="Select type of hazards information generated from the drop-down list_x000a_" sqref="R27:R28 N27:N28" xr:uid="{00000000-0002-0000-0A00-00002C000000}">
      <formula1>$D$141:$D$148</formula1>
    </dataValidation>
    <dataValidation type="whole" allowBlank="1" showInputMessage="1" showErrorMessage="1" errorTitle="Please enter a number here" error="Please enter a number here" promptTitle="Please enter a number here" sqref="P32 D32 D34 D36 D38 H38 H36 H34 H32 P30 L30 L32 L34 L36 L38 P38 P36 P34 D30 H30" xr:uid="{00000000-0002-0000-0A00-00002D000000}">
      <formula1>0</formula1>
      <formula2>99999</formula2>
    </dataValidation>
    <dataValidation type="list" allowBlank="1" showInputMessage="1" showErrorMessage="1" errorTitle="Select from the list" error="Select from the list" prompt="Select hazard addressed by the Early Warning System" sqref="S39 O39 O42 O45 O48 S48 S45 S42" xr:uid="{00000000-0002-0000-0A00-00002E000000}">
      <formula1>$D$141:$D$148</formula1>
    </dataValidation>
    <dataValidation type="list" allowBlank="1" showInputMessage="1" showErrorMessage="1" prompt="Select type" sqref="L59 R57:S57 P59" xr:uid="{00000000-0002-0000-0A00-00002F000000}">
      <formula1>$D$153:$D$155</formula1>
    </dataValidation>
    <dataValidation type="list" allowBlank="1" showInputMessage="1" showErrorMessage="1" sqref="E83:F88 I83:J88 M83:N88 Q83:R88" xr:uid="{00000000-0002-0000-0A00-000030000000}">
      <formula1>type1</formula1>
    </dataValidation>
    <dataValidation type="list" allowBlank="1" showInputMessage="1" showErrorMessage="1" prompt="Select level of improvements" sqref="D92:E92 L92 P92" xr:uid="{00000000-0002-0000-0A00-000031000000}">
      <formula1>$K$161:$K$165</formula1>
    </dataValidation>
    <dataValidation type="list" allowBlank="1" showInputMessage="1" showErrorMessage="1" prompt="Select type" sqref="G92 S92 O92" xr:uid="{00000000-0002-0000-0A00-000032000000}">
      <formula1>$F$142:$F$146</formula1>
    </dataValidation>
    <dataValidation type="list" allowBlank="1" showInputMessage="1" showErrorMessage="1" error="Please select a level of effectiveness from the drop-down list" prompt="Select the level of effectiveness of protection/rehabilitation" sqref="G94:G95 R97:R98 R100:R101 R103:R104 O103:O104 O100:O101 O97:O98 O94:O95 G97:G98 K97:K98 K100:K101 K103:K104 G103:G104 G100:G101 S94:S95" xr:uid="{00000000-0002-0000-0A00-000033000000}">
      <formula1>$K$161:$K$165</formula1>
    </dataValidation>
    <dataValidation type="list" allowBlank="1" showInputMessage="1" showErrorMessage="1" error="Please select improvement level from the drop-down list" prompt="Select improvement level" sqref="F108:G108 R108:S108 N108:O108 J108:K108" xr:uid="{00000000-0002-0000-0A00-000034000000}">
      <formula1>$H$156:$H$160</formula1>
    </dataValidation>
    <dataValidation type="list" allowBlank="1" showInputMessage="1" showErrorMessage="1" prompt="Select adaptation strategy" sqref="O118:O119 S118:S119" xr:uid="{00000000-0002-0000-0A00-000035000000}">
      <formula1>$I$167:$I$183</formula1>
    </dataValidation>
    <dataValidation type="list" allowBlank="1" showInputMessage="1" showErrorMessage="1" prompt="Select integration level" sqref="D131:S131" xr:uid="{00000000-0002-0000-0A00-000036000000}">
      <formula1>$H$149:$H$153</formula1>
    </dataValidation>
    <dataValidation type="list" allowBlank="1" showInputMessage="1" showErrorMessage="1" prompt="Select state of enforcement" sqref="E135:F135 Q135:R135 M135:N135 I135:J135" xr:uid="{00000000-0002-0000-0A00-000037000000}">
      <formula1>$I$142:$I$146</formula1>
    </dataValidation>
    <dataValidation allowBlank="1" showInputMessage="1" showErrorMessage="1" prompt="Please enter your project ID" sqref="C12" xr:uid="{00000000-0002-0000-0A00-000038000000}"/>
    <dataValidation allowBlank="1" showInputMessage="1" showErrorMessage="1" prompt="Enter the name of the Implementing Entity_x000a_" sqref="C13" xr:uid="{00000000-0002-0000-0A00-000039000000}"/>
    <dataValidation type="list" allowBlank="1" showInputMessage="1" showErrorMessage="1" error="Select from the drop-down list._x000a_" prompt="Select overall effectiveness" sqref="O27:O28 S27:S28" xr:uid="{00000000-0002-0000-0A00-00003A000000}">
      <formula1>$K$161:$K$165</formula1>
    </dataValidation>
    <dataValidation allowBlank="1" showInputMessage="1" showErrorMessage="1" prompt="Please include number of institutions" sqref="P61 D61 H61 L61" xr:uid="{00000000-0002-0000-0A00-00003B000000}"/>
    <dataValidation type="list" allowBlank="1" showInputMessage="1" showErrorMessage="1" prompt="Select scale" sqref="G61 K61 O61 S61" xr:uid="{00000000-0002-0000-0A00-00003C000000}">
      <formula1>"4: High capacity, 3: Medium capacity, 2: Low capacity, 1: No capacity"</formula1>
    </dataValidation>
    <dataValidation type="list" allowBlank="1" showInputMessage="1" showErrorMessage="1" prompt="Select scale" sqref="E61 I61 M61 Q61" xr:uid="{00000000-0002-0000-0A00-00003D000000}">
      <formula1>"National, Local"</formula1>
    </dataValidation>
    <dataValidation type="list" allowBlank="1" showInputMessage="1" showErrorMessage="1" prompt="Select sector" sqref="R61" xr:uid="{00000000-0002-0000-0A00-00003E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3F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0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1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2000000}">
      <formula1>"Training manuals, handbooks, technical guidelines"</formula1>
    </dataValidation>
    <dataValidation type="list" allowBlank="1" showInputMessage="1" showErrorMessage="1" prompt="Select level of awarness" sqref="F69:G69 J69:K69 N69:O69 R69:S69" xr:uid="{00000000-0002-0000-0A00-000043000000}">
      <formula1>"5: Fully aware, 4: Mostly aware, 3: Partially aware, 2: Partially not aware, 1: Aware of neither"</formula1>
    </dataValidation>
    <dataValidation type="list" allowBlank="1" showInputMessage="1" showErrorMessage="1" prompt="Select level of awarness" sqref="F71:G71" xr:uid="{00000000-0002-0000-0A00-000044000000}">
      <formula1>"Regional, National, Sub-national, Local"</formula1>
    </dataValidation>
    <dataValidation type="list" allowBlank="1" showInputMessage="1" showErrorMessage="1" errorTitle="Invalid data" error="Please enter a number between 0 and 100" sqref="I71 M71 Q71" xr:uid="{00000000-0002-0000-0A00-000045000000}">
      <formula1>"Training manuals, Handbooks, Technical guidelines"</formula1>
    </dataValidation>
    <dataValidation type="list" allowBlank="1" showInputMessage="1" showErrorMessage="1" sqref="J71:K71 R71:S71 N71:O71" xr:uid="{00000000-0002-0000-0A00-000046000000}">
      <formula1>"Regional, National, Sub-national, Local"</formula1>
    </dataValidation>
    <dataValidation type="list" allowBlank="1" showInputMessage="1" showErrorMessage="1" prompt="Select type" sqref="E335:F335 I335:J335 M335:N335 Q335:R335" xr:uid="{00000000-0002-0000-0A00-000047000000}">
      <formula1>"Innovative practice, Innovative product, Innovative technology "</formula1>
    </dataValidation>
    <dataValidation type="list" allowBlank="1" showInputMessage="1" showErrorMessage="1" prompt="Select status" sqref="J333 N333 F333 R333" xr:uid="{00000000-0002-0000-0A00-000048000000}">
      <formula1>"No innovative practices, Undertaking innovative practices, Completed innovation practices"</formula1>
    </dataValidation>
    <dataValidation type="list" allowBlank="1" showInputMessage="1" showErrorMessage="1" prompt="Select integration level" sqref="R331:S331 N331:O331" xr:uid="{00000000-0002-0000-0A00-000049000000}">
      <formula1>"Innovation rolled out, Innovation accelerated, Innovation scaled-up, Innovation replicated"</formula1>
    </dataValidation>
    <dataValidation type="list" allowBlank="1" showInputMessage="1" showErrorMessage="1" prompt="Select integration level" sqref="P331 H331 L331" xr:uid="{00000000-0002-0000-0A00-00004A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1" xr:uid="{00000000-0002-0000-0A00-00004B000000}">
      <formula1>"Regional, National, Subnational, Community"</formula1>
    </dataValidation>
    <dataValidation type="list" allowBlank="1" showInputMessage="1" showErrorMessage="1" prompt="Select sector" sqref="Q333 E333 I333 M333" xr:uid="{00000000-0002-0000-0A00-00004C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5 G335 O333 G333 K333 S333 K335 O335" xr:uid="{00000000-0002-0000-0A00-00004D000000}">
      <formula1>"5: Very effective, 4: Effective, 3: Moderately effective, 2: Partially effective, 1: Ineffective"</formula1>
    </dataValidation>
    <dataValidation type="list" allowBlank="1" showInputMessage="1" showErrorMessage="1" prompt="Select integration level" sqref="I331 M331 Q331" xr:uid="{00000000-0002-0000-0A00-00004E000000}">
      <formula1>"Regional, National, Sub-national, Community"</formula1>
    </dataValidation>
    <dataValidation type="list" allowBlank="1" showInputMessage="1" showErrorMessage="1" sqref="J331:K331" xr:uid="{00000000-0002-0000-0A00-00004F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3 L333 P333" xr:uid="{00000000-0002-0000-0A00-000050000000}">
      <formula1>0</formula1>
      <formula2>999999999999</formula2>
    </dataValidation>
    <dataValidation type="list" allowBlank="1" showInputMessage="1" showErrorMessage="1" sqref="D331" xr:uid="{00000000-0002-0000-0A00-000051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3" xr:uid="{00000000-0002-0000-0A00-000052000000}">
      <formula1>0</formula1>
      <formula2>999999999999</formula2>
    </dataValidation>
    <dataValidation type="whole" allowBlank="1" showInputMessage="1" showErrorMessage="1" error="Please enter a number here" prompt="Enter number of key findings" sqref="D335 H335 L335 P335" xr:uid="{00000000-0002-0000-0A00-000053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4000000}">
      <formula1>"20% to 39%, 40% to 60%, 61% to 80%"</formula1>
    </dataValidation>
    <dataValidation type="list" allowBlank="1" showInputMessage="1" showErrorMessage="1" prompt="Select integration level" sqref="F331:G331" xr:uid="{00000000-0002-0000-0A00-000055000000}">
      <formula1>"Innovation rolled out,Innovation accelerated, Innovation scaled-up, Innovation replicated"</formula1>
    </dataValidation>
    <dataValidation type="list" allowBlank="1" showInputMessage="1" showErrorMessage="1" error="Please select the from the drop-down list_x000a_" prompt="Please select from the drop-down list" sqref="C17" xr:uid="{00000000-0002-0000-0A00-000056000000}">
      <formula1>$J$172:$J$179</formula1>
    </dataValidation>
    <dataValidation type="list" allowBlank="1" showInputMessage="1" showErrorMessage="1" error="Please select from the drop-down list" prompt="Please select from the drop-down list" sqref="C14" xr:uid="{00000000-0002-0000-0A00-000057000000}">
      <formula1>$C$181:$C$183</formula1>
    </dataValidation>
    <dataValidation type="list" allowBlank="1" showInputMessage="1" showErrorMessage="1" error="Select from the drop-down list" prompt="Select from the drop-down list" sqref="C16" xr:uid="{00000000-0002-0000-0A00-000058000000}">
      <formula1>$B$181:$B$184</formula1>
    </dataValidation>
    <dataValidation type="list" allowBlank="1" showInputMessage="1" showErrorMessage="1" error="Select from the drop-down list" prompt="Select from the drop-down list" sqref="C15" xr:uid="{00000000-0002-0000-0A00-000059000000}">
      <formula1>$B$187:$B$345</formula1>
    </dataValidation>
    <dataValidation type="list" allowBlank="1" showInputMessage="1" showErrorMessage="1" error="Select from the drop-down list" prompt="Select type of hazards information generated from the drop-down list_x000a_" sqref="F27:F28 J27:J28" xr:uid="{00000000-0002-0000-0A00-00005A000000}">
      <formula1>$D$160:$D$167</formula1>
    </dataValidation>
    <dataValidation type="list" allowBlank="1" showInputMessage="1" showErrorMessage="1" error="Select from the drop-down list._x000a_" prompt="Select overall effectiveness" sqref="G27:G28 K27:K28" xr:uid="{00000000-0002-0000-0A00-00005B000000}">
      <formula1>$K$180:$K$184</formula1>
    </dataValidation>
    <dataValidation type="list" allowBlank="1" showInputMessage="1" showErrorMessage="1" prompt="Select status" sqref="K30 G30" xr:uid="{00000000-0002-0000-0A00-00005C000000}">
      <formula1>$E$188:$E$190</formula1>
    </dataValidation>
    <dataValidation type="list" allowBlank="1" showInputMessage="1" showErrorMessage="1" prompt="Select project/programme sector" sqref="I30 E30" xr:uid="{00000000-0002-0000-0A00-00005D000000}">
      <formula1>$J$171:$J$179</formula1>
    </dataValidation>
    <dataValidation type="list" allowBlank="1" showInputMessage="1" showErrorMessage="1" prompt="Select scale" sqref="J30 E59 I59 F30" xr:uid="{00000000-0002-0000-0A00-00005E000000}">
      <formula1>$D$176:$D$178</formula1>
    </dataValidation>
    <dataValidation type="list" allowBlank="1" showInputMessage="1" showErrorMessage="1" error="Select from the drop-down list" prompt="Select category of early warning systems_x000a__x000a_" sqref="E40:E41 I40:I41 I43:I44 I49:I50 I46:I47 E49:E50 E43:E44" xr:uid="{00000000-0002-0000-0A00-00005F000000}">
      <formula1>$D$188:$D$191</formula1>
    </dataValidation>
    <dataValidation type="list" allowBlank="1" showInputMessage="1" showErrorMessage="1" error="Select from the drop-down list" prompt="Select the geographical coverage of the Early Warning System" sqref="G40 K40 K43 K46 K49 G43 G46 G49" xr:uid="{00000000-0002-0000-0A00-000060000000}">
      <formula1>$D$176:$D$178</formula1>
    </dataValidation>
    <dataValidation type="list" allowBlank="1" showInputMessage="1" showErrorMessage="1" errorTitle="Select from the list" error="Select from the list" prompt="Select hazard addressed by the Early Warning System" sqref="G39 K39 K42 K45 K48 G48 G45 G42" xr:uid="{00000000-0002-0000-0A00-000061000000}">
      <formula1>$D$160:$D$167</formula1>
    </dataValidation>
    <dataValidation type="list" allowBlank="1" showInputMessage="1" showErrorMessage="1" prompt="Select scale" sqref="G59 K59" xr:uid="{00000000-0002-0000-0A00-000062000000}">
      <formula1>$F$180:$F$183</formula1>
    </dataValidation>
    <dataValidation type="list" allowBlank="1" showInputMessage="1" showErrorMessage="1" prompt="Select capacity level" sqref="G54 K54" xr:uid="{00000000-0002-0000-0A00-000063000000}">
      <formula1>$F$180:$F$183</formula1>
    </dataValidation>
    <dataValidation type="list" allowBlank="1" showInputMessage="1" showErrorMessage="1" prompt="Select sector" sqref="F54 F59 J54 J59" xr:uid="{00000000-0002-0000-0A00-000064000000}">
      <formula1>$J$171:$J$179</formula1>
    </dataValidation>
    <dataValidation type="list" allowBlank="1" showInputMessage="1" showErrorMessage="1" prompt="Select type" sqref="F57:G57 J57:K57 D59 H59 N57:O57" xr:uid="{00000000-0002-0000-0A00-000065000000}">
      <formula1>$D$172:$D$174</formula1>
    </dataValidation>
    <dataValidation type="list" allowBlank="1" showInputMessage="1" showErrorMessage="1" prompt="Select level of awarness" sqref="F67:G67 J67:K67" xr:uid="{00000000-0002-0000-0A00-000066000000}">
      <formula1>$G$180:$G$184</formula1>
    </dataValidation>
    <dataValidation type="list" allowBlank="1" showInputMessage="1" showErrorMessage="1" error="Please select a level of effectiveness from the drop-down list" prompt="Select the level of effectiveness of protection/rehabilitation" sqref="K94:K95" xr:uid="{00000000-0002-0000-0A00-000067000000}">
      <formula1>$K$157:$K$161</formula1>
    </dataValidation>
    <dataValidation type="list" allowBlank="1" showInputMessage="1" showErrorMessage="1" prompt="Select type" sqref="K92" xr:uid="{00000000-0002-0000-0A00-000068000000}">
      <formula1>$F$138:$F$142</formula1>
    </dataValidation>
    <dataValidation type="list" allowBlank="1" showInputMessage="1" showErrorMessage="1" prompt="Select level of improvements" sqref="H92" xr:uid="{00000000-0002-0000-0A00-000069000000}">
      <formula1>$K$157:$K$161</formula1>
    </dataValidation>
    <dataValidation type="list" allowBlank="1" showInputMessage="1" showErrorMessage="1" prompt="Select programme/sector" sqref="J92" xr:uid="{00000000-0002-0000-0A00-00006A000000}">
      <formula1>$J$148:$J$156</formula1>
    </dataValidation>
    <dataValidation type="list" allowBlank="1" showInputMessage="1" showErrorMessage="1" prompt="Enter the unit and type of the natural asset of ecosystem restored" sqref="J94:J95" xr:uid="{00000000-0002-0000-0A00-00006B000000}">
      <formula1>$C$162:$C$165</formula1>
    </dataValidation>
    <dataValidation type="list" allowBlank="1" showInputMessage="1" showErrorMessage="1" prompt="Select type of natural assets protected or rehabilitated" sqref="H94:H95" xr:uid="{00000000-0002-0000-0A00-00006C000000}">
      <formula1>$C$168:$C$175</formula1>
    </dataValidation>
    <dataValidation type="list" allowBlank="1" showInputMessage="1" showErrorMessage="1" prompt="Select adaptation strategy" sqref="K118:K119 G118:G119" xr:uid="{00000000-0002-0000-0A00-00006D000000}">
      <formula1>$I$162:$I$178</formula1>
    </dataValidation>
    <dataValidation type="list" allowBlank="1" showInputMessage="1" showErrorMessage="1" prompt="Select sector" sqref="J118:J119 F118:F119 I133 E133" xr:uid="{00000000-0002-0000-0A00-00006E000000}">
      <formula1>$J$147:$J$155</formula1>
    </dataValidation>
    <dataValidation type="list" allowBlank="1" showInputMessage="1" showErrorMessage="1" prompt="Select type of assets" sqref="I118:I119 E118:E119" xr:uid="{00000000-0002-0000-0A00-00006F000000}">
      <formula1>$L$141:$L$147</formula1>
    </dataValidation>
    <dataValidation type="list" allowBlank="1" showInputMessage="1" showErrorMessage="1" prompt="Select income source" sqref="E121:F121 I121" xr:uid="{00000000-0002-0000-0A00-000070000000}">
      <formula1>$K$140:$K$154</formula1>
    </dataValidation>
    <dataValidation type="list" allowBlank="1" showInputMessage="1" showErrorMessage="1" prompt="Select scale" sqref="F133 J133" xr:uid="{00000000-0002-0000-0A00-000071000000}">
      <formula1>$D$152:$D$154</formula1>
    </dataValidation>
    <dataValidation type="list" allowBlank="1" showInputMessage="1" showErrorMessage="1" prompt="Select type of policy" sqref="G133 K133 O133 S133" xr:uid="{00000000-0002-0000-0A00-000072000000}">
      <formula1>$H$165:$H$186</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12FA4-88D9-4DB5-B6D8-9329291FF88B}">
  <dimension ref="B1:AD166"/>
  <sheetViews>
    <sheetView topLeftCell="R121" zoomScale="80" zoomScaleNormal="80" workbookViewId="0">
      <selection activeCell="Y69" sqref="Y69"/>
    </sheetView>
  </sheetViews>
  <sheetFormatPr defaultColWidth="8.90625" defaultRowHeight="14"/>
  <cols>
    <col min="1" max="1" width="1.453125" style="15" customWidth="1"/>
    <col min="2" max="2" width="1.453125" style="14" customWidth="1"/>
    <col min="3" max="3" width="10.453125" style="14" customWidth="1"/>
    <col min="4" max="4" width="21" style="14" customWidth="1"/>
    <col min="5" max="5" width="31.08984375" style="15" customWidth="1"/>
    <col min="6" max="6" width="34.08984375" style="15" customWidth="1"/>
    <col min="7" max="7" width="27" style="15" customWidth="1"/>
    <col min="8" max="8" width="17.453125" style="15" customWidth="1"/>
    <col min="9" max="9" width="1.6328125" style="15" customWidth="1"/>
    <col min="10" max="10" width="4.36328125" style="15" customWidth="1"/>
    <col min="11" max="11" width="1.453125" style="14" customWidth="1"/>
    <col min="12" max="12" width="10.453125" style="14" customWidth="1"/>
    <col min="13" max="13" width="21" style="14" customWidth="1"/>
    <col min="14" max="14" width="31.08984375" style="15" customWidth="1"/>
    <col min="15" max="15" width="39.36328125" style="15" customWidth="1"/>
    <col min="16" max="16" width="29.36328125" style="15" customWidth="1"/>
    <col min="17" max="17" width="17.453125" style="15" customWidth="1"/>
    <col min="18" max="18" width="1.6328125" style="15" customWidth="1"/>
    <col min="19" max="19" width="4.36328125" style="15" customWidth="1"/>
    <col min="20" max="20" width="1.453125" style="14" customWidth="1"/>
    <col min="21" max="21" width="10.453125" style="14" customWidth="1"/>
    <col min="22" max="22" width="21" style="14" customWidth="1"/>
    <col min="23" max="23" width="31.08984375" style="15" customWidth="1"/>
    <col min="24" max="24" width="39.36328125" style="15" customWidth="1"/>
    <col min="25" max="25" width="29.36328125" style="15" customWidth="1"/>
    <col min="26" max="26" width="17.453125" style="15" customWidth="1"/>
    <col min="27" max="27" width="1.6328125" style="15" customWidth="1"/>
    <col min="28" max="16384" width="8.90625" style="15"/>
  </cols>
  <sheetData>
    <row r="1" spans="2:28" ht="14.5" thickBot="1"/>
    <row r="2" spans="2:28" ht="14.5" thickBot="1">
      <c r="B2" s="21"/>
      <c r="C2" s="22"/>
      <c r="D2" s="22"/>
      <c r="E2" s="23"/>
      <c r="F2" s="23"/>
      <c r="G2" s="23"/>
      <c r="H2" s="23"/>
      <c r="I2" s="24"/>
      <c r="K2" s="21"/>
      <c r="L2" s="22"/>
      <c r="M2" s="22"/>
      <c r="N2" s="23"/>
      <c r="O2" s="23"/>
      <c r="P2" s="23"/>
      <c r="Q2" s="23"/>
      <c r="R2" s="24"/>
      <c r="T2" s="21"/>
      <c r="U2" s="22"/>
      <c r="V2" s="22"/>
      <c r="W2" s="23"/>
      <c r="X2" s="23"/>
      <c r="Y2" s="23"/>
      <c r="Z2" s="23"/>
      <c r="AA2" s="24"/>
    </row>
    <row r="3" spans="2:28" ht="20.5" thickBot="1">
      <c r="B3" s="25"/>
      <c r="C3" s="762" t="s">
        <v>982</v>
      </c>
      <c r="D3" s="763"/>
      <c r="E3" s="763"/>
      <c r="F3" s="763"/>
      <c r="G3" s="763"/>
      <c r="H3" s="764"/>
      <c r="I3" s="399"/>
      <c r="K3" s="25"/>
      <c r="L3" s="762" t="s">
        <v>983</v>
      </c>
      <c r="M3" s="763"/>
      <c r="N3" s="763"/>
      <c r="O3" s="763"/>
      <c r="P3" s="763"/>
      <c r="Q3" s="764"/>
      <c r="R3" s="399"/>
      <c r="T3" s="25"/>
      <c r="U3" s="762" t="s">
        <v>1171</v>
      </c>
      <c r="V3" s="763"/>
      <c r="W3" s="763"/>
      <c r="X3" s="763"/>
      <c r="Y3" s="763"/>
      <c r="Z3" s="764"/>
      <c r="AA3" s="399"/>
    </row>
    <row r="4" spans="2:28">
      <c r="B4" s="765"/>
      <c r="C4" s="766"/>
      <c r="D4" s="766"/>
      <c r="E4" s="766"/>
      <c r="F4" s="766"/>
      <c r="G4" s="766"/>
      <c r="H4" s="400"/>
      <c r="I4" s="399"/>
      <c r="K4" s="765"/>
      <c r="L4" s="766"/>
      <c r="M4" s="766"/>
      <c r="N4" s="766"/>
      <c r="O4" s="766"/>
      <c r="P4" s="766"/>
      <c r="Q4" s="400"/>
      <c r="R4" s="399"/>
      <c r="T4" s="765"/>
      <c r="U4" s="766"/>
      <c r="V4" s="766"/>
      <c r="W4" s="766"/>
      <c r="X4" s="766"/>
      <c r="Y4" s="766"/>
      <c r="Z4" s="400"/>
      <c r="AA4" s="399"/>
    </row>
    <row r="5" spans="2:28">
      <c r="B5" s="401"/>
      <c r="C5" s="761"/>
      <c r="D5" s="761"/>
      <c r="E5" s="761"/>
      <c r="F5" s="761"/>
      <c r="G5" s="761"/>
      <c r="H5" s="400"/>
      <c r="I5" s="399"/>
      <c r="K5" s="401"/>
      <c r="L5" s="761"/>
      <c r="M5" s="761"/>
      <c r="N5" s="761"/>
      <c r="O5" s="761"/>
      <c r="P5" s="761"/>
      <c r="Q5" s="400"/>
      <c r="R5" s="399"/>
      <c r="T5" s="401"/>
      <c r="U5" s="761"/>
      <c r="V5" s="761"/>
      <c r="W5" s="761"/>
      <c r="X5" s="761"/>
      <c r="Y5" s="761"/>
      <c r="Z5" s="400"/>
      <c r="AA5" s="399"/>
    </row>
    <row r="6" spans="2:28">
      <c r="B6" s="401"/>
      <c r="C6" s="402"/>
      <c r="D6" s="561"/>
      <c r="E6" s="403"/>
      <c r="F6" s="403"/>
      <c r="G6" s="403"/>
      <c r="H6" s="400"/>
      <c r="I6" s="399"/>
      <c r="K6" s="401"/>
      <c r="L6" s="402"/>
      <c r="M6" s="561"/>
      <c r="N6" s="403"/>
      <c r="O6" s="403"/>
      <c r="P6" s="403"/>
      <c r="Q6" s="400"/>
      <c r="R6" s="399"/>
      <c r="T6" s="401"/>
      <c r="U6" s="402"/>
      <c r="V6" s="561"/>
      <c r="W6" s="403"/>
      <c r="X6" s="403"/>
      <c r="Y6" s="403"/>
      <c r="Z6" s="400"/>
      <c r="AA6" s="399"/>
    </row>
    <row r="7" spans="2:28">
      <c r="B7" s="401"/>
      <c r="C7" s="670" t="s">
        <v>230</v>
      </c>
      <c r="D7" s="670"/>
      <c r="E7" s="404"/>
      <c r="F7" s="404"/>
      <c r="G7" s="404"/>
      <c r="H7" s="400"/>
      <c r="I7" s="399"/>
      <c r="K7" s="401"/>
      <c r="L7" s="670" t="s">
        <v>230</v>
      </c>
      <c r="M7" s="670"/>
      <c r="N7" s="404"/>
      <c r="O7" s="404"/>
      <c r="P7" s="404"/>
      <c r="Q7" s="400"/>
      <c r="R7" s="399"/>
      <c r="T7" s="401"/>
      <c r="U7" s="670" t="s">
        <v>230</v>
      </c>
      <c r="V7" s="670"/>
      <c r="W7" s="404"/>
      <c r="X7" s="404"/>
      <c r="Y7" s="404"/>
      <c r="Z7" s="400"/>
      <c r="AA7" s="399"/>
    </row>
    <row r="8" spans="2:28" ht="39.75" customHeight="1" thickBot="1">
      <c r="B8" s="401"/>
      <c r="C8" s="750" t="s">
        <v>238</v>
      </c>
      <c r="D8" s="750"/>
      <c r="E8" s="750"/>
      <c r="F8" s="750"/>
      <c r="G8" s="750"/>
      <c r="H8" s="400"/>
      <c r="I8" s="399"/>
      <c r="K8" s="401"/>
      <c r="L8" s="750" t="s">
        <v>238</v>
      </c>
      <c r="M8" s="750"/>
      <c r="N8" s="750"/>
      <c r="O8" s="750"/>
      <c r="P8" s="750"/>
      <c r="Q8" s="400"/>
      <c r="R8" s="399"/>
      <c r="T8" s="401"/>
      <c r="U8" s="750" t="s">
        <v>238</v>
      </c>
      <c r="V8" s="750"/>
      <c r="W8" s="750"/>
      <c r="X8" s="750"/>
      <c r="Y8" s="750"/>
      <c r="Z8" s="400"/>
      <c r="AA8" s="399"/>
    </row>
    <row r="9" spans="2:28" ht="50.15" customHeight="1" thickBot="1">
      <c r="B9" s="401"/>
      <c r="C9" s="751" t="s">
        <v>984</v>
      </c>
      <c r="D9" s="751"/>
      <c r="E9" s="752">
        <v>2979902.3305087006</v>
      </c>
      <c r="F9" s="753"/>
      <c r="G9" s="754"/>
      <c r="H9" s="400"/>
      <c r="I9" s="399"/>
      <c r="K9" s="401"/>
      <c r="L9" s="751" t="s">
        <v>984</v>
      </c>
      <c r="M9" s="751"/>
      <c r="N9" s="755">
        <v>2979902.3305087006</v>
      </c>
      <c r="O9" s="756"/>
      <c r="P9" s="757"/>
      <c r="Q9" s="400"/>
      <c r="R9" s="399"/>
      <c r="T9" s="401"/>
      <c r="U9" s="751" t="s">
        <v>1404</v>
      </c>
      <c r="V9" s="751"/>
      <c r="W9" s="758">
        <f>N9+1700097</f>
        <v>4679999.3305087006</v>
      </c>
      <c r="X9" s="759"/>
      <c r="Y9" s="760"/>
      <c r="Z9" s="400"/>
      <c r="AA9" s="399"/>
      <c r="AB9" s="463"/>
    </row>
    <row r="10" spans="2:28" ht="99.9" customHeight="1" thickBot="1">
      <c r="B10" s="401"/>
      <c r="C10" s="670" t="s">
        <v>231</v>
      </c>
      <c r="D10" s="670"/>
      <c r="E10" s="747"/>
      <c r="F10" s="748"/>
      <c r="G10" s="749"/>
      <c r="H10" s="400"/>
      <c r="I10" s="399"/>
      <c r="K10" s="401"/>
      <c r="L10" s="670" t="s">
        <v>231</v>
      </c>
      <c r="M10" s="670"/>
      <c r="N10" s="747"/>
      <c r="O10" s="748"/>
      <c r="P10" s="749"/>
      <c r="Q10" s="400"/>
      <c r="R10" s="399"/>
      <c r="T10" s="401"/>
      <c r="U10" s="670" t="s">
        <v>231</v>
      </c>
      <c r="V10" s="670"/>
      <c r="W10" s="747"/>
      <c r="X10" s="748"/>
      <c r="Y10" s="749"/>
      <c r="Z10" s="400"/>
      <c r="AA10" s="399"/>
    </row>
    <row r="11" spans="2:28" ht="14.5" thickBot="1">
      <c r="B11" s="401"/>
      <c r="C11" s="561"/>
      <c r="D11" s="561"/>
      <c r="E11" s="400"/>
      <c r="F11" s="400"/>
      <c r="G11" s="400"/>
      <c r="H11" s="400"/>
      <c r="I11" s="399"/>
      <c r="K11" s="401"/>
      <c r="L11" s="561"/>
      <c r="M11" s="561"/>
      <c r="N11" s="400"/>
      <c r="O11" s="400"/>
      <c r="P11" s="400"/>
      <c r="Q11" s="400"/>
      <c r="R11" s="399"/>
      <c r="T11" s="401"/>
      <c r="U11" s="561"/>
      <c r="V11" s="561"/>
      <c r="W11" s="400"/>
      <c r="X11" s="400"/>
      <c r="Y11" s="400"/>
      <c r="Z11" s="400"/>
      <c r="AA11" s="399"/>
    </row>
    <row r="12" spans="2:28" ht="18.75" customHeight="1" thickBot="1">
      <c r="B12" s="401"/>
      <c r="C12" s="670" t="s">
        <v>290</v>
      </c>
      <c r="D12" s="670"/>
      <c r="E12" s="742" t="s">
        <v>825</v>
      </c>
      <c r="F12" s="743"/>
      <c r="G12" s="743"/>
      <c r="H12" s="400"/>
      <c r="I12" s="399"/>
      <c r="K12" s="401"/>
      <c r="L12" s="670" t="s">
        <v>290</v>
      </c>
      <c r="M12" s="670"/>
      <c r="N12" s="744" t="s">
        <v>825</v>
      </c>
      <c r="O12" s="745"/>
      <c r="P12" s="746"/>
      <c r="Q12" s="400"/>
      <c r="R12" s="399"/>
      <c r="T12" s="401"/>
      <c r="U12" s="670" t="s">
        <v>290</v>
      </c>
      <c r="V12" s="670"/>
      <c r="W12" s="744" t="s">
        <v>825</v>
      </c>
      <c r="X12" s="745"/>
      <c r="Y12" s="746"/>
      <c r="Z12" s="400"/>
      <c r="AA12" s="399"/>
    </row>
    <row r="13" spans="2:28" ht="15" customHeight="1">
      <c r="B13" s="401"/>
      <c r="C13" s="741" t="s">
        <v>289</v>
      </c>
      <c r="D13" s="741"/>
      <c r="E13" s="741"/>
      <c r="F13" s="741"/>
      <c r="G13" s="741"/>
      <c r="H13" s="400"/>
      <c r="I13" s="399"/>
      <c r="K13" s="401"/>
      <c r="L13" s="741" t="s">
        <v>289</v>
      </c>
      <c r="M13" s="741"/>
      <c r="N13" s="741"/>
      <c r="O13" s="741"/>
      <c r="P13" s="741"/>
      <c r="Q13" s="400"/>
      <c r="R13" s="399"/>
      <c r="T13" s="401"/>
      <c r="U13" s="741" t="s">
        <v>289</v>
      </c>
      <c r="V13" s="741"/>
      <c r="W13" s="741"/>
      <c r="X13" s="741"/>
      <c r="Y13" s="741"/>
      <c r="Z13" s="400"/>
      <c r="AA13" s="399"/>
    </row>
    <row r="14" spans="2:28" ht="15" customHeight="1">
      <c r="B14" s="401"/>
      <c r="C14" s="405"/>
      <c r="D14" s="405"/>
      <c r="E14" s="405"/>
      <c r="F14" s="405"/>
      <c r="G14" s="405"/>
      <c r="H14" s="400"/>
      <c r="I14" s="399"/>
      <c r="K14" s="401"/>
      <c r="L14" s="405"/>
      <c r="M14" s="405"/>
      <c r="N14" s="405"/>
      <c r="O14" s="405"/>
      <c r="P14" s="405"/>
      <c r="Q14" s="400"/>
      <c r="R14" s="399"/>
      <c r="T14" s="401"/>
      <c r="U14" s="405"/>
      <c r="V14" s="405"/>
      <c r="W14" s="405"/>
      <c r="X14" s="405"/>
      <c r="Y14" s="405"/>
      <c r="Z14" s="400"/>
      <c r="AA14" s="399"/>
    </row>
    <row r="15" spans="2:28" ht="14.5" thickBot="1">
      <c r="B15" s="401"/>
      <c r="C15" s="670" t="s">
        <v>214</v>
      </c>
      <c r="D15" s="670"/>
      <c r="E15" s="400"/>
      <c r="F15" s="400"/>
      <c r="G15" s="400"/>
      <c r="H15" s="400"/>
      <c r="I15" s="399"/>
      <c r="K15" s="401"/>
      <c r="L15" s="670" t="s">
        <v>214</v>
      </c>
      <c r="M15" s="670"/>
      <c r="N15" s="400"/>
      <c r="O15" s="400"/>
      <c r="P15" s="400"/>
      <c r="Q15" s="400"/>
      <c r="R15" s="399"/>
      <c r="T15" s="401"/>
      <c r="U15" s="670" t="s">
        <v>214</v>
      </c>
      <c r="V15" s="670"/>
      <c r="W15" s="400"/>
      <c r="X15" s="400"/>
      <c r="Y15" s="400"/>
      <c r="Z15" s="400"/>
      <c r="AA15" s="399"/>
    </row>
    <row r="16" spans="2:28" ht="43.5" customHeight="1" thickBot="1">
      <c r="B16" s="401"/>
      <c r="C16" s="670" t="s">
        <v>267</v>
      </c>
      <c r="D16" s="670"/>
      <c r="E16" s="733" t="s">
        <v>215</v>
      </c>
      <c r="F16" s="734"/>
      <c r="G16" s="735" t="s">
        <v>216</v>
      </c>
      <c r="H16" s="400"/>
      <c r="I16" s="399"/>
      <c r="K16" s="401"/>
      <c r="L16" s="670" t="s">
        <v>267</v>
      </c>
      <c r="M16" s="670"/>
      <c r="N16" s="733" t="s">
        <v>215</v>
      </c>
      <c r="O16" s="734"/>
      <c r="P16" s="735" t="s">
        <v>216</v>
      </c>
      <c r="Q16" s="400"/>
      <c r="R16" s="399"/>
      <c r="T16" s="401"/>
      <c r="U16" s="670" t="s">
        <v>267</v>
      </c>
      <c r="V16" s="670"/>
      <c r="W16" s="733" t="s">
        <v>215</v>
      </c>
      <c r="X16" s="734"/>
      <c r="Y16" s="735" t="s">
        <v>216</v>
      </c>
      <c r="Z16" s="400"/>
      <c r="AA16" s="399"/>
    </row>
    <row r="17" spans="2:27" ht="43.5" customHeight="1" thickBot="1">
      <c r="B17" s="401"/>
      <c r="C17" s="552"/>
      <c r="D17" s="552"/>
      <c r="E17" s="406" t="s">
        <v>985</v>
      </c>
      <c r="F17" s="407" t="s">
        <v>986</v>
      </c>
      <c r="G17" s="736"/>
      <c r="H17" s="400"/>
      <c r="I17" s="399"/>
      <c r="K17" s="401"/>
      <c r="L17" s="552"/>
      <c r="M17" s="552"/>
      <c r="N17" s="406" t="s">
        <v>985</v>
      </c>
      <c r="O17" s="407" t="s">
        <v>987</v>
      </c>
      <c r="P17" s="736"/>
      <c r="Q17" s="400"/>
      <c r="R17" s="399"/>
      <c r="T17" s="401"/>
      <c r="U17" s="552"/>
      <c r="V17" s="552"/>
      <c r="W17" s="406" t="s">
        <v>985</v>
      </c>
      <c r="X17" s="407" t="s">
        <v>1357</v>
      </c>
      <c r="Y17" s="736"/>
      <c r="Z17" s="400"/>
      <c r="AA17" s="399"/>
    </row>
    <row r="18" spans="2:27" ht="61.5" customHeight="1">
      <c r="B18" s="401"/>
      <c r="C18" s="552"/>
      <c r="D18" s="552"/>
      <c r="E18" s="737" t="s">
        <v>826</v>
      </c>
      <c r="F18" s="553" t="s">
        <v>988</v>
      </c>
      <c r="G18" s="738">
        <v>0</v>
      </c>
      <c r="H18" s="400"/>
      <c r="I18" s="399"/>
      <c r="K18" s="401"/>
      <c r="L18" s="552"/>
      <c r="M18" s="552"/>
      <c r="N18" s="739" t="s">
        <v>826</v>
      </c>
      <c r="O18" s="408" t="s">
        <v>988</v>
      </c>
      <c r="P18" s="409">
        <v>126.01</v>
      </c>
      <c r="Q18" s="400"/>
      <c r="R18" s="399"/>
      <c r="T18" s="401"/>
      <c r="U18" s="552"/>
      <c r="V18" s="552"/>
      <c r="W18" s="739" t="s">
        <v>826</v>
      </c>
      <c r="X18" s="566" t="s">
        <v>988</v>
      </c>
      <c r="Y18" s="409">
        <f>IFERROR(VLOOKUP(MID(X18,1,7),'[8]Cadena corte - 2020 - 2021'!$E$62:$F$113,2,FALSE),)</f>
        <v>11483.1</v>
      </c>
      <c r="Z18" s="400"/>
      <c r="AA18" s="399"/>
    </row>
    <row r="19" spans="2:27" ht="43.5" customHeight="1">
      <c r="B19" s="401"/>
      <c r="C19" s="552"/>
      <c r="D19" s="552"/>
      <c r="E19" s="737"/>
      <c r="F19" s="553" t="s">
        <v>989</v>
      </c>
      <c r="G19" s="731"/>
      <c r="H19" s="400"/>
      <c r="I19" s="399"/>
      <c r="K19" s="401"/>
      <c r="L19" s="552"/>
      <c r="M19" s="552"/>
      <c r="N19" s="740"/>
      <c r="O19" s="410" t="s">
        <v>989</v>
      </c>
      <c r="P19" s="411">
        <v>1008.04</v>
      </c>
      <c r="Q19" s="400"/>
      <c r="R19" s="399"/>
      <c r="T19" s="401"/>
      <c r="U19" s="552"/>
      <c r="V19" s="552"/>
      <c r="W19" s="740"/>
      <c r="X19" s="553" t="s">
        <v>989</v>
      </c>
      <c r="Y19" s="409">
        <f>IFERROR(VLOOKUP(MID(X19,1,7),'[8]Cadena corte - 2020 - 2021'!$E$62:$F$113,2,FALSE),)</f>
        <v>15982.43</v>
      </c>
      <c r="Z19" s="400"/>
      <c r="AA19" s="399"/>
    </row>
    <row r="20" spans="2:27" ht="56">
      <c r="B20" s="401"/>
      <c r="C20" s="552"/>
      <c r="D20" s="552"/>
      <c r="E20" s="737"/>
      <c r="F20" s="553" t="s">
        <v>990</v>
      </c>
      <c r="G20" s="732"/>
      <c r="H20" s="400"/>
      <c r="I20" s="399"/>
      <c r="K20" s="401"/>
      <c r="L20" s="552"/>
      <c r="M20" s="552"/>
      <c r="N20" s="740"/>
      <c r="O20" s="553" t="s">
        <v>991</v>
      </c>
      <c r="P20" s="411">
        <v>271.95999999999998</v>
      </c>
      <c r="Q20" s="400"/>
      <c r="R20" s="399"/>
      <c r="T20" s="401"/>
      <c r="U20" s="552"/>
      <c r="V20" s="552"/>
      <c r="W20" s="740"/>
      <c r="X20" s="553" t="s">
        <v>991</v>
      </c>
      <c r="Y20" s="409">
        <f>IFERROR(VLOOKUP(MID(X20,1,7),'[8]Cadena corte - 2020 - 2021'!$E$62:$F$113,2,FALSE),)</f>
        <v>25193.67</v>
      </c>
      <c r="Z20" s="400"/>
      <c r="AA20" s="399"/>
    </row>
    <row r="21" spans="2:27" ht="42">
      <c r="B21" s="401"/>
      <c r="C21" s="561"/>
      <c r="D21" s="561"/>
      <c r="E21" s="560" t="s">
        <v>992</v>
      </c>
      <c r="F21" s="412" t="s">
        <v>993</v>
      </c>
      <c r="G21" s="413">
        <v>1253.5700000000002</v>
      </c>
      <c r="H21" s="400"/>
      <c r="I21" s="399"/>
      <c r="K21" s="401"/>
      <c r="L21" s="561"/>
      <c r="M21" s="561"/>
      <c r="N21" s="681" t="s">
        <v>992</v>
      </c>
      <c r="O21" s="352" t="s">
        <v>994</v>
      </c>
      <c r="P21" s="411">
        <v>75737.16</v>
      </c>
      <c r="Q21" s="400"/>
      <c r="R21" s="399"/>
      <c r="T21" s="401"/>
      <c r="U21" s="561"/>
      <c r="V21" s="561"/>
      <c r="W21" s="681" t="s">
        <v>992</v>
      </c>
      <c r="X21" s="352" t="s">
        <v>994</v>
      </c>
      <c r="Y21" s="409">
        <f>IFERROR(VLOOKUP(MID(X21,1,7),'[8]Cadena corte - 2020 - 2021'!$E$62:$F$113,2,FALSE),)</f>
        <v>2750</v>
      </c>
      <c r="Z21" s="400"/>
      <c r="AA21" s="399"/>
    </row>
    <row r="22" spans="2:27" ht="56">
      <c r="B22" s="401"/>
      <c r="C22" s="561"/>
      <c r="D22" s="561"/>
      <c r="E22" s="560" t="s">
        <v>995</v>
      </c>
      <c r="F22" s="412" t="s">
        <v>996</v>
      </c>
      <c r="G22" s="413">
        <v>15619.6</v>
      </c>
      <c r="H22" s="400"/>
      <c r="I22" s="399"/>
      <c r="K22" s="401"/>
      <c r="L22" s="561"/>
      <c r="M22" s="561"/>
      <c r="N22" s="712"/>
      <c r="O22" s="412" t="s">
        <v>997</v>
      </c>
      <c r="P22" s="411">
        <v>8572.02</v>
      </c>
      <c r="Q22" s="400"/>
      <c r="R22" s="399"/>
      <c r="T22" s="401"/>
      <c r="U22" s="561"/>
      <c r="V22" s="561"/>
      <c r="W22" s="712"/>
      <c r="X22" s="412" t="s">
        <v>1172</v>
      </c>
      <c r="Y22" s="409">
        <f>IFERROR(VLOOKUP(MID(X22,1,7),'[8]Cadena corte - 2020 - 2021'!$E$62:$F$113,2,FALSE),)</f>
        <v>0</v>
      </c>
      <c r="Z22" s="400"/>
      <c r="AA22" s="399"/>
    </row>
    <row r="23" spans="2:27" ht="42">
      <c r="B23" s="401"/>
      <c r="C23" s="561"/>
      <c r="D23" s="561"/>
      <c r="E23" s="560" t="s">
        <v>998</v>
      </c>
      <c r="F23" s="412" t="s">
        <v>999</v>
      </c>
      <c r="G23" s="413">
        <v>2483.63</v>
      </c>
      <c r="H23" s="400"/>
      <c r="I23" s="399"/>
      <c r="K23" s="401"/>
      <c r="L23" s="561"/>
      <c r="M23" s="561"/>
      <c r="N23" s="699"/>
      <c r="O23" s="412" t="s">
        <v>1000</v>
      </c>
      <c r="P23" s="411">
        <v>823.4</v>
      </c>
      <c r="Q23" s="400"/>
      <c r="R23" s="399"/>
      <c r="T23" s="401"/>
      <c r="U23" s="561"/>
      <c r="V23" s="561"/>
      <c r="W23" s="699"/>
      <c r="X23" s="412" t="s">
        <v>1173</v>
      </c>
      <c r="Y23" s="409">
        <f>IFERROR(VLOOKUP(MID(X23,1,7),'[8]Cadena corte - 2020 - 2021'!$E$62:$F$113,2,FALSE),)</f>
        <v>60530.97</v>
      </c>
      <c r="Z23" s="400"/>
      <c r="AA23" s="399"/>
    </row>
    <row r="24" spans="2:27" ht="56">
      <c r="B24" s="401"/>
      <c r="C24" s="561"/>
      <c r="D24" s="561"/>
      <c r="E24" s="560" t="s">
        <v>1001</v>
      </c>
      <c r="F24" s="412" t="s">
        <v>1002</v>
      </c>
      <c r="G24" s="413">
        <v>32954.080000000002</v>
      </c>
      <c r="H24" s="400"/>
      <c r="I24" s="399"/>
      <c r="K24" s="401"/>
      <c r="L24" s="561"/>
      <c r="M24" s="561"/>
      <c r="N24" s="681" t="s">
        <v>1003</v>
      </c>
      <c r="O24" s="352" t="s">
        <v>996</v>
      </c>
      <c r="P24" s="411">
        <v>2750</v>
      </c>
      <c r="Q24" s="400"/>
      <c r="R24" s="399"/>
      <c r="T24" s="401"/>
      <c r="U24" s="561"/>
      <c r="V24" s="561"/>
      <c r="W24" s="681" t="s">
        <v>1003</v>
      </c>
      <c r="X24" s="352" t="s">
        <v>996</v>
      </c>
      <c r="Y24" s="409">
        <f>IFERROR(VLOOKUP(MID(X24,1,7),'[8]Cadena corte - 2020 - 2021'!$E$62:$F$113,2,FALSE),)</f>
        <v>0</v>
      </c>
      <c r="Z24" s="400"/>
      <c r="AA24" s="399"/>
    </row>
    <row r="25" spans="2:27" ht="30" customHeight="1">
      <c r="B25" s="401"/>
      <c r="C25" s="561"/>
      <c r="D25" s="561"/>
      <c r="E25" s="724" t="s">
        <v>1004</v>
      </c>
      <c r="F25" s="412" t="s">
        <v>1005</v>
      </c>
      <c r="G25" s="413">
        <v>752.3</v>
      </c>
      <c r="H25" s="400"/>
      <c r="I25" s="399"/>
      <c r="K25" s="401"/>
      <c r="L25" s="561"/>
      <c r="M25" s="561"/>
      <c r="N25" s="712"/>
      <c r="O25" s="412" t="s">
        <v>1006</v>
      </c>
      <c r="P25" s="411">
        <v>5330.1</v>
      </c>
      <c r="Q25" s="400"/>
      <c r="R25" s="399"/>
      <c r="T25" s="401"/>
      <c r="U25" s="561"/>
      <c r="V25" s="561"/>
      <c r="W25" s="712"/>
      <c r="X25" s="412" t="s">
        <v>1174</v>
      </c>
      <c r="Y25" s="409">
        <f>IFERROR(VLOOKUP(MID(X25,1,7),'[8]Cadena corte - 2020 - 2021'!$E$62:$F$113,2,FALSE),)</f>
        <v>7163.49</v>
      </c>
      <c r="Z25" s="400"/>
      <c r="AA25" s="399"/>
    </row>
    <row r="26" spans="2:27" ht="28">
      <c r="B26" s="401"/>
      <c r="C26" s="561"/>
      <c r="D26" s="561"/>
      <c r="E26" s="725"/>
      <c r="F26" s="412" t="s">
        <v>1007</v>
      </c>
      <c r="G26" s="413">
        <v>19868.68</v>
      </c>
      <c r="H26" s="400"/>
      <c r="I26" s="399"/>
      <c r="K26" s="401"/>
      <c r="L26" s="561"/>
      <c r="M26" s="561"/>
      <c r="N26" s="699"/>
      <c r="O26" s="412" t="s">
        <v>1008</v>
      </c>
      <c r="P26" s="411">
        <v>7537.9600000000009</v>
      </c>
      <c r="Q26" s="400"/>
      <c r="R26" s="399"/>
      <c r="T26" s="401"/>
      <c r="U26" s="561"/>
      <c r="V26" s="561"/>
      <c r="W26" s="699"/>
      <c r="X26" s="412" t="s">
        <v>1175</v>
      </c>
      <c r="Y26" s="409">
        <f>IFERROR(VLOOKUP(MID(X26,1,7),'[8]Cadena corte - 2020 - 2021'!$E$62:$F$113,2,FALSE),)</f>
        <v>2591.2600000000002</v>
      </c>
      <c r="Z26" s="400"/>
      <c r="AA26" s="399"/>
    </row>
    <row r="27" spans="2:27" ht="28">
      <c r="B27" s="401"/>
      <c r="C27" s="561"/>
      <c r="D27" s="561"/>
      <c r="E27" s="725"/>
      <c r="F27" s="727" t="s">
        <v>1009</v>
      </c>
      <c r="G27" s="730">
        <v>18170.849999999999</v>
      </c>
      <c r="H27" s="400"/>
      <c r="I27" s="399"/>
      <c r="K27" s="401"/>
      <c r="L27" s="561"/>
      <c r="M27" s="561"/>
      <c r="N27" s="559" t="s">
        <v>1010</v>
      </c>
      <c r="O27" s="412" t="s">
        <v>1011</v>
      </c>
      <c r="P27" s="411">
        <v>4000</v>
      </c>
      <c r="Q27" s="400"/>
      <c r="R27" s="399"/>
      <c r="T27" s="401"/>
      <c r="U27" s="561"/>
      <c r="V27" s="561"/>
      <c r="W27" s="681" t="s">
        <v>1010</v>
      </c>
      <c r="X27" s="412" t="s">
        <v>1176</v>
      </c>
      <c r="Y27" s="409">
        <f>IFERROR(VLOOKUP(MID(X27,1,7),'[8]Cadena corte - 2020 - 2021'!$E$62:$F$113,2,FALSE),)</f>
        <v>0</v>
      </c>
      <c r="Z27" s="400"/>
      <c r="AA27" s="399"/>
    </row>
    <row r="28" spans="2:27" ht="42">
      <c r="B28" s="401"/>
      <c r="C28" s="561"/>
      <c r="D28" s="561"/>
      <c r="E28" s="725"/>
      <c r="F28" s="728"/>
      <c r="G28" s="731"/>
      <c r="H28" s="400"/>
      <c r="I28" s="399"/>
      <c r="K28" s="401"/>
      <c r="L28" s="561"/>
      <c r="M28" s="561"/>
      <c r="N28" s="681" t="s">
        <v>1013</v>
      </c>
      <c r="O28" s="412" t="s">
        <v>1014</v>
      </c>
      <c r="P28" s="411">
        <v>17753.93</v>
      </c>
      <c r="Q28" s="400"/>
      <c r="R28" s="399"/>
      <c r="T28" s="401"/>
      <c r="U28" s="561"/>
      <c r="V28" s="561"/>
      <c r="W28" s="712"/>
      <c r="X28" s="412" t="s">
        <v>1358</v>
      </c>
      <c r="Y28" s="409">
        <f>IFERROR(VLOOKUP(MID(X28,1,7),'[8]Cadena corte - 2020 - 2021'!$E$62:$F$113,2,FALSE),)</f>
        <v>0</v>
      </c>
      <c r="Z28" s="400"/>
      <c r="AA28" s="399"/>
    </row>
    <row r="29" spans="2:27" ht="28">
      <c r="B29" s="401"/>
      <c r="C29" s="561"/>
      <c r="D29" s="561"/>
      <c r="E29" s="725"/>
      <c r="F29" s="728"/>
      <c r="G29" s="731"/>
      <c r="H29" s="400"/>
      <c r="I29" s="399"/>
      <c r="K29" s="401"/>
      <c r="L29" s="561"/>
      <c r="M29" s="561"/>
      <c r="N29" s="699"/>
      <c r="O29" s="412" t="str">
        <f>"1.2.3.2 M"&amp;LOWER("EJORAR GESTIÓN EFECTIVA DE LAS ACTIVIDADES IMPLEMENTADAS POR EL PROYECTO")</f>
        <v>1.2.3.2 Mejorar gestión efectiva de las actividades implementadas por el proyecto</v>
      </c>
      <c r="P29" s="411">
        <v>1206.24</v>
      </c>
      <c r="Q29" s="400"/>
      <c r="R29" s="399"/>
      <c r="T29" s="401"/>
      <c r="U29" s="561"/>
      <c r="V29" s="561"/>
      <c r="W29" s="712"/>
      <c r="X29" s="412" t="s">
        <v>1359</v>
      </c>
      <c r="Y29" s="409">
        <f>IFERROR(VLOOKUP(MID(X29,1,7),'[8]Cadena corte - 2020 - 2021'!$E$62:$F$113,2,FALSE),)</f>
        <v>0</v>
      </c>
      <c r="Z29" s="400"/>
      <c r="AA29" s="399"/>
    </row>
    <row r="30" spans="2:27" ht="28">
      <c r="B30" s="401"/>
      <c r="C30" s="561"/>
      <c r="D30" s="561"/>
      <c r="E30" s="725"/>
      <c r="F30" s="729"/>
      <c r="G30" s="732"/>
      <c r="H30" s="400"/>
      <c r="I30" s="399"/>
      <c r="K30" s="401"/>
      <c r="L30" s="561"/>
      <c r="M30" s="561"/>
      <c r="N30" s="681" t="s">
        <v>998</v>
      </c>
      <c r="O30" s="412" t="s">
        <v>1019</v>
      </c>
      <c r="P30" s="411">
        <v>21625.550000000003</v>
      </c>
      <c r="Q30" s="400"/>
      <c r="R30" s="399"/>
      <c r="T30" s="401"/>
      <c r="U30" s="561"/>
      <c r="V30" s="561"/>
      <c r="W30" s="699"/>
      <c r="X30" s="412" t="s">
        <v>1360</v>
      </c>
      <c r="Y30" s="409">
        <f>IFERROR(VLOOKUP(MID(X30,1,7),'[8]Cadena corte - 2020 - 2021'!$E$62:$F$113,2,FALSE),)</f>
        <v>0</v>
      </c>
      <c r="Z30" s="400"/>
      <c r="AA30" s="399"/>
    </row>
    <row r="31" spans="2:27" ht="56">
      <c r="B31" s="401"/>
      <c r="C31" s="561"/>
      <c r="D31" s="561"/>
      <c r="E31" s="726"/>
      <c r="F31" s="412" t="s">
        <v>1012</v>
      </c>
      <c r="G31" s="413">
        <v>0</v>
      </c>
      <c r="H31" s="400"/>
      <c r="I31" s="399"/>
      <c r="K31" s="401"/>
      <c r="L31" s="561"/>
      <c r="M31" s="561"/>
      <c r="N31" s="699"/>
      <c r="O31" s="412" t="s">
        <v>1022</v>
      </c>
      <c r="P31" s="411">
        <v>1000</v>
      </c>
      <c r="Q31" s="400"/>
      <c r="R31" s="399"/>
      <c r="T31" s="401"/>
      <c r="U31" s="561"/>
      <c r="V31" s="561"/>
      <c r="W31" s="681" t="s">
        <v>1013</v>
      </c>
      <c r="X31" s="412" t="s">
        <v>1177</v>
      </c>
      <c r="Y31" s="409">
        <f>IFERROR(VLOOKUP(MID(X31,1,7),'[8]Cadena corte - 2020 - 2021'!$E$62:$F$113,2,FALSE),)</f>
        <v>44001.919999999998</v>
      </c>
      <c r="Z31" s="400"/>
      <c r="AA31" s="399"/>
    </row>
    <row r="32" spans="2:27" ht="42">
      <c r="B32" s="401"/>
      <c r="C32" s="561"/>
      <c r="D32" s="561"/>
      <c r="E32" s="560" t="s">
        <v>1015</v>
      </c>
      <c r="F32" s="412" t="s">
        <v>1016</v>
      </c>
      <c r="G32" s="413">
        <v>3241.6</v>
      </c>
      <c r="H32" s="400"/>
      <c r="I32" s="399"/>
      <c r="K32" s="401"/>
      <c r="L32" s="561"/>
      <c r="M32" s="561"/>
      <c r="N32" s="681" t="s">
        <v>1001</v>
      </c>
      <c r="O32" s="412" t="s">
        <v>1025</v>
      </c>
      <c r="P32" s="411">
        <v>361163</v>
      </c>
      <c r="Q32" s="400"/>
      <c r="R32" s="399"/>
      <c r="T32" s="401"/>
      <c r="U32" s="561"/>
      <c r="V32" s="561"/>
      <c r="W32" s="699"/>
      <c r="X32" s="412" t="str">
        <f>"1.2.3.2 M"&amp;LOWER("EJORAR GESTIÓN EFECTIVA DE LAS ACTIVIDADES IMPLEMENTADAS POR EL PROYECTO")</f>
        <v>1.2.3.2 Mejorar gestión efectiva de las actividades implementadas por el proyecto</v>
      </c>
      <c r="Y32" s="409">
        <f>IFERROR(VLOOKUP(MID(X32,1,7),'[8]Cadena corte - 2020 - 2021'!$E$62:$F$113,2,FALSE),)</f>
        <v>32921.339999999997</v>
      </c>
      <c r="Z32" s="400"/>
      <c r="AA32" s="399"/>
    </row>
    <row r="33" spans="2:27" ht="56">
      <c r="B33" s="401"/>
      <c r="C33" s="561"/>
      <c r="D33" s="561"/>
      <c r="E33" s="412" t="s">
        <v>1017</v>
      </c>
      <c r="F33" s="412" t="s">
        <v>1018</v>
      </c>
      <c r="G33" s="413">
        <v>307.07</v>
      </c>
      <c r="H33" s="400"/>
      <c r="I33" s="399"/>
      <c r="K33" s="401"/>
      <c r="L33" s="561"/>
      <c r="M33" s="561"/>
      <c r="N33" s="712"/>
      <c r="O33" s="412" t="s">
        <v>1028</v>
      </c>
      <c r="P33" s="411">
        <v>0</v>
      </c>
      <c r="Q33" s="400"/>
      <c r="R33" s="399"/>
      <c r="T33" s="401"/>
      <c r="U33" s="561"/>
      <c r="V33" s="561"/>
      <c r="W33" s="681" t="s">
        <v>998</v>
      </c>
      <c r="X33" s="412" t="s">
        <v>1019</v>
      </c>
      <c r="Y33" s="409">
        <f>IFERROR(VLOOKUP(MID(X33,1,7),'[8]Cadena corte - 2020 - 2021'!$E$62:$F$113,2,FALSE),)</f>
        <v>0</v>
      </c>
      <c r="Z33" s="400"/>
      <c r="AA33" s="399"/>
    </row>
    <row r="34" spans="2:27" ht="70">
      <c r="B34" s="401"/>
      <c r="C34" s="561"/>
      <c r="D34" s="561"/>
      <c r="E34" s="560" t="s">
        <v>1020</v>
      </c>
      <c r="F34" s="412" t="s">
        <v>1021</v>
      </c>
      <c r="G34" s="413">
        <v>0</v>
      </c>
      <c r="H34" s="400"/>
      <c r="I34" s="399"/>
      <c r="K34" s="401"/>
      <c r="L34" s="561"/>
      <c r="M34" s="561"/>
      <c r="N34" s="699"/>
      <c r="O34" s="412" t="s">
        <v>1031</v>
      </c>
      <c r="P34" s="411">
        <v>6984.62</v>
      </c>
      <c r="Q34" s="400"/>
      <c r="R34" s="399"/>
      <c r="T34" s="401"/>
      <c r="U34" s="561"/>
      <c r="V34" s="561"/>
      <c r="W34" s="699"/>
      <c r="X34" s="412" t="s">
        <v>1178</v>
      </c>
      <c r="Y34" s="409">
        <f>IFERROR(VLOOKUP(MID(X34,1,7),'[8]Cadena corte - 2020 - 2021'!$E$62:$F$113,2,FALSE),)</f>
        <v>0</v>
      </c>
      <c r="Z34" s="400"/>
      <c r="AA34" s="399"/>
    </row>
    <row r="35" spans="2:27" ht="56">
      <c r="B35" s="401"/>
      <c r="C35" s="561"/>
      <c r="D35" s="561"/>
      <c r="E35" s="560" t="s">
        <v>1023</v>
      </c>
      <c r="F35" s="412" t="s">
        <v>1024</v>
      </c>
      <c r="G35" s="413">
        <v>0</v>
      </c>
      <c r="H35" s="400"/>
      <c r="I35" s="399"/>
      <c r="K35" s="401"/>
      <c r="L35" s="561"/>
      <c r="M35" s="561"/>
      <c r="N35" s="721" t="s">
        <v>1004</v>
      </c>
      <c r="O35" s="412" t="s">
        <v>1005</v>
      </c>
      <c r="P35" s="411">
        <v>0</v>
      </c>
      <c r="Q35" s="400"/>
      <c r="R35" s="399"/>
      <c r="T35" s="401"/>
      <c r="U35" s="561"/>
      <c r="V35" s="561"/>
      <c r="W35" s="681" t="s">
        <v>1001</v>
      </c>
      <c r="X35" s="412" t="s">
        <v>1002</v>
      </c>
      <c r="Y35" s="409">
        <f>IFERROR(VLOOKUP(MID(X35,1,7),'[8]Cadena corte - 2020 - 2021'!$E$62:$F$113,2,FALSE),)</f>
        <v>683585</v>
      </c>
      <c r="Z35" s="400"/>
      <c r="AA35" s="399"/>
    </row>
    <row r="36" spans="2:27" ht="70">
      <c r="B36" s="401"/>
      <c r="C36" s="561"/>
      <c r="D36" s="561"/>
      <c r="E36" s="560" t="s">
        <v>1026</v>
      </c>
      <c r="F36" s="412" t="s">
        <v>1027</v>
      </c>
      <c r="G36" s="413">
        <v>0</v>
      </c>
      <c r="H36" s="400"/>
      <c r="I36" s="399"/>
      <c r="K36" s="401"/>
      <c r="L36" s="561"/>
      <c r="M36" s="561"/>
      <c r="N36" s="722"/>
      <c r="O36" s="412" t="s">
        <v>1007</v>
      </c>
      <c r="P36" s="411">
        <v>8500</v>
      </c>
      <c r="Q36" s="400"/>
      <c r="R36" s="399"/>
      <c r="T36" s="401"/>
      <c r="U36" s="561"/>
      <c r="V36" s="561"/>
      <c r="W36" s="712"/>
      <c r="X36" s="412" t="s">
        <v>1179</v>
      </c>
      <c r="Y36" s="409">
        <f>IFERROR(VLOOKUP(MID(X36,1,7),'[8]Cadena corte - 2020 - 2021'!$E$62:$F$113,2,FALSE),)</f>
        <v>110132.51999999999</v>
      </c>
      <c r="Z36" s="400"/>
      <c r="AA36" s="399"/>
    </row>
    <row r="37" spans="2:27" ht="48.75" customHeight="1">
      <c r="B37" s="401"/>
      <c r="C37" s="561"/>
      <c r="D37" s="561"/>
      <c r="E37" s="557" t="s">
        <v>1029</v>
      </c>
      <c r="F37" s="412" t="s">
        <v>1030</v>
      </c>
      <c r="G37" s="413">
        <v>0</v>
      </c>
      <c r="H37" s="400"/>
      <c r="I37" s="399"/>
      <c r="K37" s="401"/>
      <c r="L37" s="561"/>
      <c r="M37" s="561"/>
      <c r="N37" s="722"/>
      <c r="O37" s="412" t="s">
        <v>1009</v>
      </c>
      <c r="P37" s="411">
        <v>12000</v>
      </c>
      <c r="Q37" s="400"/>
      <c r="R37" s="399"/>
      <c r="T37" s="401"/>
      <c r="U37" s="561"/>
      <c r="V37" s="561"/>
      <c r="W37" s="699"/>
      <c r="X37" s="412" t="s">
        <v>1180</v>
      </c>
      <c r="Y37" s="409">
        <f>IFERROR(VLOOKUP(MID(X37,1,7),'[8]Cadena corte - 2020 - 2021'!$E$62:$F$113,2,FALSE),)</f>
        <v>5061.8600000000006</v>
      </c>
      <c r="Z37" s="400"/>
      <c r="AA37" s="399"/>
    </row>
    <row r="38" spans="2:27" ht="54.75" customHeight="1">
      <c r="B38" s="401"/>
      <c r="C38" s="561"/>
      <c r="D38" s="561"/>
      <c r="E38" s="557" t="s">
        <v>1032</v>
      </c>
      <c r="F38" s="412" t="s">
        <v>1033</v>
      </c>
      <c r="G38" s="413">
        <v>307.07</v>
      </c>
      <c r="H38" s="400"/>
      <c r="I38" s="399"/>
      <c r="K38" s="401"/>
      <c r="L38" s="561"/>
      <c r="M38" s="561"/>
      <c r="N38" s="722"/>
      <c r="O38" s="412" t="s">
        <v>1012</v>
      </c>
      <c r="P38" s="411">
        <v>123674.69</v>
      </c>
      <c r="Q38" s="400"/>
      <c r="R38" s="399"/>
      <c r="T38" s="401"/>
      <c r="U38" s="561"/>
      <c r="V38" s="561"/>
      <c r="W38" s="721" t="s">
        <v>1004</v>
      </c>
      <c r="X38" s="412" t="s">
        <v>1005</v>
      </c>
      <c r="Y38" s="409">
        <f>IFERROR(VLOOKUP(MID(X38,1,7),'[8]Cadena corte - 2020 - 2021'!$E$62:$F$113,2,FALSE),)</f>
        <v>0</v>
      </c>
      <c r="Z38" s="400"/>
      <c r="AA38" s="399"/>
    </row>
    <row r="39" spans="2:27" ht="28">
      <c r="B39" s="401"/>
      <c r="C39" s="561"/>
      <c r="D39" s="561"/>
      <c r="E39" s="715" t="s">
        <v>1034</v>
      </c>
      <c r="F39" s="412" t="s">
        <v>1035</v>
      </c>
      <c r="G39" s="413">
        <v>50960.72</v>
      </c>
      <c r="H39" s="400"/>
      <c r="I39" s="399"/>
      <c r="K39" s="401"/>
      <c r="L39" s="561"/>
      <c r="M39" s="561"/>
      <c r="N39" s="722"/>
      <c r="O39" s="412" t="s">
        <v>1039</v>
      </c>
      <c r="P39" s="411">
        <v>249.56</v>
      </c>
      <c r="Q39" s="400"/>
      <c r="R39" s="399"/>
      <c r="T39" s="401"/>
      <c r="U39" s="561"/>
      <c r="V39" s="561"/>
      <c r="W39" s="722"/>
      <c r="X39" s="412" t="s">
        <v>1007</v>
      </c>
      <c r="Y39" s="409">
        <f>IFERROR(VLOOKUP(MID(X39,1,7),'[8]Cadena corte - 2020 - 2021'!$E$62:$F$113,2,FALSE),)</f>
        <v>11000</v>
      </c>
      <c r="Z39" s="400"/>
      <c r="AA39" s="399"/>
    </row>
    <row r="40" spans="2:27" ht="42">
      <c r="B40" s="401"/>
      <c r="C40" s="561"/>
      <c r="D40" s="561"/>
      <c r="E40" s="716"/>
      <c r="F40" s="412" t="s">
        <v>1036</v>
      </c>
      <c r="G40" s="413">
        <v>14524.57</v>
      </c>
      <c r="H40" s="400"/>
      <c r="I40" s="399"/>
      <c r="K40" s="401"/>
      <c r="L40" s="561"/>
      <c r="M40" s="561"/>
      <c r="N40" s="723"/>
      <c r="O40" s="412" t="s">
        <v>1041</v>
      </c>
      <c r="P40" s="411">
        <v>0</v>
      </c>
      <c r="Q40" s="400"/>
      <c r="R40" s="399"/>
      <c r="T40" s="401"/>
      <c r="U40" s="561"/>
      <c r="V40" s="561"/>
      <c r="W40" s="722"/>
      <c r="X40" s="412" t="s">
        <v>1009</v>
      </c>
      <c r="Y40" s="409">
        <f>IFERROR(VLOOKUP(MID(X40,1,7),'[8]Cadena corte - 2020 - 2021'!$E$62:$F$113,2,FALSE),)</f>
        <v>0</v>
      </c>
      <c r="Z40" s="400"/>
      <c r="AA40" s="399"/>
    </row>
    <row r="41" spans="2:27" ht="42">
      <c r="B41" s="401"/>
      <c r="C41" s="561"/>
      <c r="D41" s="561"/>
      <c r="E41" s="716"/>
      <c r="F41" s="412" t="s">
        <v>1037</v>
      </c>
      <c r="G41" s="413">
        <v>908.49</v>
      </c>
      <c r="H41" s="400"/>
      <c r="I41" s="399"/>
      <c r="K41" s="401"/>
      <c r="L41" s="561"/>
      <c r="M41" s="561"/>
      <c r="N41" s="559" t="s">
        <v>1015</v>
      </c>
      <c r="O41" s="414" t="s">
        <v>1016</v>
      </c>
      <c r="P41" s="411">
        <v>21824.629999999997</v>
      </c>
      <c r="Q41" s="400"/>
      <c r="R41" s="399"/>
      <c r="T41" s="401"/>
      <c r="U41" s="561"/>
      <c r="V41" s="561"/>
      <c r="W41" s="722"/>
      <c r="X41" s="412" t="s">
        <v>1012</v>
      </c>
      <c r="Y41" s="409">
        <f>IFERROR(VLOOKUP(MID(X41,1,7),'[8]Cadena corte - 2020 - 2021'!$E$62:$F$113,2,FALSE),)</f>
        <v>0</v>
      </c>
      <c r="Z41" s="400"/>
      <c r="AA41" s="399"/>
    </row>
    <row r="42" spans="2:27" ht="42">
      <c r="B42" s="401"/>
      <c r="C42" s="561"/>
      <c r="D42" s="561"/>
      <c r="E42" s="716"/>
      <c r="F42" s="412" t="s">
        <v>1038</v>
      </c>
      <c r="G42" s="413">
        <v>8933.73</v>
      </c>
      <c r="H42" s="400"/>
      <c r="I42" s="399"/>
      <c r="K42" s="401"/>
      <c r="L42" s="561"/>
      <c r="M42" s="561"/>
      <c r="N42" s="717" t="s">
        <v>1044</v>
      </c>
      <c r="O42" s="412" t="s">
        <v>1045</v>
      </c>
      <c r="P42" s="411">
        <v>25660</v>
      </c>
      <c r="Q42" s="400"/>
      <c r="R42" s="399"/>
      <c r="T42" s="401"/>
      <c r="U42" s="561"/>
      <c r="V42" s="561"/>
      <c r="W42" s="722"/>
      <c r="X42" s="412" t="s">
        <v>1181</v>
      </c>
      <c r="Y42" s="409">
        <f>IFERROR(VLOOKUP(MID(X42,1,7),'[8]Cadena corte - 2020 - 2021'!$E$62:$F$113,2,FALSE),)</f>
        <v>0</v>
      </c>
      <c r="Z42" s="400"/>
      <c r="AA42" s="399"/>
    </row>
    <row r="43" spans="2:27" ht="42">
      <c r="B43" s="401"/>
      <c r="C43" s="561"/>
      <c r="D43" s="561"/>
      <c r="E43" s="716"/>
      <c r="F43" s="412" t="s">
        <v>1040</v>
      </c>
      <c r="G43" s="413">
        <v>154.35</v>
      </c>
      <c r="H43" s="400"/>
      <c r="I43" s="399"/>
      <c r="K43" s="401"/>
      <c r="L43" s="561"/>
      <c r="M43" s="561"/>
      <c r="N43" s="718"/>
      <c r="O43" s="412" t="s">
        <v>1047</v>
      </c>
      <c r="P43" s="411">
        <v>4707.9400000000005</v>
      </c>
      <c r="Q43" s="400"/>
      <c r="R43" s="399"/>
      <c r="T43" s="401"/>
      <c r="U43" s="561"/>
      <c r="V43" s="561"/>
      <c r="W43" s="723"/>
      <c r="X43" s="412" t="s">
        <v>1182</v>
      </c>
      <c r="Y43" s="409">
        <f>IFERROR(VLOOKUP(MID(X43,1,7),'[8]Cadena corte - 2020 - 2021'!$E$62:$F$113,2,FALSE),)</f>
        <v>15950</v>
      </c>
      <c r="Z43" s="400"/>
      <c r="AA43" s="399"/>
    </row>
    <row r="44" spans="2:27" ht="42.5" thickBot="1">
      <c r="B44" s="401"/>
      <c r="C44" s="561"/>
      <c r="D44" s="561"/>
      <c r="E44" s="716"/>
      <c r="F44" s="555" t="s">
        <v>1042</v>
      </c>
      <c r="G44" s="556">
        <v>9298.6799999999985</v>
      </c>
      <c r="H44" s="400"/>
      <c r="I44" s="399"/>
      <c r="K44" s="401"/>
      <c r="L44" s="561"/>
      <c r="M44" s="561"/>
      <c r="N44" s="718"/>
      <c r="O44" s="412" t="s">
        <v>1049</v>
      </c>
      <c r="P44" s="411">
        <v>17520</v>
      </c>
      <c r="Q44" s="400"/>
      <c r="R44" s="399"/>
      <c r="T44" s="401"/>
      <c r="U44" s="561"/>
      <c r="V44" s="561"/>
      <c r="W44" s="559" t="s">
        <v>1015</v>
      </c>
      <c r="X44" s="414" t="s">
        <v>1016</v>
      </c>
      <c r="Y44" s="409">
        <f>IFERROR(VLOOKUP(MID(X44,1,7),'[8]Cadena corte - 2020 - 2021'!$E$62:$F$113,2,FALSE),)</f>
        <v>109728.95</v>
      </c>
      <c r="Z44" s="400"/>
      <c r="AA44" s="399"/>
    </row>
    <row r="45" spans="2:27" ht="63" customHeight="1">
      <c r="B45" s="401"/>
      <c r="C45" s="561"/>
      <c r="D45" s="561"/>
      <c r="E45" s="706" t="s">
        <v>1043</v>
      </c>
      <c r="F45" s="707"/>
      <c r="G45" s="415">
        <f>G18+G21+G22+G23+G24+G25+G26+G27+G31+G32+G33+G34+G35+G36+G37+G38</f>
        <v>94958.450000000041</v>
      </c>
      <c r="H45" s="400"/>
      <c r="I45" s="399"/>
      <c r="K45" s="401"/>
      <c r="L45" s="561"/>
      <c r="M45" s="561"/>
      <c r="N45" s="681" t="s">
        <v>1017</v>
      </c>
      <c r="O45" s="412" t="s">
        <v>1018</v>
      </c>
      <c r="P45" s="411">
        <v>10790.650000000001</v>
      </c>
      <c r="Q45" s="400"/>
      <c r="R45" s="399"/>
      <c r="T45" s="401"/>
      <c r="U45" s="561"/>
      <c r="V45" s="561"/>
      <c r="W45" s="717" t="s">
        <v>1044</v>
      </c>
      <c r="X45" s="412" t="s">
        <v>1183</v>
      </c>
      <c r="Y45" s="409">
        <f>IFERROR(VLOOKUP(MID(X45,1,7),'[8]Cadena corte - 2020 - 2021'!$E$62:$F$113,2,FALSE),)</f>
        <v>54628.45</v>
      </c>
      <c r="Z45" s="400"/>
      <c r="AA45" s="399"/>
    </row>
    <row r="46" spans="2:27" ht="51.75" customHeight="1">
      <c r="B46" s="401"/>
      <c r="C46" s="561"/>
      <c r="D46" s="561"/>
      <c r="E46" s="677" t="s">
        <v>1046</v>
      </c>
      <c r="F46" s="678"/>
      <c r="G46" s="411">
        <f>G39+G40+G41+G42+G43+G44</f>
        <v>84780.54</v>
      </c>
      <c r="H46" s="400"/>
      <c r="I46" s="399"/>
      <c r="K46" s="401"/>
      <c r="L46" s="561"/>
      <c r="M46" s="561"/>
      <c r="N46" s="699"/>
      <c r="O46" s="412" t="s">
        <v>1050</v>
      </c>
      <c r="P46" s="411">
        <v>533.65</v>
      </c>
      <c r="Q46" s="400"/>
      <c r="R46" s="399"/>
      <c r="T46" s="401"/>
      <c r="U46" s="561"/>
      <c r="V46" s="561"/>
      <c r="W46" s="718"/>
      <c r="X46" s="412" t="s">
        <v>1184</v>
      </c>
      <c r="Y46" s="409">
        <f>IFERROR(VLOOKUP(MID(X46,1,7),'[8]Cadena corte - 2020 - 2021'!$E$62:$F$113,2,FALSE),)</f>
        <v>0</v>
      </c>
      <c r="Z46" s="400"/>
      <c r="AA46" s="399"/>
    </row>
    <row r="47" spans="2:27" ht="75.75" customHeight="1" thickBot="1">
      <c r="B47" s="401"/>
      <c r="C47" s="561"/>
      <c r="D47" s="561"/>
      <c r="E47" s="719" t="s">
        <v>1048</v>
      </c>
      <c r="F47" s="720"/>
      <c r="G47" s="416">
        <f>SUM(G45:G46)</f>
        <v>179738.99000000005</v>
      </c>
      <c r="H47" s="400"/>
      <c r="I47" s="399"/>
      <c r="K47" s="401"/>
      <c r="L47" s="561"/>
      <c r="M47" s="561"/>
      <c r="N47" s="559" t="s">
        <v>1020</v>
      </c>
      <c r="O47" s="412" t="s">
        <v>1021</v>
      </c>
      <c r="P47" s="411">
        <v>0</v>
      </c>
      <c r="Q47" s="400"/>
      <c r="R47" s="399"/>
      <c r="T47" s="401"/>
      <c r="U47" s="561"/>
      <c r="V47" s="561"/>
      <c r="W47" s="718"/>
      <c r="X47" s="412" t="s">
        <v>1185</v>
      </c>
      <c r="Y47" s="409">
        <f>IFERROR(VLOOKUP(MID(X47,1,7),'[8]Cadena corte - 2020 - 2021'!$E$62:$F$113,2,FALSE),)</f>
        <v>20460</v>
      </c>
      <c r="Z47" s="400"/>
      <c r="AA47" s="399"/>
    </row>
    <row r="48" spans="2:27" ht="60" customHeight="1">
      <c r="B48" s="401"/>
      <c r="C48" s="561"/>
      <c r="D48" s="561"/>
      <c r="E48" s="400"/>
      <c r="F48" s="400"/>
      <c r="G48" s="400"/>
      <c r="H48" s="400"/>
      <c r="I48" s="399"/>
      <c r="K48" s="401"/>
      <c r="L48" s="552"/>
      <c r="M48" s="552"/>
      <c r="N48" s="559" t="s">
        <v>1023</v>
      </c>
      <c r="O48" s="412" t="s">
        <v>1024</v>
      </c>
      <c r="P48" s="411">
        <v>0</v>
      </c>
      <c r="Q48" s="400"/>
      <c r="R48" s="399"/>
      <c r="T48" s="401"/>
      <c r="U48" s="561"/>
      <c r="V48" s="561"/>
      <c r="W48" s="681" t="s">
        <v>1017</v>
      </c>
      <c r="X48" s="412" t="s">
        <v>1018</v>
      </c>
      <c r="Y48" s="409">
        <f>IFERROR(VLOOKUP(MID(X48,1,7),'[8]Cadena corte - 2020 - 2021'!$E$62:$F$113,2,FALSE),)</f>
        <v>10000</v>
      </c>
      <c r="Z48" s="400"/>
      <c r="AA48" s="399"/>
    </row>
    <row r="49" spans="2:27" ht="81.75" customHeight="1">
      <c r="B49" s="401"/>
      <c r="C49" s="670" t="s">
        <v>265</v>
      </c>
      <c r="D49" s="670"/>
      <c r="E49" s="400"/>
      <c r="F49" s="400"/>
      <c r="G49" s="400"/>
      <c r="H49" s="400"/>
      <c r="I49" s="399"/>
      <c r="K49" s="401"/>
      <c r="L49" s="561"/>
      <c r="M49" s="561"/>
      <c r="N49" s="700" t="s">
        <v>1026</v>
      </c>
      <c r="O49" s="412" t="s">
        <v>1027</v>
      </c>
      <c r="P49" s="411">
        <v>0</v>
      </c>
      <c r="Q49" s="400"/>
      <c r="R49" s="399"/>
      <c r="T49" s="401"/>
      <c r="U49" s="561"/>
      <c r="V49" s="561"/>
      <c r="W49" s="712"/>
      <c r="X49" s="412" t="s">
        <v>1186</v>
      </c>
      <c r="Y49" s="409">
        <f>IFERROR(VLOOKUP(MID(X49,1,7),'[8]Cadena corte - 2020 - 2021'!$E$62:$F$113,2,FALSE),)</f>
        <v>5105.3999999999996</v>
      </c>
      <c r="Z49" s="400"/>
      <c r="AA49" s="399"/>
    </row>
    <row r="50" spans="2:27" ht="81.75" customHeight="1">
      <c r="B50" s="401"/>
      <c r="C50" s="552"/>
      <c r="D50" s="552"/>
      <c r="E50" s="400"/>
      <c r="F50" s="400"/>
      <c r="G50" s="400"/>
      <c r="H50" s="400"/>
      <c r="I50" s="399"/>
      <c r="K50" s="401"/>
      <c r="L50" s="561"/>
      <c r="M50" s="561"/>
      <c r="N50" s="713"/>
      <c r="O50" s="412"/>
      <c r="P50" s="411"/>
      <c r="Q50" s="400"/>
      <c r="R50" s="399"/>
      <c r="T50" s="401"/>
      <c r="U50" s="561"/>
      <c r="V50" s="561"/>
      <c r="W50" s="699"/>
      <c r="X50" s="412" t="s">
        <v>1395</v>
      </c>
      <c r="Y50" s="409">
        <f>IFERROR(VLOOKUP(MID(X50,1,7),'[8]Cadena corte - 2020 - 2021'!$E$62:$F$113,2,FALSE),)</f>
        <v>2980.34</v>
      </c>
      <c r="Z50" s="400"/>
      <c r="AA50" s="399"/>
    </row>
    <row r="51" spans="2:27" ht="45" customHeight="1">
      <c r="B51" s="401"/>
      <c r="C51" s="670" t="s">
        <v>268</v>
      </c>
      <c r="D51" s="670"/>
      <c r="E51" s="691" t="s">
        <v>215</v>
      </c>
      <c r="F51" s="691"/>
      <c r="G51" s="691" t="s">
        <v>217</v>
      </c>
      <c r="H51" s="691" t="s">
        <v>239</v>
      </c>
      <c r="I51" s="399"/>
      <c r="K51" s="401"/>
      <c r="L51" s="561"/>
      <c r="M51" s="561"/>
      <c r="N51" s="701"/>
      <c r="O51" s="412" t="s">
        <v>1056</v>
      </c>
      <c r="P51" s="411">
        <v>0</v>
      </c>
      <c r="Q51" s="400"/>
      <c r="R51" s="399"/>
      <c r="T51" s="401"/>
      <c r="U51" s="561"/>
      <c r="V51" s="561"/>
      <c r="W51" s="681" t="s">
        <v>1020</v>
      </c>
      <c r="X51" s="412" t="s">
        <v>1021</v>
      </c>
      <c r="Y51" s="409">
        <f>IFERROR(VLOOKUP(MID(X51,1,7),'[8]Cadena corte - 2020 - 2021'!$E$62:$F$113,2,FALSE),)</f>
        <v>0</v>
      </c>
      <c r="Z51" s="400"/>
      <c r="AA51" s="399"/>
    </row>
    <row r="52" spans="2:27" ht="20.25" customHeight="1">
      <c r="B52" s="401"/>
      <c r="C52" s="552"/>
      <c r="D52" s="552"/>
      <c r="E52" s="691"/>
      <c r="F52" s="691"/>
      <c r="G52" s="691"/>
      <c r="H52" s="691"/>
      <c r="I52" s="399"/>
      <c r="K52" s="401"/>
      <c r="L52" s="561"/>
      <c r="M52" s="561"/>
      <c r="N52" s="418" t="s">
        <v>1029</v>
      </c>
      <c r="O52" s="412" t="s">
        <v>1030</v>
      </c>
      <c r="P52" s="411">
        <v>0</v>
      </c>
      <c r="Q52" s="400"/>
      <c r="R52" s="399"/>
      <c r="T52" s="401"/>
      <c r="U52" s="561"/>
      <c r="V52" s="561"/>
      <c r="W52" s="712"/>
      <c r="X52" s="412" t="s">
        <v>1361</v>
      </c>
      <c r="Y52" s="409">
        <f>IFERROR(VLOOKUP(MID(X52,1,7),'[8]Cadena corte - 2020 - 2021'!$E$62:$F$113,2,FALSE),)</f>
        <v>0</v>
      </c>
      <c r="Z52" s="400"/>
      <c r="AA52" s="399"/>
    </row>
    <row r="53" spans="2:27" ht="21.75" customHeight="1">
      <c r="B53" s="401"/>
      <c r="C53" s="552"/>
      <c r="D53" s="552"/>
      <c r="E53" s="691"/>
      <c r="F53" s="691"/>
      <c r="G53" s="691"/>
      <c r="H53" s="691"/>
      <c r="I53" s="399"/>
      <c r="K53" s="401"/>
      <c r="L53" s="561"/>
      <c r="M53" s="561"/>
      <c r="N53" s="418" t="s">
        <v>1032</v>
      </c>
      <c r="O53" s="412" t="s">
        <v>1033</v>
      </c>
      <c r="P53" s="411">
        <v>0</v>
      </c>
      <c r="Q53" s="400"/>
      <c r="R53" s="399"/>
      <c r="T53" s="401"/>
      <c r="U53" s="561"/>
      <c r="V53" s="561"/>
      <c r="W53" s="712"/>
      <c r="X53" s="412" t="s">
        <v>1362</v>
      </c>
      <c r="Y53" s="409">
        <f>IFERROR(VLOOKUP(MID(X53,1,7),'[8]Cadena corte - 2020 - 2021'!$E$62:$F$113,2,FALSE),)</f>
        <v>0</v>
      </c>
      <c r="Z53" s="400"/>
      <c r="AA53" s="399"/>
    </row>
    <row r="54" spans="2:27" ht="17.25" customHeight="1">
      <c r="B54" s="401"/>
      <c r="C54" s="552"/>
      <c r="D54" s="552"/>
      <c r="E54" s="691"/>
      <c r="F54" s="691"/>
      <c r="G54" s="691"/>
      <c r="H54" s="691"/>
      <c r="I54" s="399"/>
      <c r="K54" s="401"/>
      <c r="L54" s="561"/>
      <c r="M54" s="561"/>
      <c r="N54" s="704" t="s">
        <v>1034</v>
      </c>
      <c r="O54" s="412" t="s">
        <v>1035</v>
      </c>
      <c r="P54" s="411">
        <v>55103.799999999996</v>
      </c>
      <c r="Q54" s="400"/>
      <c r="R54" s="399"/>
      <c r="T54" s="401"/>
      <c r="U54" s="561"/>
      <c r="V54" s="561"/>
      <c r="W54" s="699"/>
      <c r="X54" s="412" t="s">
        <v>1363</v>
      </c>
      <c r="Y54" s="409">
        <f>IFERROR(VLOOKUP(MID(X54,1,7),'[8]Cadena corte - 2020 - 2021'!$E$62:$F$113,2,FALSE),)</f>
        <v>0</v>
      </c>
      <c r="Z54" s="400"/>
      <c r="AA54" s="399"/>
    </row>
    <row r="55" spans="2:27" ht="37.5" customHeight="1">
      <c r="B55" s="401"/>
      <c r="C55" s="552"/>
      <c r="D55" s="552"/>
      <c r="E55" s="691" t="s">
        <v>985</v>
      </c>
      <c r="F55" s="691" t="s">
        <v>987</v>
      </c>
      <c r="G55" s="691"/>
      <c r="H55" s="691"/>
      <c r="I55" s="399"/>
      <c r="K55" s="401"/>
      <c r="L55" s="561"/>
      <c r="M55" s="561"/>
      <c r="N55" s="705"/>
      <c r="O55" s="412" t="s">
        <v>1036</v>
      </c>
      <c r="P55" s="411">
        <v>23715.4</v>
      </c>
      <c r="Q55" s="400"/>
      <c r="R55" s="399"/>
      <c r="T55" s="401"/>
      <c r="U55" s="552"/>
      <c r="V55" s="552"/>
      <c r="W55" s="681" t="s">
        <v>1023</v>
      </c>
      <c r="X55" s="412" t="s">
        <v>1024</v>
      </c>
      <c r="Y55" s="409">
        <f>IFERROR(VLOOKUP(MID(X55,1,7),'[8]Cadena corte - 2020 - 2021'!$E$62:$F$113,2,FALSE),)</f>
        <v>4500</v>
      </c>
      <c r="Z55" s="400"/>
      <c r="AA55" s="399"/>
    </row>
    <row r="56" spans="2:27" ht="37.5" customHeight="1">
      <c r="B56" s="401"/>
      <c r="C56" s="552"/>
      <c r="D56" s="552"/>
      <c r="E56" s="691"/>
      <c r="F56" s="691"/>
      <c r="G56" s="691"/>
      <c r="H56" s="691"/>
      <c r="I56" s="399"/>
      <c r="K56" s="401"/>
      <c r="L56" s="561"/>
      <c r="M56" s="561"/>
      <c r="N56" s="705"/>
      <c r="O56" s="412" t="s">
        <v>1037</v>
      </c>
      <c r="P56" s="411">
        <v>13073.529999999999</v>
      </c>
      <c r="Q56" s="400"/>
      <c r="R56" s="399"/>
      <c r="T56" s="401"/>
      <c r="U56" s="552"/>
      <c r="V56" s="552"/>
      <c r="W56" s="699"/>
      <c r="X56" s="412" t="s">
        <v>1364</v>
      </c>
      <c r="Y56" s="409">
        <f>IFERROR(VLOOKUP(MID(X56,1,7),'[8]Cadena corte - 2020 - 2021'!$E$62:$F$113,2,FALSE),)</f>
        <v>0</v>
      </c>
      <c r="Z56" s="400"/>
      <c r="AA56" s="399"/>
    </row>
    <row r="57" spans="2:27" ht="72" customHeight="1">
      <c r="B57" s="401"/>
      <c r="C57" s="561"/>
      <c r="D57" s="561"/>
      <c r="E57" s="694" t="s">
        <v>1051</v>
      </c>
      <c r="F57" s="553" t="s">
        <v>1052</v>
      </c>
      <c r="G57" s="417">
        <v>78100</v>
      </c>
      <c r="H57" s="505" t="s">
        <v>1053</v>
      </c>
      <c r="I57" s="399"/>
      <c r="K57" s="401"/>
      <c r="L57" s="561"/>
      <c r="M57" s="561"/>
      <c r="N57" s="705"/>
      <c r="O57" s="412" t="s">
        <v>1038</v>
      </c>
      <c r="P57" s="411">
        <v>19089.150000000001</v>
      </c>
      <c r="Q57" s="400"/>
      <c r="R57" s="399"/>
      <c r="T57" s="401"/>
      <c r="U57" s="561"/>
      <c r="V57" s="561"/>
      <c r="W57" s="700" t="s">
        <v>1026</v>
      </c>
      <c r="X57" s="412" t="s">
        <v>1027</v>
      </c>
      <c r="Y57" s="409">
        <f>IFERROR(VLOOKUP(MID(X57,1,7),'[8]Cadena corte - 2020 - 2021'!$E$62:$F$113,2,FALSE),)</f>
        <v>0</v>
      </c>
      <c r="Z57" s="400"/>
      <c r="AA57" s="399"/>
    </row>
    <row r="58" spans="2:27" ht="56">
      <c r="B58" s="401"/>
      <c r="C58" s="561"/>
      <c r="D58" s="561"/>
      <c r="E58" s="694"/>
      <c r="F58" s="560" t="s">
        <v>1054</v>
      </c>
      <c r="G58" s="417">
        <v>98800</v>
      </c>
      <c r="H58" s="505" t="s">
        <v>1055</v>
      </c>
      <c r="I58" s="399"/>
      <c r="K58" s="401"/>
      <c r="L58" s="561"/>
      <c r="M58" s="561"/>
      <c r="N58" s="705"/>
      <c r="O58" s="412" t="str">
        <f>"D"&amp;LOWER("ISEÑO DEL SISTEMA DE MONITOREO Y EVALUACIÓN Y ELABORACIÓN DE LA LÍNEA BASE")</f>
        <v>Diseño del sistema de monitoreo y evaluación y elaboración de la línea base</v>
      </c>
      <c r="P58" s="411">
        <v>1069.3499999999999</v>
      </c>
      <c r="Q58" s="400"/>
      <c r="R58" s="399"/>
      <c r="T58" s="401"/>
      <c r="U58" s="561"/>
      <c r="V58" s="561"/>
      <c r="W58" s="701"/>
      <c r="X58" s="412" t="s">
        <v>1187</v>
      </c>
      <c r="Y58" s="409">
        <f>IFERROR(VLOOKUP(MID(X58,1,7),'[8]Cadena corte - 2020 - 2021'!$E$62:$F$113,2,FALSE),)</f>
        <v>0</v>
      </c>
      <c r="Z58" s="400"/>
      <c r="AA58" s="399"/>
    </row>
    <row r="59" spans="2:27" ht="42.5" thickBot="1">
      <c r="B59" s="401"/>
      <c r="C59" s="561"/>
      <c r="D59" s="561"/>
      <c r="E59" s="694"/>
      <c r="F59" s="553" t="s">
        <v>1057</v>
      </c>
      <c r="G59" s="417">
        <v>46000</v>
      </c>
      <c r="H59" s="505" t="s">
        <v>1058</v>
      </c>
      <c r="I59" s="399"/>
      <c r="K59" s="401"/>
      <c r="L59" s="561"/>
      <c r="M59" s="561"/>
      <c r="N59" s="714"/>
      <c r="O59" s="555" t="s">
        <v>1064</v>
      </c>
      <c r="P59" s="411">
        <v>7437.4699999999993</v>
      </c>
      <c r="Q59" s="400"/>
      <c r="R59" s="399"/>
      <c r="T59" s="401"/>
      <c r="U59" s="561"/>
      <c r="V59" s="561"/>
      <c r="W59" s="418" t="s">
        <v>1029</v>
      </c>
      <c r="X59" s="412" t="s">
        <v>1030</v>
      </c>
      <c r="Y59" s="409">
        <f>IFERROR(VLOOKUP(MID(X59,1,7),'[8]Cadena corte - 2020 - 2021'!$E$62:$F$113,2,FALSE),)</f>
        <v>0</v>
      </c>
      <c r="Z59" s="400"/>
      <c r="AA59" s="399"/>
    </row>
    <row r="60" spans="2:27" ht="45" customHeight="1" thickBot="1">
      <c r="B60" s="401"/>
      <c r="C60" s="561"/>
      <c r="D60" s="561"/>
      <c r="E60" s="694" t="s">
        <v>992</v>
      </c>
      <c r="F60" s="412" t="s">
        <v>1059</v>
      </c>
      <c r="G60" s="417">
        <v>88800</v>
      </c>
      <c r="H60" s="505" t="s">
        <v>827</v>
      </c>
      <c r="I60" s="399"/>
      <c r="K60" s="401"/>
      <c r="L60" s="561"/>
      <c r="M60" s="561"/>
      <c r="N60" s="702" t="s">
        <v>1043</v>
      </c>
      <c r="O60" s="703"/>
      <c r="P60" s="464">
        <f>SUM(P18:P53)</f>
        <v>741351.11</v>
      </c>
      <c r="Q60" s="400"/>
      <c r="R60" s="399"/>
      <c r="T60" s="401"/>
      <c r="U60" s="561"/>
      <c r="V60" s="561"/>
      <c r="W60" s="418" t="s">
        <v>1032</v>
      </c>
      <c r="X60" s="412" t="s">
        <v>1033</v>
      </c>
      <c r="Y60" s="409">
        <f>IFERROR(VLOOKUP(MID(X60,1,7),'[8]Cadena corte - 2020 - 2021'!$E$62:$F$113,2,FALSE),)</f>
        <v>0</v>
      </c>
      <c r="Z60" s="400"/>
      <c r="AA60" s="399"/>
    </row>
    <row r="61" spans="2:27" ht="42">
      <c r="B61" s="401"/>
      <c r="C61" s="561"/>
      <c r="D61" s="561"/>
      <c r="E61" s="694"/>
      <c r="F61" s="412" t="s">
        <v>997</v>
      </c>
      <c r="G61" s="417">
        <v>62400</v>
      </c>
      <c r="H61" s="505" t="s">
        <v>827</v>
      </c>
      <c r="I61" s="399"/>
      <c r="K61" s="401"/>
      <c r="L61" s="561"/>
      <c r="M61" s="561"/>
      <c r="N61" s="682" t="s">
        <v>1046</v>
      </c>
      <c r="O61" s="683"/>
      <c r="P61" s="411">
        <f>SUM(P54:P59)</f>
        <v>119488.70000000001</v>
      </c>
      <c r="Q61" s="576"/>
      <c r="R61" s="399"/>
      <c r="T61" s="401"/>
      <c r="U61" s="561"/>
      <c r="V61" s="561"/>
      <c r="W61" s="704" t="s">
        <v>1034</v>
      </c>
      <c r="X61" s="412" t="s">
        <v>1396</v>
      </c>
      <c r="Y61" s="409">
        <f>IFERROR(VLOOKUP(MID(X61,1,7),'[8]Cadena corte - 2020 - 2021'!$E$62:$F$113,2,FALSE),)</f>
        <v>47190.229999999996</v>
      </c>
      <c r="Z61" s="400"/>
      <c r="AA61" s="399"/>
    </row>
    <row r="62" spans="2:27" ht="42.5" thickBot="1">
      <c r="B62" s="401"/>
      <c r="C62" s="561"/>
      <c r="D62" s="561"/>
      <c r="E62" s="694"/>
      <c r="F62" s="412" t="s">
        <v>1000</v>
      </c>
      <c r="G62" s="417">
        <v>105780</v>
      </c>
      <c r="H62" s="505" t="s">
        <v>1060</v>
      </c>
      <c r="I62" s="399"/>
      <c r="K62" s="401"/>
      <c r="L62" s="561"/>
      <c r="M62" s="561"/>
      <c r="N62" s="671" t="s">
        <v>1048</v>
      </c>
      <c r="O62" s="672"/>
      <c r="P62" s="416">
        <f>SUM(P60:P61)</f>
        <v>860839.81</v>
      </c>
      <c r="Q62" s="400"/>
      <c r="R62" s="399"/>
      <c r="T62" s="401"/>
      <c r="U62" s="561"/>
      <c r="V62" s="561"/>
      <c r="W62" s="705"/>
      <c r="X62" s="412" t="s">
        <v>1397</v>
      </c>
      <c r="Y62" s="409">
        <f>IFERROR(VLOOKUP(MID(X62,1,7),'[8]Cadena corte - 2020 - 2021'!$E$62:$F$113,2,FALSE),)</f>
        <v>20118.149999999998</v>
      </c>
      <c r="Z62" s="400"/>
      <c r="AA62" s="399"/>
    </row>
    <row r="63" spans="2:27" ht="28">
      <c r="B63" s="401"/>
      <c r="C63" s="561"/>
      <c r="D63" s="561"/>
      <c r="E63" s="694" t="s">
        <v>995</v>
      </c>
      <c r="F63" s="412" t="s">
        <v>1061</v>
      </c>
      <c r="G63" s="417">
        <v>130650</v>
      </c>
      <c r="H63" s="505" t="s">
        <v>827</v>
      </c>
      <c r="I63" s="399"/>
      <c r="K63" s="401"/>
      <c r="L63" s="561"/>
      <c r="M63" s="561"/>
      <c r="N63" s="400"/>
      <c r="O63" s="400"/>
      <c r="P63" s="400"/>
      <c r="Q63" s="400"/>
      <c r="R63" s="399"/>
      <c r="T63" s="401"/>
      <c r="U63" s="561"/>
      <c r="V63" s="561"/>
      <c r="W63" s="705"/>
      <c r="X63" s="412" t="s">
        <v>1398</v>
      </c>
      <c r="Y63" s="409">
        <f>IFERROR(VLOOKUP(MID(X63,1,7),'[8]Cadena corte - 2020 - 2021'!$E$62:$F$113,2,FALSE),)</f>
        <v>9745.739999999998</v>
      </c>
      <c r="Z63" s="400"/>
      <c r="AA63" s="399"/>
    </row>
    <row r="64" spans="2:27" ht="14.5" thickBot="1">
      <c r="B64" s="401"/>
      <c r="C64" s="561"/>
      <c r="D64" s="561"/>
      <c r="E64" s="694"/>
      <c r="F64" s="412" t="s">
        <v>1006</v>
      </c>
      <c r="G64" s="417">
        <v>81900</v>
      </c>
      <c r="H64" s="505" t="s">
        <v>827</v>
      </c>
      <c r="I64" s="399"/>
      <c r="K64" s="401"/>
      <c r="L64" s="670" t="s">
        <v>265</v>
      </c>
      <c r="M64" s="670"/>
      <c r="N64" s="400"/>
      <c r="O64" s="400"/>
      <c r="P64" s="400"/>
      <c r="Q64" s="400"/>
      <c r="R64" s="399"/>
      <c r="T64" s="401"/>
      <c r="U64" s="561"/>
      <c r="V64" s="561"/>
      <c r="W64" s="705"/>
      <c r="X64" s="412" t="s">
        <v>1399</v>
      </c>
      <c r="Y64" s="409">
        <f>IFERROR(VLOOKUP(MID(X64,1,7),'[8]Cadena corte - 2020 - 2021'!$E$62:$F$113,2,FALSE),)</f>
        <v>17690.55</v>
      </c>
      <c r="Z64" s="400"/>
      <c r="AA64" s="399"/>
    </row>
    <row r="65" spans="2:30" ht="28">
      <c r="B65" s="401"/>
      <c r="C65" s="561"/>
      <c r="D65" s="561"/>
      <c r="E65" s="694"/>
      <c r="F65" s="412" t="s">
        <v>1008</v>
      </c>
      <c r="G65" s="417">
        <v>104600</v>
      </c>
      <c r="H65" s="505" t="s">
        <v>827</v>
      </c>
      <c r="I65" s="399"/>
      <c r="K65" s="401"/>
      <c r="L65" s="670" t="s">
        <v>268</v>
      </c>
      <c r="M65" s="670"/>
      <c r="N65" s="695" t="s">
        <v>215</v>
      </c>
      <c r="O65" s="696"/>
      <c r="P65" s="690" t="s">
        <v>217</v>
      </c>
      <c r="Q65" s="697" t="s">
        <v>239</v>
      </c>
      <c r="R65" s="399"/>
      <c r="T65" s="401"/>
      <c r="U65" s="561"/>
      <c r="V65" s="561"/>
      <c r="W65" s="705"/>
      <c r="X65" s="412" t="s">
        <v>1400</v>
      </c>
      <c r="Y65" s="409">
        <f>IFERROR(VLOOKUP(MID(X65,1,7),'[8]Cadena corte - 2020 - 2021'!$E$62:$F$113,2,FALSE),)</f>
        <v>27288.720000000001</v>
      </c>
      <c r="Z65" s="400"/>
      <c r="AA65" s="399"/>
    </row>
    <row r="66" spans="2:30" ht="42.5" thickBot="1">
      <c r="B66" s="401"/>
      <c r="C66" s="561"/>
      <c r="D66" s="561"/>
      <c r="E66" s="553" t="s">
        <v>1062</v>
      </c>
      <c r="F66" s="412" t="s">
        <v>1011</v>
      </c>
      <c r="G66" s="417">
        <v>30000</v>
      </c>
      <c r="H66" s="505" t="s">
        <v>1063</v>
      </c>
      <c r="I66" s="399"/>
      <c r="K66" s="401"/>
      <c r="L66" s="670"/>
      <c r="M66" s="670"/>
      <c r="N66" s="419" t="s">
        <v>985</v>
      </c>
      <c r="O66" s="558" t="s">
        <v>1069</v>
      </c>
      <c r="P66" s="691"/>
      <c r="Q66" s="698"/>
      <c r="R66" s="399"/>
      <c r="T66" s="401"/>
      <c r="U66" s="561"/>
      <c r="V66" s="561"/>
      <c r="W66" s="705"/>
      <c r="X66" s="555" t="s">
        <v>1401</v>
      </c>
      <c r="Y66" s="567">
        <f>IFERROR(VLOOKUP(MID(X66,1,7),'[8]Cadena corte - 2020 - 2021'!$E$62:$F$113,2,FALSE),)</f>
        <v>3663.9</v>
      </c>
      <c r="Z66" s="400"/>
      <c r="AA66" s="399"/>
    </row>
    <row r="67" spans="2:30" ht="56">
      <c r="B67" s="401"/>
      <c r="C67" s="561"/>
      <c r="D67" s="561"/>
      <c r="E67" s="553" t="s">
        <v>1065</v>
      </c>
      <c r="F67" s="412" t="s">
        <v>1014</v>
      </c>
      <c r="G67" s="417">
        <v>166900</v>
      </c>
      <c r="H67" s="505" t="s">
        <v>827</v>
      </c>
      <c r="I67" s="399"/>
      <c r="K67" s="401"/>
      <c r="L67" s="561"/>
      <c r="M67" s="561"/>
      <c r="N67" s="673" t="s">
        <v>1051</v>
      </c>
      <c r="O67" s="553" t="s">
        <v>1052</v>
      </c>
      <c r="P67" s="417">
        <v>71627.98000000001</v>
      </c>
      <c r="Q67" s="420" t="s">
        <v>1070</v>
      </c>
      <c r="R67" s="399"/>
      <c r="T67" s="401"/>
      <c r="U67" s="561"/>
      <c r="V67" s="561"/>
      <c r="W67" s="706" t="s">
        <v>1043</v>
      </c>
      <c r="X67" s="707"/>
      <c r="Y67" s="415">
        <f>SUM(Y18:Y60)</f>
        <v>1235750.7</v>
      </c>
      <c r="Z67" s="400"/>
      <c r="AA67" s="399"/>
    </row>
    <row r="68" spans="2:30" ht="56.5" thickBot="1">
      <c r="B68" s="401"/>
      <c r="C68" s="561"/>
      <c r="D68" s="561"/>
      <c r="E68" s="553" t="s">
        <v>998</v>
      </c>
      <c r="F68" s="412" t="s">
        <v>1022</v>
      </c>
      <c r="G68" s="417">
        <v>6000</v>
      </c>
      <c r="H68" s="505" t="s">
        <v>827</v>
      </c>
      <c r="I68" s="399"/>
      <c r="K68" s="401"/>
      <c r="L68" s="561"/>
      <c r="M68" s="561"/>
      <c r="N68" s="673"/>
      <c r="O68" s="560" t="s">
        <v>1054</v>
      </c>
      <c r="P68" s="417">
        <v>82800</v>
      </c>
      <c r="Q68" s="420" t="s">
        <v>1072</v>
      </c>
      <c r="R68" s="399"/>
      <c r="T68" s="401"/>
      <c r="U68" s="561"/>
      <c r="V68" s="561"/>
      <c r="W68" s="708" t="s">
        <v>1046</v>
      </c>
      <c r="X68" s="709"/>
      <c r="Y68" s="568">
        <f>SUM(Y61:Y66)</f>
        <v>125697.29</v>
      </c>
      <c r="Z68" s="400"/>
      <c r="AA68" s="399"/>
      <c r="AD68" s="575"/>
    </row>
    <row r="69" spans="2:30" ht="27.75" customHeight="1" thickBot="1">
      <c r="B69" s="401"/>
      <c r="C69" s="561"/>
      <c r="D69" s="561"/>
      <c r="E69" s="694" t="s">
        <v>1001</v>
      </c>
      <c r="F69" s="412" t="s">
        <v>1025</v>
      </c>
      <c r="G69" s="417">
        <v>960000</v>
      </c>
      <c r="H69" s="505" t="s">
        <v>1066</v>
      </c>
      <c r="I69" s="399"/>
      <c r="K69" s="401"/>
      <c r="L69" s="561"/>
      <c r="M69" s="561"/>
      <c r="N69" s="673"/>
      <c r="O69" s="553" t="s">
        <v>1057</v>
      </c>
      <c r="P69" s="417">
        <v>73737</v>
      </c>
      <c r="Q69" s="420" t="s">
        <v>1053</v>
      </c>
      <c r="R69" s="399"/>
      <c r="T69" s="401"/>
      <c r="U69" s="561"/>
      <c r="V69" s="561"/>
      <c r="W69" s="710" t="s">
        <v>1048</v>
      </c>
      <c r="X69" s="711"/>
      <c r="Y69" s="569">
        <f>SUM(Y67:Y68)</f>
        <v>1361447.99</v>
      </c>
      <c r="Z69" s="400"/>
      <c r="AA69" s="399"/>
    </row>
    <row r="70" spans="2:30" ht="28">
      <c r="B70" s="401"/>
      <c r="C70" s="561"/>
      <c r="D70" s="561"/>
      <c r="E70" s="694"/>
      <c r="F70" s="412" t="s">
        <v>1028</v>
      </c>
      <c r="G70" s="417">
        <v>140000</v>
      </c>
      <c r="H70" s="505" t="s">
        <v>1067</v>
      </c>
      <c r="I70" s="399"/>
      <c r="K70" s="401"/>
      <c r="L70" s="561"/>
      <c r="M70" s="561"/>
      <c r="N70" s="673" t="s">
        <v>992</v>
      </c>
      <c r="O70" s="412" t="s">
        <v>1059</v>
      </c>
      <c r="P70" s="417">
        <v>62502</v>
      </c>
      <c r="Q70" s="420" t="s">
        <v>1053</v>
      </c>
      <c r="R70" s="399"/>
      <c r="T70" s="401"/>
      <c r="U70" s="561"/>
      <c r="V70" s="561"/>
      <c r="W70" s="400"/>
      <c r="X70" s="400"/>
      <c r="Y70" s="400"/>
      <c r="Z70" s="400"/>
      <c r="AA70" s="399"/>
    </row>
    <row r="71" spans="2:30" ht="42.5" thickBot="1">
      <c r="B71" s="401"/>
      <c r="C71" s="561"/>
      <c r="D71" s="561"/>
      <c r="E71" s="694"/>
      <c r="F71" s="412" t="s">
        <v>1031</v>
      </c>
      <c r="G71" s="417">
        <v>26000</v>
      </c>
      <c r="H71" s="505" t="s">
        <v>827</v>
      </c>
      <c r="I71" s="399"/>
      <c r="K71" s="401"/>
      <c r="L71" s="561"/>
      <c r="M71" s="561"/>
      <c r="N71" s="673"/>
      <c r="O71" s="412" t="s">
        <v>997</v>
      </c>
      <c r="P71" s="417">
        <v>28757.02</v>
      </c>
      <c r="Q71" s="420" t="s">
        <v>1072</v>
      </c>
      <c r="R71" s="399"/>
      <c r="T71" s="401"/>
      <c r="U71" s="670" t="s">
        <v>265</v>
      </c>
      <c r="V71" s="670"/>
      <c r="W71" s="400"/>
      <c r="X71" s="570" t="s">
        <v>1188</v>
      </c>
      <c r="Y71" s="400"/>
      <c r="Z71" s="400"/>
      <c r="AA71" s="399"/>
    </row>
    <row r="72" spans="2:30" ht="30" customHeight="1">
      <c r="B72" s="401"/>
      <c r="C72" s="561"/>
      <c r="D72" s="561"/>
      <c r="E72" s="694" t="s">
        <v>1004</v>
      </c>
      <c r="F72" s="412" t="s">
        <v>1068</v>
      </c>
      <c r="G72" s="417">
        <v>5000</v>
      </c>
      <c r="H72" s="505" t="s">
        <v>827</v>
      </c>
      <c r="I72" s="399"/>
      <c r="K72" s="401"/>
      <c r="L72" s="561"/>
      <c r="M72" s="561"/>
      <c r="N72" s="673"/>
      <c r="O72" s="412" t="s">
        <v>1000</v>
      </c>
      <c r="P72" s="417">
        <v>63716</v>
      </c>
      <c r="Q72" s="420" t="s">
        <v>1075</v>
      </c>
      <c r="R72" s="399"/>
      <c r="T72" s="401"/>
      <c r="U72" s="670" t="s">
        <v>268</v>
      </c>
      <c r="V72" s="670"/>
      <c r="W72" s="689" t="s">
        <v>215</v>
      </c>
      <c r="X72" s="690"/>
      <c r="Y72" s="690" t="s">
        <v>217</v>
      </c>
      <c r="Z72" s="692" t="s">
        <v>239</v>
      </c>
      <c r="AA72" s="399"/>
      <c r="AB72" s="463"/>
    </row>
    <row r="73" spans="2:30" ht="50.25" customHeight="1">
      <c r="B73" s="401"/>
      <c r="C73" s="561"/>
      <c r="D73" s="561"/>
      <c r="E73" s="694"/>
      <c r="F73" s="412" t="s">
        <v>1039</v>
      </c>
      <c r="G73" s="417">
        <v>36000</v>
      </c>
      <c r="H73" s="505" t="s">
        <v>827</v>
      </c>
      <c r="I73" s="399"/>
      <c r="K73" s="401"/>
      <c r="L73" s="561"/>
      <c r="M73" s="561"/>
      <c r="N73" s="673" t="s">
        <v>995</v>
      </c>
      <c r="O73" s="412" t="s">
        <v>1061</v>
      </c>
      <c r="P73" s="417">
        <v>21185</v>
      </c>
      <c r="Q73" s="420" t="s">
        <v>827</v>
      </c>
      <c r="R73" s="399"/>
      <c r="T73" s="401"/>
      <c r="U73" s="670"/>
      <c r="V73" s="670"/>
      <c r="W73" s="419" t="s">
        <v>985</v>
      </c>
      <c r="X73" s="558" t="s">
        <v>1189</v>
      </c>
      <c r="Y73" s="691"/>
      <c r="Z73" s="693"/>
      <c r="AA73" s="399"/>
    </row>
    <row r="74" spans="2:30" ht="56">
      <c r="B74" s="401"/>
      <c r="C74" s="561"/>
      <c r="D74" s="561"/>
      <c r="E74" s="694"/>
      <c r="F74" s="412" t="s">
        <v>1041</v>
      </c>
      <c r="G74" s="417">
        <v>42600</v>
      </c>
      <c r="H74" s="505" t="s">
        <v>827</v>
      </c>
      <c r="I74" s="399"/>
      <c r="K74" s="401"/>
      <c r="L74" s="561"/>
      <c r="M74" s="561"/>
      <c r="N74" s="673"/>
      <c r="O74" s="412" t="s">
        <v>1006</v>
      </c>
      <c r="P74" s="417">
        <v>135961.01999999999</v>
      </c>
      <c r="Q74" s="420" t="s">
        <v>1053</v>
      </c>
      <c r="R74" s="399"/>
      <c r="T74" s="401"/>
      <c r="U74" s="561"/>
      <c r="V74" s="561"/>
      <c r="W74" s="673" t="s">
        <v>1051</v>
      </c>
      <c r="X74" s="553" t="s">
        <v>1190</v>
      </c>
      <c r="Y74" s="425">
        <f>VLOOKUP(MID(X74,1,7),'[9]Cadena corte - 2020 - 2021'!$A$61:$B$100,2,FALSE)</f>
        <v>57950</v>
      </c>
      <c r="Z74" s="420" t="s">
        <v>1191</v>
      </c>
      <c r="AA74" s="399"/>
    </row>
    <row r="75" spans="2:30" ht="42">
      <c r="B75" s="401"/>
      <c r="C75" s="561"/>
      <c r="D75" s="561"/>
      <c r="E75" s="553" t="s">
        <v>1015</v>
      </c>
      <c r="F75" s="412" t="s">
        <v>1071</v>
      </c>
      <c r="G75" s="417">
        <v>135650</v>
      </c>
      <c r="H75" s="505" t="s">
        <v>827</v>
      </c>
      <c r="I75" s="399"/>
      <c r="K75" s="401"/>
      <c r="L75" s="561"/>
      <c r="M75" s="561"/>
      <c r="N75" s="673"/>
      <c r="O75" s="412" t="s">
        <v>1008</v>
      </c>
      <c r="P75" s="417">
        <v>90427</v>
      </c>
      <c r="Q75" s="420" t="s">
        <v>1053</v>
      </c>
      <c r="R75" s="399"/>
      <c r="T75" s="401"/>
      <c r="U75" s="561"/>
      <c r="V75" s="561"/>
      <c r="W75" s="673"/>
      <c r="X75" s="560" t="s">
        <v>989</v>
      </c>
      <c r="Y75" s="425">
        <f>VLOOKUP(MID(X75,1,7),'[9]Cadena corte - 2020 - 2021'!$A$61:$B$100,2,FALSE)</f>
        <v>84672</v>
      </c>
      <c r="Z75" s="420" t="s">
        <v>1191</v>
      </c>
      <c r="AA75" s="399"/>
    </row>
    <row r="76" spans="2:30" ht="56">
      <c r="B76" s="401"/>
      <c r="C76" s="561"/>
      <c r="D76" s="561"/>
      <c r="E76" s="694" t="s">
        <v>1073</v>
      </c>
      <c r="F76" s="412" t="s">
        <v>1045</v>
      </c>
      <c r="G76" s="417">
        <v>80000</v>
      </c>
      <c r="H76" s="505" t="s">
        <v>1055</v>
      </c>
      <c r="I76" s="399"/>
      <c r="K76" s="401"/>
      <c r="L76" s="561"/>
      <c r="M76" s="561"/>
      <c r="N76" s="673" t="s">
        <v>1062</v>
      </c>
      <c r="O76" s="412" t="s">
        <v>1011</v>
      </c>
      <c r="P76" s="417">
        <v>18000</v>
      </c>
      <c r="Q76" s="420" t="s">
        <v>1075</v>
      </c>
      <c r="R76" s="399"/>
      <c r="T76" s="401"/>
      <c r="U76" s="561"/>
      <c r="V76" s="561"/>
      <c r="W76" s="673"/>
      <c r="X76" s="553" t="s">
        <v>1192</v>
      </c>
      <c r="Y76" s="425">
        <f>VLOOKUP(MID(X76,1,7),'[9]Cadena corte - 2020 - 2021'!$A$61:$B$100,2,FALSE)</f>
        <v>77910</v>
      </c>
      <c r="Z76" s="420" t="s">
        <v>1191</v>
      </c>
      <c r="AA76" s="399"/>
    </row>
    <row r="77" spans="2:30" ht="56">
      <c r="B77" s="401"/>
      <c r="C77" s="561"/>
      <c r="D77" s="561"/>
      <c r="E77" s="694"/>
      <c r="F77" s="412" t="s">
        <v>1047</v>
      </c>
      <c r="G77" s="417">
        <v>9530</v>
      </c>
      <c r="H77" s="505" t="s">
        <v>827</v>
      </c>
      <c r="I77" s="399"/>
      <c r="K77" s="401"/>
      <c r="L77" s="561"/>
      <c r="M77" s="561"/>
      <c r="N77" s="673"/>
      <c r="O77" s="412" t="s">
        <v>1081</v>
      </c>
      <c r="P77" s="417">
        <v>26000</v>
      </c>
      <c r="Q77" s="420" t="s">
        <v>1072</v>
      </c>
      <c r="R77" s="399"/>
      <c r="T77" s="401"/>
      <c r="U77" s="561"/>
      <c r="V77" s="561"/>
      <c r="W77" s="673" t="s">
        <v>992</v>
      </c>
      <c r="X77" s="412" t="s">
        <v>1193</v>
      </c>
      <c r="Y77" s="425">
        <f>VLOOKUP(MID(X77,1,7),'[9]Cadena corte - 2020 - 2021'!$A$61:$B$100,2,FALSE)</f>
        <v>100500</v>
      </c>
      <c r="Z77" s="420" t="s">
        <v>1194</v>
      </c>
      <c r="AA77" s="399"/>
    </row>
    <row r="78" spans="2:30" ht="42">
      <c r="B78" s="401"/>
      <c r="C78" s="561"/>
      <c r="D78" s="561"/>
      <c r="E78" s="694"/>
      <c r="F78" s="412" t="s">
        <v>1049</v>
      </c>
      <c r="G78" s="417">
        <v>38400</v>
      </c>
      <c r="H78" s="505" t="s">
        <v>827</v>
      </c>
      <c r="I78" s="399"/>
      <c r="K78" s="401"/>
      <c r="L78" s="561"/>
      <c r="M78" s="561"/>
      <c r="N78" s="673"/>
      <c r="O78" s="412" t="s">
        <v>1082</v>
      </c>
      <c r="P78" s="417">
        <v>74128.5</v>
      </c>
      <c r="Q78" s="420" t="s">
        <v>1072</v>
      </c>
      <c r="R78" s="399"/>
      <c r="T78" s="401"/>
      <c r="U78" s="561"/>
      <c r="V78" s="561"/>
      <c r="W78" s="673"/>
      <c r="X78" s="412" t="s">
        <v>1172</v>
      </c>
      <c r="Y78" s="425">
        <f>VLOOKUP(MID(X78,1,7),'[9]Cadena corte - 2020 - 2021'!$A$61:$B$100,2,FALSE)</f>
        <v>23400.16</v>
      </c>
      <c r="Z78" s="420" t="s">
        <v>1195</v>
      </c>
      <c r="AA78" s="399"/>
    </row>
    <row r="79" spans="2:30" ht="60" customHeight="1">
      <c r="B79" s="401"/>
      <c r="C79" s="561"/>
      <c r="D79" s="561"/>
      <c r="E79" s="694" t="s">
        <v>1017</v>
      </c>
      <c r="F79" s="412" t="s">
        <v>1074</v>
      </c>
      <c r="G79" s="417">
        <v>17600</v>
      </c>
      <c r="H79" s="505" t="s">
        <v>1063</v>
      </c>
      <c r="I79" s="399"/>
      <c r="K79" s="401"/>
      <c r="L79" s="561"/>
      <c r="M79" s="561"/>
      <c r="N79" s="673"/>
      <c r="O79" s="412" t="s">
        <v>1083</v>
      </c>
      <c r="P79" s="417">
        <v>93143</v>
      </c>
      <c r="Q79" s="420" t="s">
        <v>1070</v>
      </c>
      <c r="R79" s="399"/>
      <c r="T79" s="401"/>
      <c r="U79" s="561"/>
      <c r="V79" s="561"/>
      <c r="W79" s="673"/>
      <c r="X79" s="412" t="s">
        <v>1173</v>
      </c>
      <c r="Y79" s="425">
        <f>VLOOKUP(MID(X79,1,7),'[9]Cadena corte - 2020 - 2021'!$A$61:$B$100,2,FALSE)</f>
        <v>23469</v>
      </c>
      <c r="Z79" s="420" t="s">
        <v>1196</v>
      </c>
      <c r="AA79" s="399"/>
    </row>
    <row r="80" spans="2:30" ht="70">
      <c r="B80" s="401"/>
      <c r="C80" s="561"/>
      <c r="D80" s="561"/>
      <c r="E80" s="694"/>
      <c r="F80" s="412" t="s">
        <v>1050</v>
      </c>
      <c r="G80" s="417">
        <v>26500</v>
      </c>
      <c r="H80" s="505" t="s">
        <v>827</v>
      </c>
      <c r="I80" s="399"/>
      <c r="K80" s="401"/>
      <c r="L80" s="561"/>
      <c r="M80" s="561"/>
      <c r="N80" s="673" t="s">
        <v>1065</v>
      </c>
      <c r="O80" s="412" t="s">
        <v>1014</v>
      </c>
      <c r="P80" s="417">
        <v>101472</v>
      </c>
      <c r="Q80" s="420" t="s">
        <v>1070</v>
      </c>
      <c r="R80" s="399"/>
      <c r="T80" s="401"/>
      <c r="U80" s="561"/>
      <c r="V80" s="561"/>
      <c r="W80" s="673" t="s">
        <v>995</v>
      </c>
      <c r="X80" s="412" t="s">
        <v>996</v>
      </c>
      <c r="Y80" s="425">
        <v>0</v>
      </c>
      <c r="Z80" s="420"/>
      <c r="AA80" s="399"/>
    </row>
    <row r="81" spans="2:27" ht="70">
      <c r="B81" s="401"/>
      <c r="C81" s="561"/>
      <c r="D81" s="561"/>
      <c r="E81" s="553" t="s">
        <v>1076</v>
      </c>
      <c r="F81" s="412" t="s">
        <v>1077</v>
      </c>
      <c r="G81" s="417">
        <v>32400</v>
      </c>
      <c r="H81" s="505" t="s">
        <v>827</v>
      </c>
      <c r="I81" s="399"/>
      <c r="K81" s="401"/>
      <c r="L81" s="561"/>
      <c r="M81" s="561"/>
      <c r="N81" s="673"/>
      <c r="O81" s="412" t="str">
        <f>"1.2.3.2 M"&amp;LOWER("EJORAR GESTIÓN EFECTIVA DE LAS ACTIVIDADES IMPLEMENTADAS POR EL PROYECTO")</f>
        <v>1.2.3.2 Mejorar gestión efectiva de las actividades implementadas por el proyecto</v>
      </c>
      <c r="P81" s="417">
        <v>44032</v>
      </c>
      <c r="Q81" s="420" t="s">
        <v>1053</v>
      </c>
      <c r="R81" s="399"/>
      <c r="T81" s="401"/>
      <c r="U81" s="561"/>
      <c r="V81" s="561"/>
      <c r="W81" s="673"/>
      <c r="X81" s="412" t="s">
        <v>1174</v>
      </c>
      <c r="Y81" s="425">
        <f>VLOOKUP(MID(X81,1,7),'[9]Cadena corte - 2020 - 2021'!$A$61:$B$100,2,FALSE)</f>
        <v>171647.77000000002</v>
      </c>
      <c r="Z81" s="420" t="s">
        <v>1197</v>
      </c>
      <c r="AA81" s="399"/>
    </row>
    <row r="82" spans="2:27" ht="42">
      <c r="B82" s="401"/>
      <c r="C82" s="561"/>
      <c r="D82" s="561"/>
      <c r="E82" s="694" t="s">
        <v>1078</v>
      </c>
      <c r="F82" s="412" t="s">
        <v>1079</v>
      </c>
      <c r="G82" s="417">
        <v>26250</v>
      </c>
      <c r="H82" s="505" t="s">
        <v>827</v>
      </c>
      <c r="I82" s="399"/>
      <c r="K82" s="401"/>
      <c r="L82" s="561"/>
      <c r="M82" s="561"/>
      <c r="N82" s="422" t="s">
        <v>1085</v>
      </c>
      <c r="O82" s="412" t="s">
        <v>1086</v>
      </c>
      <c r="P82" s="417">
        <v>11887</v>
      </c>
      <c r="Q82" s="420" t="s">
        <v>1087</v>
      </c>
      <c r="R82" s="399"/>
      <c r="T82" s="401"/>
      <c r="U82" s="561"/>
      <c r="V82" s="561"/>
      <c r="W82" s="673"/>
      <c r="X82" s="412" t="s">
        <v>1175</v>
      </c>
      <c r="Y82" s="425">
        <f>VLOOKUP(MID(X82,1,7),'[9]Cadena corte - 2020 - 2021'!$A$61:$B$100,2,FALSE)</f>
        <v>71560</v>
      </c>
      <c r="Z82" s="420" t="s">
        <v>1191</v>
      </c>
      <c r="AA82" s="399"/>
    </row>
    <row r="83" spans="2:27" ht="70">
      <c r="B83" s="401"/>
      <c r="C83" s="561"/>
      <c r="D83" s="561"/>
      <c r="E83" s="694"/>
      <c r="F83" s="412" t="s">
        <v>1056</v>
      </c>
      <c r="G83" s="417">
        <v>5000</v>
      </c>
      <c r="H83" s="505" t="s">
        <v>827</v>
      </c>
      <c r="I83" s="399"/>
      <c r="K83" s="401"/>
      <c r="L83" s="561"/>
      <c r="M83" s="561"/>
      <c r="N83" s="673" t="s">
        <v>998</v>
      </c>
      <c r="O83" s="412" t="s">
        <v>1019</v>
      </c>
      <c r="P83" s="417">
        <v>5965</v>
      </c>
      <c r="Q83" s="420" t="s">
        <v>1055</v>
      </c>
      <c r="R83" s="399"/>
      <c r="T83" s="401"/>
      <c r="U83" s="561"/>
      <c r="V83" s="561"/>
      <c r="W83" s="673" t="s">
        <v>1062</v>
      </c>
      <c r="X83" s="412" t="s">
        <v>1176</v>
      </c>
      <c r="Y83" s="425">
        <f>VLOOKUP(MID(X83,1,7),'[9]Cadena corte - 2020 - 2021'!$A$61:$B$100,2,FALSE)</f>
        <v>98956</v>
      </c>
      <c r="Z83" s="420" t="s">
        <v>1191</v>
      </c>
      <c r="AA83" s="399"/>
    </row>
    <row r="84" spans="2:27" ht="98">
      <c r="B84" s="401"/>
      <c r="C84" s="561"/>
      <c r="D84" s="561"/>
      <c r="E84" s="553" t="s">
        <v>1032</v>
      </c>
      <c r="F84" s="412" t="s">
        <v>1080</v>
      </c>
      <c r="G84" s="417">
        <v>35200</v>
      </c>
      <c r="H84" s="505" t="s">
        <v>827</v>
      </c>
      <c r="I84" s="399"/>
      <c r="K84" s="401"/>
      <c r="L84" s="561"/>
      <c r="M84" s="561"/>
      <c r="N84" s="673"/>
      <c r="O84" s="412" t="s">
        <v>1022</v>
      </c>
      <c r="P84" s="417">
        <v>135227</v>
      </c>
      <c r="Q84" s="420" t="s">
        <v>1070</v>
      </c>
      <c r="R84" s="399"/>
      <c r="T84" s="401"/>
      <c r="U84" s="561"/>
      <c r="V84" s="561"/>
      <c r="W84" s="673"/>
      <c r="X84" s="412" t="s">
        <v>1081</v>
      </c>
      <c r="Y84" s="425">
        <f>VLOOKUP(MID(X84,1,7),'[9]Cadena corte - 2020 - 2021'!$A$61:$B$100,2,FALSE)</f>
        <v>100957</v>
      </c>
      <c r="Z84" s="420" t="s">
        <v>1198</v>
      </c>
      <c r="AA84" s="399"/>
    </row>
    <row r="85" spans="2:27" ht="28">
      <c r="B85" s="401"/>
      <c r="C85" s="561"/>
      <c r="D85" s="561"/>
      <c r="E85" s="694" t="s">
        <v>1034</v>
      </c>
      <c r="F85" s="412" t="s">
        <v>1035</v>
      </c>
      <c r="G85" s="417">
        <v>57131.74</v>
      </c>
      <c r="H85" s="505" t="s">
        <v>827</v>
      </c>
      <c r="I85" s="399"/>
      <c r="K85" s="401"/>
      <c r="L85" s="561"/>
      <c r="M85" s="561"/>
      <c r="N85" s="673" t="s">
        <v>1001</v>
      </c>
      <c r="O85" s="412" t="s">
        <v>1025</v>
      </c>
      <c r="P85" s="417">
        <v>951093</v>
      </c>
      <c r="Q85" s="420" t="s">
        <v>1058</v>
      </c>
      <c r="R85" s="399"/>
      <c r="T85" s="401"/>
      <c r="U85" s="561"/>
      <c r="V85" s="561"/>
      <c r="W85" s="673"/>
      <c r="X85" s="412" t="s">
        <v>1082</v>
      </c>
      <c r="Y85" s="425">
        <v>0</v>
      </c>
      <c r="Z85" s="420"/>
      <c r="AA85" s="399"/>
    </row>
    <row r="86" spans="2:27" ht="33.75" customHeight="1">
      <c r="B86" s="401"/>
      <c r="C86" s="561"/>
      <c r="D86" s="561"/>
      <c r="E86" s="694"/>
      <c r="F86" s="412" t="s">
        <v>1036</v>
      </c>
      <c r="G86" s="417">
        <v>24310.560000000009</v>
      </c>
      <c r="H86" s="505" t="s">
        <v>827</v>
      </c>
      <c r="I86" s="399"/>
      <c r="K86" s="401"/>
      <c r="L86" s="561"/>
      <c r="M86" s="561"/>
      <c r="N86" s="673"/>
      <c r="O86" s="412" t="s">
        <v>1028</v>
      </c>
      <c r="P86" s="417">
        <v>115500</v>
      </c>
      <c r="Q86" s="420" t="s">
        <v>1060</v>
      </c>
      <c r="R86" s="399"/>
      <c r="T86" s="401"/>
      <c r="U86" s="561"/>
      <c r="V86" s="561"/>
      <c r="W86" s="673"/>
      <c r="X86" s="412" t="s">
        <v>1083</v>
      </c>
      <c r="Y86" s="425">
        <v>0</v>
      </c>
      <c r="Z86" s="420"/>
      <c r="AA86" s="399"/>
    </row>
    <row r="87" spans="2:27" ht="42">
      <c r="B87" s="401"/>
      <c r="C87" s="561"/>
      <c r="D87" s="561"/>
      <c r="E87" s="694"/>
      <c r="F87" s="412" t="s">
        <v>1037</v>
      </c>
      <c r="G87" s="417">
        <v>16354.659999999996</v>
      </c>
      <c r="H87" s="505" t="s">
        <v>827</v>
      </c>
      <c r="I87" s="399"/>
      <c r="K87" s="401"/>
      <c r="L87" s="561"/>
      <c r="M87" s="561"/>
      <c r="N87" s="673"/>
      <c r="O87" s="412" t="s">
        <v>1031</v>
      </c>
      <c r="P87" s="417">
        <v>5919.72</v>
      </c>
      <c r="Q87" s="420" t="s">
        <v>1090</v>
      </c>
      <c r="R87" s="399"/>
      <c r="T87" s="401"/>
      <c r="U87" s="561"/>
      <c r="V87" s="561"/>
      <c r="W87" s="673" t="s">
        <v>1065</v>
      </c>
      <c r="X87" s="412" t="s">
        <v>1177</v>
      </c>
      <c r="Y87" s="425">
        <f>VLOOKUP(MID(X87,1,7),'[9]Cadena corte - 2020 - 2021'!$A$61:$B$100,2,FALSE)</f>
        <v>193240</v>
      </c>
      <c r="Z87" s="420" t="s">
        <v>1197</v>
      </c>
      <c r="AA87" s="399"/>
    </row>
    <row r="88" spans="2:27" ht="28">
      <c r="B88" s="401"/>
      <c r="C88" s="561"/>
      <c r="D88" s="561"/>
      <c r="E88" s="694"/>
      <c r="F88" s="412" t="s">
        <v>1038</v>
      </c>
      <c r="G88" s="417">
        <v>16811.180000000004</v>
      </c>
      <c r="H88" s="505" t="s">
        <v>827</v>
      </c>
      <c r="I88" s="399"/>
      <c r="K88" s="401"/>
      <c r="L88" s="552"/>
      <c r="M88" s="552"/>
      <c r="N88" s="673" t="s">
        <v>1004</v>
      </c>
      <c r="O88" s="412" t="s">
        <v>1068</v>
      </c>
      <c r="P88" s="417">
        <v>11000</v>
      </c>
      <c r="Q88" s="420" t="s">
        <v>827</v>
      </c>
      <c r="R88" s="399"/>
      <c r="T88" s="401"/>
      <c r="U88" s="561"/>
      <c r="V88" s="561"/>
      <c r="W88" s="673"/>
      <c r="X88" s="412" t="s">
        <v>1199</v>
      </c>
      <c r="Y88" s="425">
        <f>VLOOKUP(MID(X88,1,7),'[9]Cadena corte - 2020 - 2021'!$A$61:$B$100,2,FALSE)</f>
        <v>59002.860000000037</v>
      </c>
      <c r="Z88" s="420" t="s">
        <v>1191</v>
      </c>
      <c r="AA88" s="399"/>
    </row>
    <row r="89" spans="2:27" ht="42">
      <c r="B89" s="401"/>
      <c r="C89" s="561"/>
      <c r="D89" s="561"/>
      <c r="E89" s="694"/>
      <c r="F89" s="553" t="s">
        <v>1084</v>
      </c>
      <c r="G89" s="417">
        <v>32499</v>
      </c>
      <c r="H89" s="505" t="s">
        <v>827</v>
      </c>
      <c r="I89" s="399"/>
      <c r="K89" s="401"/>
      <c r="L89" s="670"/>
      <c r="M89" s="670"/>
      <c r="N89" s="673"/>
      <c r="O89" s="412" t="s">
        <v>1092</v>
      </c>
      <c r="P89" s="417">
        <v>3500</v>
      </c>
      <c r="Q89" s="420" t="s">
        <v>1055</v>
      </c>
      <c r="R89" s="399"/>
      <c r="T89" s="401"/>
      <c r="U89" s="561"/>
      <c r="V89" s="561"/>
      <c r="W89" s="422" t="s">
        <v>1085</v>
      </c>
      <c r="X89" s="412" t="s">
        <v>1086</v>
      </c>
      <c r="Y89" s="425">
        <v>0</v>
      </c>
      <c r="Z89" s="420"/>
      <c r="AA89" s="399"/>
    </row>
    <row r="90" spans="2:27" ht="70.5" customHeight="1">
      <c r="B90" s="401"/>
      <c r="C90" s="561"/>
      <c r="D90" s="561"/>
      <c r="E90" s="686" t="s">
        <v>1088</v>
      </c>
      <c r="F90" s="686"/>
      <c r="G90" s="425">
        <f>SUM(G57:G89)-G85-G86-G87-G88-G89</f>
        <v>2616060</v>
      </c>
      <c r="H90" s="505"/>
      <c r="I90" s="399"/>
      <c r="K90" s="401"/>
      <c r="L90" s="428"/>
      <c r="M90" s="428"/>
      <c r="N90" s="673"/>
      <c r="O90" s="412" t="s">
        <v>1093</v>
      </c>
      <c r="P90" s="417">
        <v>64960</v>
      </c>
      <c r="Q90" s="420" t="s">
        <v>1060</v>
      </c>
      <c r="R90" s="399"/>
      <c r="T90" s="401"/>
      <c r="U90" s="561"/>
      <c r="V90" s="561"/>
      <c r="W90" s="673" t="s">
        <v>998</v>
      </c>
      <c r="X90" s="412" t="s">
        <v>1019</v>
      </c>
      <c r="Y90" s="425">
        <v>0</v>
      </c>
      <c r="Z90" s="420"/>
      <c r="AA90" s="399"/>
    </row>
    <row r="91" spans="2:27" ht="44.25" customHeight="1">
      <c r="B91" s="401"/>
      <c r="C91" s="561"/>
      <c r="D91" s="561"/>
      <c r="E91" s="686" t="s">
        <v>1046</v>
      </c>
      <c r="F91" s="686"/>
      <c r="G91" s="425">
        <f>G85+G86+G87+G88+G89</f>
        <v>147107.14000000001</v>
      </c>
      <c r="H91" s="505"/>
      <c r="I91" s="399"/>
      <c r="K91" s="401"/>
      <c r="L91" s="670"/>
      <c r="M91" s="670"/>
      <c r="N91" s="673"/>
      <c r="O91" s="412" t="s">
        <v>1039</v>
      </c>
      <c r="P91" s="417">
        <v>39000</v>
      </c>
      <c r="Q91" s="420" t="s">
        <v>1075</v>
      </c>
      <c r="R91" s="399"/>
      <c r="T91" s="401"/>
      <c r="U91" s="561"/>
      <c r="V91" s="561"/>
      <c r="W91" s="673"/>
      <c r="X91" s="412" t="s">
        <v>1178</v>
      </c>
      <c r="Y91" s="425">
        <f>VLOOKUP(MID(X91,1,7),'[9]Cadena corte - 2020 - 2021'!$A$61:$B$100,2,FALSE)</f>
        <v>158305</v>
      </c>
      <c r="Z91" s="420" t="s">
        <v>1191</v>
      </c>
      <c r="AA91" s="399"/>
    </row>
    <row r="92" spans="2:27" ht="65.25" customHeight="1">
      <c r="B92" s="401"/>
      <c r="C92" s="561"/>
      <c r="D92" s="561"/>
      <c r="E92" s="686" t="s">
        <v>1089</v>
      </c>
      <c r="F92" s="686"/>
      <c r="G92" s="425">
        <f>SUM(G90:G91)</f>
        <v>2763167.14</v>
      </c>
      <c r="H92" s="505"/>
      <c r="I92" s="399"/>
      <c r="K92" s="401"/>
      <c r="L92" s="670"/>
      <c r="M92" s="670"/>
      <c r="N92" s="673"/>
      <c r="O92" s="412" t="s">
        <v>1041</v>
      </c>
      <c r="P92" s="417">
        <v>25250</v>
      </c>
      <c r="Q92" s="420" t="s">
        <v>1087</v>
      </c>
      <c r="R92" s="399"/>
      <c r="T92" s="401"/>
      <c r="U92" s="561"/>
      <c r="V92" s="561"/>
      <c r="W92" s="673" t="s">
        <v>1001</v>
      </c>
      <c r="X92" s="412" t="s">
        <v>1002</v>
      </c>
      <c r="Y92" s="425">
        <f>VLOOKUP(MID(X92,1,7),'[9]Cadena corte - 2020 - 2021'!$A$61:$B$100,2,FALSE)</f>
        <v>23750</v>
      </c>
      <c r="Z92" s="420" t="s">
        <v>1200</v>
      </c>
      <c r="AA92" s="399"/>
    </row>
    <row r="93" spans="2:27" ht="61.5" customHeight="1">
      <c r="B93" s="401"/>
      <c r="C93" s="561"/>
      <c r="D93" s="561"/>
      <c r="E93" s="400"/>
      <c r="F93" s="400"/>
      <c r="G93" s="400"/>
      <c r="H93" s="400"/>
      <c r="I93" s="399"/>
      <c r="K93" s="401"/>
      <c r="L93" s="561"/>
      <c r="M93" s="561"/>
      <c r="N93" s="554" t="s">
        <v>1015</v>
      </c>
      <c r="O93" s="412" t="s">
        <v>1071</v>
      </c>
      <c r="P93" s="417">
        <v>119323.98</v>
      </c>
      <c r="Q93" s="420" t="s">
        <v>1072</v>
      </c>
      <c r="R93" s="399"/>
      <c r="T93" s="401"/>
      <c r="U93" s="561"/>
      <c r="V93" s="561"/>
      <c r="W93" s="673"/>
      <c r="X93" s="412" t="s">
        <v>1179</v>
      </c>
      <c r="Y93" s="425">
        <f>VLOOKUP(MID(X93,1,7),'[9]Cadena corte - 2020 - 2021'!$A$61:$B$100,2,FALSE)</f>
        <v>18556</v>
      </c>
      <c r="Z93" s="420" t="s">
        <v>1191</v>
      </c>
      <c r="AA93" s="399"/>
    </row>
    <row r="94" spans="2:27" ht="42.75" customHeight="1" thickBot="1">
      <c r="B94" s="401"/>
      <c r="C94" s="561"/>
      <c r="D94" s="561"/>
      <c r="E94" s="552"/>
      <c r="F94" s="552"/>
      <c r="G94" s="552"/>
      <c r="H94" s="427"/>
      <c r="I94" s="399"/>
      <c r="K94" s="401"/>
      <c r="L94" s="670"/>
      <c r="M94" s="670"/>
      <c r="N94" s="673" t="s">
        <v>1073</v>
      </c>
      <c r="O94" s="412" t="s">
        <v>1045</v>
      </c>
      <c r="P94" s="417">
        <v>117435.78</v>
      </c>
      <c r="Q94" s="420" t="s">
        <v>1094</v>
      </c>
      <c r="R94" s="399"/>
      <c r="T94" s="401"/>
      <c r="U94" s="561"/>
      <c r="V94" s="561"/>
      <c r="W94" s="673"/>
      <c r="X94" s="412" t="s">
        <v>1180</v>
      </c>
      <c r="Y94" s="425">
        <f>VLOOKUP(MID(X94,1,7),'[9]Cadena corte - 2020 - 2021'!$A$61:$B$100,2,FALSE)</f>
        <v>15400</v>
      </c>
      <c r="Z94" s="420" t="s">
        <v>1201</v>
      </c>
      <c r="AA94" s="399"/>
    </row>
    <row r="95" spans="2:27" ht="56.25" customHeight="1" thickBot="1">
      <c r="B95" s="401"/>
      <c r="C95" s="670" t="s">
        <v>269</v>
      </c>
      <c r="D95" s="687"/>
      <c r="E95" s="667" t="s">
        <v>1091</v>
      </c>
      <c r="F95" s="668"/>
      <c r="G95" s="669"/>
      <c r="H95" s="400"/>
      <c r="I95" s="399"/>
      <c r="K95" s="401"/>
      <c r="L95" s="670"/>
      <c r="M95" s="670"/>
      <c r="N95" s="673"/>
      <c r="O95" s="412" t="s">
        <v>1047</v>
      </c>
      <c r="P95" s="417">
        <v>0</v>
      </c>
      <c r="Q95" s="420"/>
      <c r="R95" s="435"/>
      <c r="T95" s="401"/>
      <c r="U95" s="552"/>
      <c r="V95" s="552"/>
      <c r="W95" s="673" t="s">
        <v>1004</v>
      </c>
      <c r="X95" s="412" t="s">
        <v>1068</v>
      </c>
      <c r="Y95" s="425">
        <v>0</v>
      </c>
      <c r="Z95" s="420"/>
      <c r="AA95" s="399"/>
    </row>
    <row r="96" spans="2:27" ht="63.75" customHeight="1" thickBot="1">
      <c r="B96" s="401"/>
      <c r="C96" s="670" t="s">
        <v>211</v>
      </c>
      <c r="D96" s="670"/>
      <c r="E96" s="428"/>
      <c r="F96" s="428"/>
      <c r="G96" s="428"/>
      <c r="H96" s="400"/>
      <c r="I96" s="399"/>
      <c r="K96" s="401"/>
      <c r="L96" s="552"/>
      <c r="M96" s="552"/>
      <c r="N96" s="673"/>
      <c r="O96" s="412" t="s">
        <v>1049</v>
      </c>
      <c r="P96" s="417">
        <v>29414</v>
      </c>
      <c r="Q96" s="420" t="s">
        <v>1070</v>
      </c>
      <c r="R96" s="50"/>
      <c r="T96" s="401"/>
      <c r="U96" s="670"/>
      <c r="V96" s="670"/>
      <c r="W96" s="673"/>
      <c r="X96" s="412" t="s">
        <v>1092</v>
      </c>
      <c r="Y96" s="425">
        <v>0</v>
      </c>
      <c r="Z96" s="420"/>
      <c r="AA96" s="399"/>
    </row>
    <row r="97" spans="2:27" ht="33.75" customHeight="1" thickBot="1">
      <c r="B97" s="401"/>
      <c r="C97" s="428"/>
      <c r="D97" s="428"/>
      <c r="E97" s="661"/>
      <c r="F97" s="662"/>
      <c r="G97" s="663"/>
      <c r="H97" s="400"/>
      <c r="I97" s="399"/>
      <c r="K97" s="401"/>
      <c r="L97" s="680"/>
      <c r="M97" s="680"/>
      <c r="N97" s="673" t="s">
        <v>1017</v>
      </c>
      <c r="O97" s="412" t="s">
        <v>1074</v>
      </c>
      <c r="P97" s="417">
        <v>33487</v>
      </c>
      <c r="Q97" s="420" t="s">
        <v>1072</v>
      </c>
      <c r="R97" s="50"/>
      <c r="T97" s="401"/>
      <c r="U97" s="428"/>
      <c r="V97" s="428"/>
      <c r="W97" s="673"/>
      <c r="X97" s="412" t="s">
        <v>1093</v>
      </c>
      <c r="Y97" s="425">
        <v>0</v>
      </c>
      <c r="Z97" s="420"/>
      <c r="AA97" s="399"/>
    </row>
    <row r="98" spans="2:27" ht="59.25" customHeight="1" thickBot="1">
      <c r="B98" s="401"/>
      <c r="C98" s="670" t="s">
        <v>212</v>
      </c>
      <c r="D98" s="670"/>
      <c r="E98" s="664"/>
      <c r="F98" s="665"/>
      <c r="G98" s="666"/>
      <c r="H98" s="400"/>
      <c r="I98" s="399"/>
      <c r="K98" s="401"/>
      <c r="L98" s="680"/>
      <c r="M98" s="680"/>
      <c r="N98" s="673"/>
      <c r="O98" s="412" t="s">
        <v>1050</v>
      </c>
      <c r="P98" s="417">
        <v>19750</v>
      </c>
      <c r="Q98" s="420" t="s">
        <v>1053</v>
      </c>
      <c r="R98" s="50"/>
      <c r="T98" s="401"/>
      <c r="U98" s="670"/>
      <c r="V98" s="670"/>
      <c r="W98" s="673"/>
      <c r="X98" s="412" t="s">
        <v>1181</v>
      </c>
      <c r="Y98" s="425">
        <f>VLOOKUP(MID(X98,1,7),'[9]Cadena corte - 2020 - 2021'!$A$61:$B$100,2,FALSE)</f>
        <v>40000</v>
      </c>
      <c r="Z98" s="420" t="s">
        <v>1201</v>
      </c>
      <c r="AA98" s="399"/>
    </row>
    <row r="99" spans="2:27" ht="99.9" customHeight="1">
      <c r="B99" s="401"/>
      <c r="C99" s="670" t="s">
        <v>213</v>
      </c>
      <c r="D99" s="670"/>
      <c r="E99" s="400"/>
      <c r="F99" s="400"/>
      <c r="G99" s="400"/>
      <c r="H99" s="400"/>
      <c r="I99" s="399"/>
      <c r="K99" s="401"/>
      <c r="L99" s="561"/>
      <c r="M99" s="561"/>
      <c r="N99" s="673"/>
      <c r="O99" s="412" t="s">
        <v>1095</v>
      </c>
      <c r="P99" s="417">
        <v>33500</v>
      </c>
      <c r="Q99" s="420" t="s">
        <v>1053</v>
      </c>
      <c r="R99" s="50"/>
      <c r="T99" s="401"/>
      <c r="U99" s="670"/>
      <c r="V99" s="670"/>
      <c r="W99" s="673"/>
      <c r="X99" s="412" t="s">
        <v>1182</v>
      </c>
      <c r="Y99" s="425">
        <f>VLOOKUP(MID(X99,1,7),'[9]Cadena corte - 2020 - 2021'!$A$61:$B$100,2,FALSE)</f>
        <v>86500</v>
      </c>
      <c r="Z99" s="420" t="s">
        <v>1197</v>
      </c>
      <c r="AA99" s="399"/>
    </row>
    <row r="100" spans="2:27" ht="42">
      <c r="B100" s="401"/>
      <c r="C100" s="561"/>
      <c r="D100" s="561"/>
      <c r="E100" s="400"/>
      <c r="F100" s="400"/>
      <c r="G100" s="400"/>
      <c r="H100" s="400"/>
      <c r="I100" s="399"/>
      <c r="K100" s="401"/>
      <c r="L100" s="670"/>
      <c r="M100" s="670"/>
      <c r="N100" s="673"/>
      <c r="O100" s="412" t="s">
        <v>1096</v>
      </c>
      <c r="P100" s="417">
        <v>2000</v>
      </c>
      <c r="Q100" s="420" t="s">
        <v>1055</v>
      </c>
      <c r="R100" s="50"/>
      <c r="T100" s="401"/>
      <c r="U100" s="561"/>
      <c r="V100" s="561"/>
      <c r="W100" s="554" t="s">
        <v>1015</v>
      </c>
      <c r="X100" s="412" t="s">
        <v>1202</v>
      </c>
      <c r="Y100" s="425">
        <f>VLOOKUP(MID(X100,1,7),'[9]Cadena corte - 2020 - 2021'!$A$61:$B$100,2,FALSE)</f>
        <v>67226.660000000018</v>
      </c>
      <c r="Z100" s="420" t="s">
        <v>1191</v>
      </c>
      <c r="AA100" s="399"/>
    </row>
    <row r="101" spans="2:27" ht="82.5" customHeight="1" thickBot="1">
      <c r="B101" s="429"/>
      <c r="C101" s="688"/>
      <c r="D101" s="688"/>
      <c r="E101" s="430"/>
      <c r="F101" s="430"/>
      <c r="G101" s="430"/>
      <c r="H101" s="431"/>
      <c r="I101" s="432"/>
      <c r="K101" s="401"/>
      <c r="L101" s="670"/>
      <c r="M101" s="670"/>
      <c r="N101" s="673"/>
      <c r="O101" s="412" t="s">
        <v>1097</v>
      </c>
      <c r="P101" s="417">
        <v>9500</v>
      </c>
      <c r="Q101" s="420" t="s">
        <v>827</v>
      </c>
      <c r="R101" s="50"/>
      <c r="T101" s="401"/>
      <c r="U101" s="670"/>
      <c r="V101" s="670"/>
      <c r="W101" s="673" t="s">
        <v>1073</v>
      </c>
      <c r="X101" s="412" t="s">
        <v>1183</v>
      </c>
      <c r="Y101" s="425">
        <f>VLOOKUP(MID(X101,1,7),'[9]Cadena corte - 2020 - 2021'!$A$61:$B$100,2,FALSE)</f>
        <v>17500</v>
      </c>
      <c r="Z101" s="420" t="s">
        <v>1201</v>
      </c>
      <c r="AA101" s="399"/>
    </row>
    <row r="102" spans="2:27" s="17" customFormat="1" ht="65.150000000000006" customHeight="1">
      <c r="B102" s="563"/>
      <c r="C102" s="684"/>
      <c r="D102" s="684"/>
      <c r="E102" s="433"/>
      <c r="F102" s="433"/>
      <c r="G102" s="433"/>
      <c r="H102" s="434"/>
      <c r="K102" s="401"/>
      <c r="L102" s="680"/>
      <c r="M102" s="680"/>
      <c r="N102" s="673" t="s">
        <v>1020</v>
      </c>
      <c r="O102" s="412" t="s">
        <v>1098</v>
      </c>
      <c r="P102" s="417">
        <v>6000</v>
      </c>
      <c r="Q102" s="420" t="s">
        <v>1090</v>
      </c>
      <c r="R102" s="50"/>
      <c r="T102" s="401"/>
      <c r="U102" s="670"/>
      <c r="V102" s="670"/>
      <c r="W102" s="673"/>
      <c r="X102" s="412" t="s">
        <v>1184</v>
      </c>
      <c r="Y102" s="425">
        <v>0</v>
      </c>
      <c r="Z102" s="420"/>
      <c r="AA102" s="435"/>
    </row>
    <row r="103" spans="2:27" ht="59.25" customHeight="1">
      <c r="B103" s="563"/>
      <c r="C103" s="562"/>
      <c r="D103" s="562"/>
      <c r="E103" s="685"/>
      <c r="F103" s="685"/>
      <c r="G103" s="685"/>
      <c r="H103" s="434"/>
      <c r="K103" s="401"/>
      <c r="L103" s="561"/>
      <c r="M103" s="561"/>
      <c r="N103" s="673"/>
      <c r="O103" s="412" t="s">
        <v>1099</v>
      </c>
      <c r="P103" s="417">
        <v>27000</v>
      </c>
      <c r="Q103" s="420" t="s">
        <v>1053</v>
      </c>
      <c r="R103" s="50"/>
      <c r="T103" s="401"/>
      <c r="U103" s="552"/>
      <c r="V103" s="552"/>
      <c r="W103" s="673"/>
      <c r="X103" s="412" t="s">
        <v>1185</v>
      </c>
      <c r="Y103" s="425">
        <f>VLOOKUP(MID(X103,1,7),'[9]Cadena corte - 2020 - 2021'!$A$61:$B$100,2,FALSE)</f>
        <v>33000</v>
      </c>
      <c r="Z103" s="420" t="s">
        <v>1197</v>
      </c>
      <c r="AA103" s="50"/>
    </row>
    <row r="104" spans="2:27" ht="50.15" customHeight="1">
      <c r="B104" s="563"/>
      <c r="C104" s="679"/>
      <c r="D104" s="679"/>
      <c r="E104" s="658"/>
      <c r="F104" s="658"/>
      <c r="G104" s="658"/>
      <c r="H104" s="434"/>
      <c r="K104" s="401"/>
      <c r="L104" s="561"/>
      <c r="M104" s="561"/>
      <c r="N104" s="673"/>
      <c r="O104" s="437" t="s">
        <v>1100</v>
      </c>
      <c r="P104" s="438">
        <v>3295</v>
      </c>
      <c r="Q104" s="420" t="s">
        <v>1072</v>
      </c>
      <c r="R104" s="50"/>
      <c r="T104" s="401"/>
      <c r="U104" s="680"/>
      <c r="V104" s="680"/>
      <c r="W104" s="673" t="s">
        <v>1017</v>
      </c>
      <c r="X104" s="412" t="s">
        <v>1018</v>
      </c>
      <c r="Y104" s="425">
        <v>0</v>
      </c>
      <c r="Z104" s="420"/>
      <c r="AA104" s="50"/>
    </row>
    <row r="105" spans="2:27" ht="99.9" customHeight="1">
      <c r="B105" s="563"/>
      <c r="C105" s="679"/>
      <c r="D105" s="679"/>
      <c r="E105" s="434"/>
      <c r="F105" s="434"/>
      <c r="G105" s="434"/>
      <c r="H105" s="434"/>
      <c r="K105" s="401"/>
      <c r="L105" s="402"/>
      <c r="M105" s="561"/>
      <c r="N105" s="673"/>
      <c r="O105" s="412" t="s">
        <v>1101</v>
      </c>
      <c r="P105" s="417">
        <v>2000</v>
      </c>
      <c r="Q105" s="420" t="s">
        <v>827</v>
      </c>
      <c r="R105" s="50"/>
      <c r="T105" s="401"/>
      <c r="U105" s="680"/>
      <c r="V105" s="680"/>
      <c r="W105" s="673"/>
      <c r="X105" s="412" t="s">
        <v>1186</v>
      </c>
      <c r="Y105" s="425">
        <f>VLOOKUP(MID(X105,1,7),'[9]Cadena corte - 2020 - 2021'!$A$61:$B$100,2,FALSE)</f>
        <v>19750</v>
      </c>
      <c r="Z105" s="420" t="s">
        <v>1200</v>
      </c>
      <c r="AA105" s="50"/>
    </row>
    <row r="106" spans="2:27" ht="70">
      <c r="B106" s="563"/>
      <c r="C106" s="563"/>
      <c r="D106" s="563"/>
      <c r="E106" s="434"/>
      <c r="F106" s="434"/>
      <c r="G106" s="434"/>
      <c r="H106" s="434"/>
      <c r="K106" s="401"/>
      <c r="L106" s="402"/>
      <c r="M106" s="561"/>
      <c r="N106" s="554" t="s">
        <v>1076</v>
      </c>
      <c r="O106" s="412" t="s">
        <v>1077</v>
      </c>
      <c r="P106" s="417">
        <v>38500</v>
      </c>
      <c r="Q106" s="420" t="s">
        <v>1072</v>
      </c>
      <c r="R106" s="50"/>
      <c r="T106" s="401"/>
      <c r="U106" s="561"/>
      <c r="V106" s="561"/>
      <c r="W106" s="673"/>
      <c r="X106" s="412" t="s">
        <v>1095</v>
      </c>
      <c r="Y106" s="425">
        <f>VLOOKUP(MID(X106,1,7),'[9]Cadena corte - 2020 - 2021'!$A$61:$B$100,2,FALSE)</f>
        <v>84300</v>
      </c>
      <c r="Z106" s="420" t="s">
        <v>1191</v>
      </c>
      <c r="AA106" s="50"/>
    </row>
    <row r="107" spans="2:27" ht="28">
      <c r="B107" s="563"/>
      <c r="C107" s="684"/>
      <c r="D107" s="684"/>
      <c r="E107" s="658"/>
      <c r="F107" s="658"/>
      <c r="G107" s="658"/>
      <c r="H107" s="434"/>
      <c r="K107" s="401"/>
      <c r="L107" s="402"/>
      <c r="M107" s="561"/>
      <c r="N107" s="673" t="s">
        <v>1078</v>
      </c>
      <c r="O107" s="412" t="s">
        <v>1079</v>
      </c>
      <c r="P107" s="417">
        <v>16650</v>
      </c>
      <c r="Q107" s="420" t="s">
        <v>827</v>
      </c>
      <c r="R107" s="50"/>
      <c r="T107" s="401"/>
      <c r="U107" s="670"/>
      <c r="V107" s="670"/>
      <c r="W107" s="673"/>
      <c r="X107" s="412" t="s">
        <v>1096</v>
      </c>
      <c r="Y107" s="425">
        <v>0</v>
      </c>
      <c r="Z107" s="420"/>
      <c r="AA107" s="50"/>
    </row>
    <row r="108" spans="2:27" ht="50.15" customHeight="1">
      <c r="B108" s="563"/>
      <c r="C108" s="684"/>
      <c r="D108" s="684"/>
      <c r="E108" s="658"/>
      <c r="F108" s="658"/>
      <c r="G108" s="658"/>
      <c r="H108" s="434"/>
      <c r="K108" s="401"/>
      <c r="L108" s="402"/>
      <c r="M108" s="402"/>
      <c r="N108" s="673"/>
      <c r="O108" s="412" t="s">
        <v>1056</v>
      </c>
      <c r="P108" s="417">
        <v>0</v>
      </c>
      <c r="Q108" s="420"/>
      <c r="R108" s="50"/>
      <c r="T108" s="401"/>
      <c r="U108" s="670"/>
      <c r="V108" s="670"/>
      <c r="W108" s="673"/>
      <c r="X108" s="412" t="s">
        <v>1097</v>
      </c>
      <c r="Y108" s="425">
        <v>0</v>
      </c>
      <c r="Z108" s="420"/>
      <c r="AA108" s="50"/>
    </row>
    <row r="109" spans="2:27" ht="99.9" customHeight="1">
      <c r="B109" s="563"/>
      <c r="C109" s="679"/>
      <c r="D109" s="679"/>
      <c r="E109" s="564"/>
      <c r="F109" s="564"/>
      <c r="G109" s="564"/>
      <c r="H109" s="434"/>
      <c r="K109" s="25"/>
      <c r="L109" s="440"/>
      <c r="M109" s="440"/>
      <c r="N109" s="554" t="s">
        <v>1032</v>
      </c>
      <c r="O109" s="412" t="s">
        <v>1080</v>
      </c>
      <c r="P109" s="417">
        <v>40845</v>
      </c>
      <c r="Q109" s="420" t="s">
        <v>1090</v>
      </c>
      <c r="R109" s="50"/>
      <c r="T109" s="401"/>
      <c r="U109" s="680"/>
      <c r="V109" s="680"/>
      <c r="W109" s="673" t="s">
        <v>1020</v>
      </c>
      <c r="X109" s="412" t="s">
        <v>1098</v>
      </c>
      <c r="Y109" s="425">
        <f>VLOOKUP(MID(X109,1,7),'[9]Cadena corte - 2020 - 2021'!$A$61:$B$100,2,FALSE)</f>
        <v>0</v>
      </c>
      <c r="Z109" s="420"/>
      <c r="AA109" s="50"/>
    </row>
    <row r="110" spans="2:27" ht="99.9" customHeight="1">
      <c r="B110" s="563"/>
      <c r="C110" s="563"/>
      <c r="D110" s="563"/>
      <c r="E110" s="564"/>
      <c r="F110" s="564"/>
      <c r="G110" s="564"/>
      <c r="H110" s="434"/>
      <c r="K110" s="25"/>
      <c r="L110" s="561"/>
      <c r="M110" s="561"/>
      <c r="N110" s="673" t="s">
        <v>1034</v>
      </c>
      <c r="O110" s="412" t="s">
        <v>1035</v>
      </c>
      <c r="P110" s="417">
        <v>57131.74</v>
      </c>
      <c r="Q110" s="420"/>
      <c r="R110" s="399"/>
      <c r="T110" s="401"/>
      <c r="U110" s="561"/>
      <c r="V110" s="561"/>
      <c r="W110" s="673"/>
      <c r="X110" s="412" t="s">
        <v>1099</v>
      </c>
      <c r="Y110" s="425">
        <f>VLOOKUP(MID(X110,1,7),'[9]Cadena corte - 2020 - 2021'!$A$61:$B$100,2,FALSE)</f>
        <v>33500</v>
      </c>
      <c r="Z110" s="420" t="s">
        <v>1191</v>
      </c>
      <c r="AA110" s="50"/>
    </row>
    <row r="111" spans="2:27" ht="99.9" customHeight="1">
      <c r="B111" s="563"/>
      <c r="C111" s="563"/>
      <c r="D111" s="563"/>
      <c r="E111" s="436"/>
      <c r="F111" s="436"/>
      <c r="G111" s="436"/>
      <c r="H111" s="434"/>
      <c r="K111" s="25"/>
      <c r="L111" s="552" t="s">
        <v>269</v>
      </c>
      <c r="M111" s="552"/>
      <c r="N111" s="673"/>
      <c r="O111" s="412" t="s">
        <v>1036</v>
      </c>
      <c r="P111" s="417">
        <v>24310.560000000001</v>
      </c>
      <c r="Q111" s="420"/>
      <c r="R111" s="399"/>
      <c r="T111" s="401"/>
      <c r="U111" s="561"/>
      <c r="V111" s="561"/>
      <c r="W111" s="673"/>
      <c r="X111" s="506" t="s">
        <v>1100</v>
      </c>
      <c r="Y111" s="425">
        <f>VLOOKUP(MID(X111,1,7),'[9]Cadena corte - 2020 - 2021'!$A$61:$B$100,2,FALSE)</f>
        <v>15000</v>
      </c>
      <c r="Z111" s="420" t="s">
        <v>1203</v>
      </c>
      <c r="AA111" s="50"/>
    </row>
    <row r="112" spans="2:27" ht="28">
      <c r="B112" s="563"/>
      <c r="C112" s="439"/>
      <c r="D112" s="563"/>
      <c r="E112" s="436"/>
      <c r="F112" s="436"/>
      <c r="G112" s="436"/>
      <c r="H112" s="434"/>
      <c r="K112" s="25"/>
      <c r="L112" s="670"/>
      <c r="M112" s="670"/>
      <c r="N112" s="673"/>
      <c r="O112" s="412" t="s">
        <v>1037</v>
      </c>
      <c r="P112" s="417">
        <v>16354.66</v>
      </c>
      <c r="Q112" s="420"/>
      <c r="R112" s="399"/>
      <c r="T112" s="401"/>
      <c r="U112" s="402"/>
      <c r="V112" s="561"/>
      <c r="W112" s="673"/>
      <c r="X112" s="412" t="s">
        <v>1101</v>
      </c>
      <c r="Y112" s="425">
        <v>0</v>
      </c>
      <c r="Z112" s="420"/>
      <c r="AA112" s="50"/>
    </row>
    <row r="113" spans="2:27" ht="75" customHeight="1">
      <c r="B113" s="563"/>
      <c r="C113" s="439"/>
      <c r="D113" s="563"/>
      <c r="E113" s="436"/>
      <c r="F113" s="436"/>
      <c r="G113" s="436"/>
      <c r="H113" s="434"/>
      <c r="K113" s="25"/>
      <c r="L113" s="428"/>
      <c r="M113" s="428"/>
      <c r="N113" s="673"/>
      <c r="O113" s="412" t="s">
        <v>1038</v>
      </c>
      <c r="P113" s="417">
        <v>16811.18</v>
      </c>
      <c r="Q113" s="420"/>
      <c r="R113" s="399"/>
      <c r="T113" s="401"/>
      <c r="U113" s="402"/>
      <c r="V113" s="561"/>
      <c r="W113" s="673" t="s">
        <v>1076</v>
      </c>
      <c r="X113" s="412" t="s">
        <v>1024</v>
      </c>
      <c r="Y113" s="425">
        <f>VLOOKUP(MID(X113,1,7),'[9]Cadena corte - 2020 - 2021'!$A$61:$B$100,2,FALSE)</f>
        <v>30000</v>
      </c>
      <c r="Z113" s="420" t="s">
        <v>1204</v>
      </c>
      <c r="AA113" s="50"/>
    </row>
    <row r="114" spans="2:27" ht="14.5" thickBot="1">
      <c r="B114" s="563"/>
      <c r="C114" s="439"/>
      <c r="D114" s="563"/>
      <c r="E114" s="436"/>
      <c r="F114" s="436"/>
      <c r="G114" s="436"/>
      <c r="H114" s="434"/>
      <c r="K114" s="25"/>
      <c r="L114" s="670"/>
      <c r="M114" s="670"/>
      <c r="N114" s="681"/>
      <c r="O114" s="421" t="s">
        <v>1084</v>
      </c>
      <c r="P114" s="441">
        <v>43789</v>
      </c>
      <c r="Q114" s="442"/>
      <c r="R114" s="399"/>
      <c r="T114" s="401"/>
      <c r="U114" s="402"/>
      <c r="V114" s="561"/>
      <c r="W114" s="673"/>
      <c r="X114" s="412" t="s">
        <v>1205</v>
      </c>
      <c r="Y114" s="425">
        <f>VLOOKUP(MID(X114,1,7),'[9]Cadena corte - 2020 - 2021'!$A$61:$B$100,2,FALSE)</f>
        <v>12000</v>
      </c>
      <c r="Z114" s="420" t="s">
        <v>1191</v>
      </c>
      <c r="AA114" s="50"/>
    </row>
    <row r="115" spans="2:27">
      <c r="B115" s="563"/>
      <c r="C115" s="439"/>
      <c r="D115" s="563"/>
      <c r="E115" s="436"/>
      <c r="F115" s="436"/>
      <c r="G115" s="436"/>
      <c r="H115" s="436"/>
      <c r="K115" s="25"/>
      <c r="L115" s="670"/>
      <c r="M115" s="670"/>
      <c r="N115" s="682" t="s">
        <v>1088</v>
      </c>
      <c r="O115" s="683"/>
      <c r="P115" s="423">
        <f>SUM(P67:P109)</f>
        <v>2855491</v>
      </c>
      <c r="Q115" s="424"/>
      <c r="R115" s="399"/>
      <c r="T115" s="401"/>
      <c r="U115" s="402"/>
      <c r="V115" s="561"/>
      <c r="W115" s="673" t="s">
        <v>1078</v>
      </c>
      <c r="X115" s="412" t="s">
        <v>1027</v>
      </c>
      <c r="Y115" s="425">
        <f>VLOOKUP(MID(X115,1,7),'[9]Cadena corte - 2020 - 2021'!$A$61:$B$100,2,FALSE)</f>
        <v>34000</v>
      </c>
      <c r="Z115" s="420" t="s">
        <v>1195</v>
      </c>
      <c r="AA115" s="50"/>
    </row>
    <row r="116" spans="2:27" ht="56">
      <c r="B116" s="563"/>
      <c r="C116" s="439"/>
      <c r="D116" s="439"/>
      <c r="K116" s="25"/>
      <c r="L116" s="561"/>
      <c r="M116" s="561"/>
      <c r="N116" s="677" t="s">
        <v>1046</v>
      </c>
      <c r="O116" s="678"/>
      <c r="P116" s="425">
        <f>SUM(P110:P114)</f>
        <v>158397.14000000001</v>
      </c>
      <c r="Q116" s="420"/>
      <c r="R116" s="399"/>
      <c r="T116" s="401"/>
      <c r="U116" s="402"/>
      <c r="V116" s="402"/>
      <c r="W116" s="673"/>
      <c r="X116" s="412" t="s">
        <v>1187</v>
      </c>
      <c r="Y116" s="425">
        <f>VLOOKUP(MID(X116,1,7),'[9]Cadena corte - 2020 - 2021'!$A$61:$B$100,2,FALSE)</f>
        <v>0</v>
      </c>
      <c r="Z116" s="420"/>
      <c r="AA116" s="50"/>
    </row>
    <row r="117" spans="2:27" ht="56.5" thickBot="1">
      <c r="B117" s="563"/>
      <c r="C117" s="439"/>
      <c r="D117" s="439"/>
      <c r="K117" s="25"/>
      <c r="L117" s="561"/>
      <c r="M117" s="561"/>
      <c r="N117" s="671" t="s">
        <v>1089</v>
      </c>
      <c r="O117" s="672"/>
      <c r="P117" s="426">
        <f>SUM(P115,P116)</f>
        <v>3013888.14</v>
      </c>
      <c r="Q117" s="443"/>
      <c r="R117" s="399"/>
      <c r="T117" s="401"/>
      <c r="U117" s="402"/>
      <c r="V117" s="402"/>
      <c r="W117" s="422" t="s">
        <v>1029</v>
      </c>
      <c r="X117" s="412" t="s">
        <v>1365</v>
      </c>
      <c r="Y117" s="425">
        <f>VLOOKUP(MID(X117,1,7),'[9]Cadena corte - 2020 - 2021'!$A$61:$B$100,2,FALSE)</f>
        <v>74000</v>
      </c>
      <c r="Z117" s="420" t="s">
        <v>1191</v>
      </c>
      <c r="AA117" s="50"/>
    </row>
    <row r="118" spans="2:27" ht="98">
      <c r="K118" s="25"/>
      <c r="L118" s="561"/>
      <c r="M118" s="561"/>
      <c r="N118" s="400"/>
      <c r="O118" s="400"/>
      <c r="P118" s="400"/>
      <c r="Q118" s="400"/>
      <c r="R118" s="399"/>
      <c r="T118" s="25"/>
      <c r="U118" s="440"/>
      <c r="V118" s="440"/>
      <c r="W118" s="554" t="s">
        <v>1032</v>
      </c>
      <c r="X118" s="412" t="s">
        <v>1206</v>
      </c>
      <c r="Y118" s="425">
        <f>VLOOKUP(MID(X118,1,7),'[9]Cadena corte - 2020 - 2021'!$A$61:$B$100,2,FALSE)</f>
        <v>49600</v>
      </c>
      <c r="Z118" s="420" t="s">
        <v>1191</v>
      </c>
      <c r="AA118" s="50"/>
    </row>
    <row r="119" spans="2:27" ht="14.5" thickBot="1">
      <c r="K119" s="25"/>
      <c r="L119" s="561"/>
      <c r="M119" s="561"/>
      <c r="N119" s="552"/>
      <c r="O119" s="552"/>
      <c r="P119" s="552"/>
      <c r="Q119" s="400"/>
      <c r="R119" s="399"/>
      <c r="T119" s="25"/>
      <c r="U119" s="561"/>
      <c r="V119" s="561"/>
      <c r="W119" s="673" t="s">
        <v>1034</v>
      </c>
      <c r="X119" s="412" t="s">
        <v>1035</v>
      </c>
      <c r="Y119" s="507">
        <v>57131.74</v>
      </c>
      <c r="Z119" s="420" t="s">
        <v>1191</v>
      </c>
      <c r="AA119" s="399"/>
    </row>
    <row r="120" spans="2:27" ht="15.75" customHeight="1" thickBot="1">
      <c r="K120" s="25"/>
      <c r="L120" s="659" t="s">
        <v>211</v>
      </c>
      <c r="M120" s="660"/>
      <c r="N120" s="667" t="s">
        <v>1091</v>
      </c>
      <c r="O120" s="668"/>
      <c r="P120" s="669"/>
      <c r="Q120" s="400"/>
      <c r="R120" s="399"/>
      <c r="T120" s="25"/>
      <c r="U120" s="552" t="s">
        <v>269</v>
      </c>
      <c r="V120" s="552"/>
      <c r="W120" s="673"/>
      <c r="X120" s="412" t="s">
        <v>1036</v>
      </c>
      <c r="Y120" s="507">
        <v>24310.560000000001</v>
      </c>
      <c r="Z120" s="420" t="s">
        <v>1191</v>
      </c>
      <c r="AA120" s="399"/>
    </row>
    <row r="121" spans="2:27" ht="72" customHeight="1" thickBot="1">
      <c r="K121" s="25"/>
      <c r="L121" s="552"/>
      <c r="M121" s="552"/>
      <c r="N121" s="428"/>
      <c r="O121" s="428"/>
      <c r="P121" s="428"/>
      <c r="Q121" s="400"/>
      <c r="R121" s="399"/>
      <c r="T121" s="25"/>
      <c r="U121" s="670"/>
      <c r="V121" s="670"/>
      <c r="W121" s="673"/>
      <c r="X121" s="412" t="s">
        <v>1037</v>
      </c>
      <c r="Y121" s="507">
        <v>16354.66</v>
      </c>
      <c r="Z121" s="420" t="s">
        <v>1191</v>
      </c>
      <c r="AA121" s="399"/>
    </row>
    <row r="122" spans="2:27" ht="14.5" thickBot="1">
      <c r="K122" s="25"/>
      <c r="L122" s="659" t="s">
        <v>212</v>
      </c>
      <c r="M122" s="660"/>
      <c r="N122" s="661"/>
      <c r="O122" s="662"/>
      <c r="P122" s="663"/>
      <c r="Q122" s="400"/>
      <c r="R122" s="399"/>
      <c r="T122" s="25"/>
      <c r="U122" s="428"/>
      <c r="V122" s="428"/>
      <c r="W122" s="673"/>
      <c r="X122" s="412" t="s">
        <v>1038</v>
      </c>
      <c r="Y122" s="507">
        <v>16811.18</v>
      </c>
      <c r="Z122" s="420" t="s">
        <v>1191</v>
      </c>
      <c r="AA122" s="399"/>
    </row>
    <row r="123" spans="2:27" ht="75" customHeight="1" thickBot="1">
      <c r="K123" s="25"/>
      <c r="L123" s="659" t="s">
        <v>213</v>
      </c>
      <c r="M123" s="660"/>
      <c r="N123" s="664"/>
      <c r="O123" s="665"/>
      <c r="P123" s="666"/>
      <c r="Q123" s="400"/>
      <c r="R123" s="399"/>
      <c r="T123" s="25"/>
      <c r="U123" s="670"/>
      <c r="V123" s="670"/>
      <c r="W123" s="674"/>
      <c r="X123" s="571" t="s">
        <v>1084</v>
      </c>
      <c r="Y123" s="572">
        <f>22290+25121.5136</f>
        <v>47411.513599999998</v>
      </c>
      <c r="Z123" s="443" t="s">
        <v>1195</v>
      </c>
      <c r="AA123" s="399"/>
    </row>
    <row r="124" spans="2:27" ht="38.25" customHeight="1" thickBot="1">
      <c r="K124" s="25"/>
      <c r="L124" s="565"/>
      <c r="M124" s="565" t="s">
        <v>1126</v>
      </c>
      <c r="N124" s="664" t="s">
        <v>1128</v>
      </c>
      <c r="O124" s="665"/>
      <c r="P124" s="666"/>
      <c r="Q124" s="400"/>
      <c r="R124" s="399"/>
      <c r="T124" s="25"/>
      <c r="U124" s="670"/>
      <c r="V124" s="670"/>
      <c r="W124" s="675" t="s">
        <v>1088</v>
      </c>
      <c r="X124" s="676"/>
      <c r="Y124" s="573">
        <f>SUM(Y74:Y118)</f>
        <v>1875652.45</v>
      </c>
      <c r="Z124" s="574"/>
      <c r="AA124" s="399"/>
    </row>
    <row r="125" spans="2:27" ht="15" customHeight="1">
      <c r="K125" s="25"/>
      <c r="L125" s="552"/>
      <c r="M125" s="552"/>
      <c r="N125" s="400"/>
      <c r="O125" s="400"/>
      <c r="P125" s="400"/>
      <c r="Q125" s="400"/>
      <c r="R125" s="399"/>
      <c r="T125" s="25"/>
      <c r="U125" s="561"/>
      <c r="V125" s="561"/>
      <c r="W125" s="677" t="s">
        <v>1046</v>
      </c>
      <c r="X125" s="678"/>
      <c r="Y125" s="508">
        <f>SUM(Y119:Y123)</f>
        <v>162019.65360000002</v>
      </c>
      <c r="Z125" s="420"/>
      <c r="AA125" s="399"/>
    </row>
    <row r="126" spans="2:27" ht="15" customHeight="1" thickBot="1">
      <c r="K126" s="25"/>
      <c r="L126" s="561"/>
      <c r="M126" s="561"/>
      <c r="N126" s="561"/>
      <c r="O126" s="561"/>
      <c r="P126" s="561"/>
      <c r="Q126" s="400"/>
      <c r="R126" s="399"/>
      <c r="T126" s="25"/>
      <c r="U126" s="561"/>
      <c r="V126" s="561"/>
      <c r="W126" s="671" t="s">
        <v>1089</v>
      </c>
      <c r="X126" s="672"/>
      <c r="Y126" s="509">
        <f>SUM(Y124,Y125)</f>
        <v>2037672.1036</v>
      </c>
      <c r="Z126" s="443"/>
      <c r="AA126" s="399"/>
    </row>
    <row r="127" spans="2:27" ht="15.75" customHeight="1" thickBot="1">
      <c r="K127" s="444"/>
      <c r="L127" s="445"/>
      <c r="M127" s="445"/>
      <c r="N127" s="430"/>
      <c r="O127" s="430"/>
      <c r="P127" s="430"/>
      <c r="Q127" s="431"/>
      <c r="R127" s="432"/>
      <c r="T127" s="25"/>
      <c r="U127" s="561"/>
      <c r="V127" s="561"/>
      <c r="W127" s="400"/>
      <c r="X127" s="400"/>
      <c r="Y127" s="400"/>
      <c r="Z127" s="400"/>
      <c r="AA127" s="399"/>
    </row>
    <row r="128" spans="2:27" ht="14.5" thickBot="1">
      <c r="N128" s="658"/>
      <c r="O128" s="658"/>
      <c r="P128" s="658"/>
      <c r="T128" s="25"/>
      <c r="U128" s="561"/>
      <c r="V128" s="561"/>
      <c r="W128" s="552"/>
      <c r="X128" s="552"/>
      <c r="Y128" s="552"/>
      <c r="Z128" s="400"/>
      <c r="AA128" s="399"/>
    </row>
    <row r="129" spans="14:27" ht="44" customHeight="1" thickBot="1">
      <c r="N129" s="434"/>
      <c r="O129" s="434"/>
      <c r="P129" s="434"/>
      <c r="T129" s="25"/>
      <c r="U129" s="659" t="s">
        <v>211</v>
      </c>
      <c r="V129" s="660"/>
      <c r="W129" s="667" t="s">
        <v>1091</v>
      </c>
      <c r="X129" s="668"/>
      <c r="Y129" s="669"/>
      <c r="Z129" s="400"/>
      <c r="AA129" s="399"/>
    </row>
    <row r="130" spans="14:27" ht="31.5" customHeight="1" thickBot="1">
      <c r="N130" s="434"/>
      <c r="O130" s="434"/>
      <c r="P130" s="434"/>
      <c r="T130" s="25"/>
      <c r="U130" s="552"/>
      <c r="V130" s="552"/>
      <c r="W130" s="428"/>
      <c r="X130" s="428"/>
      <c r="Y130" s="428"/>
      <c r="Z130" s="400"/>
      <c r="AA130" s="399"/>
    </row>
    <row r="131" spans="14:27" ht="51" customHeight="1" thickBot="1">
      <c r="N131" s="658"/>
      <c r="O131" s="658"/>
      <c r="P131" s="658"/>
      <c r="T131" s="25"/>
      <c r="U131" s="659" t="s">
        <v>212</v>
      </c>
      <c r="V131" s="660"/>
      <c r="W131" s="661"/>
      <c r="X131" s="662"/>
      <c r="Y131" s="663"/>
      <c r="Z131" s="400"/>
      <c r="AA131" s="399"/>
    </row>
    <row r="132" spans="14:27" ht="51" customHeight="1" thickBot="1">
      <c r="N132" s="658"/>
      <c r="O132" s="658"/>
      <c r="P132" s="658"/>
      <c r="T132" s="25"/>
      <c r="U132" s="659" t="s">
        <v>213</v>
      </c>
      <c r="V132" s="660"/>
      <c r="W132" s="664"/>
      <c r="X132" s="665"/>
      <c r="Y132" s="666"/>
      <c r="Z132" s="400"/>
      <c r="AA132" s="399"/>
    </row>
    <row r="133" spans="14:27" ht="31.5" customHeight="1" thickBot="1">
      <c r="N133" s="436"/>
      <c r="O133" s="436"/>
      <c r="T133" s="25"/>
      <c r="U133" s="565"/>
      <c r="V133" s="565" t="s">
        <v>1126</v>
      </c>
      <c r="W133" s="655" t="s">
        <v>1207</v>
      </c>
      <c r="X133" s="656"/>
      <c r="Y133" s="657"/>
      <c r="Z133" s="400"/>
      <c r="AA133" s="399"/>
    </row>
    <row r="134" spans="14:27">
      <c r="N134" s="436"/>
      <c r="O134" s="446" t="str">
        <f t="shared" ref="O134:O145" si="0">P134&amp;" "&amp;Q135</f>
        <v>January 2020</v>
      </c>
      <c r="P134" s="446" t="s">
        <v>1102</v>
      </c>
      <c r="T134" s="25"/>
      <c r="U134" s="552"/>
      <c r="V134" s="552"/>
      <c r="W134" s="400"/>
      <c r="X134" s="400"/>
      <c r="Y134" s="400"/>
      <c r="Z134" s="400"/>
      <c r="AA134" s="399"/>
    </row>
    <row r="135" spans="14:27">
      <c r="O135" s="446" t="str">
        <f t="shared" si="0"/>
        <v>February 2020</v>
      </c>
      <c r="P135" s="446" t="s">
        <v>1103</v>
      </c>
      <c r="Q135" s="446">
        <v>2020</v>
      </c>
      <c r="T135" s="25"/>
      <c r="U135" s="561"/>
      <c r="V135" s="561"/>
      <c r="W135" s="561"/>
      <c r="X135" s="561"/>
      <c r="Y135" s="561"/>
      <c r="Z135" s="400"/>
      <c r="AA135" s="399"/>
    </row>
    <row r="136" spans="14:27" ht="14.5" thickBot="1">
      <c r="O136" s="446" t="str">
        <f t="shared" si="0"/>
        <v>March 2020</v>
      </c>
      <c r="P136" s="446" t="s">
        <v>1104</v>
      </c>
      <c r="Q136" s="446">
        <v>2020</v>
      </c>
      <c r="T136" s="444"/>
      <c r="U136" s="445"/>
      <c r="V136" s="445"/>
      <c r="W136" s="430"/>
      <c r="X136" s="430"/>
      <c r="Y136" s="430"/>
      <c r="Z136" s="431"/>
      <c r="AA136" s="432"/>
    </row>
    <row r="137" spans="14:27">
      <c r="O137" s="446" t="str">
        <f t="shared" si="0"/>
        <v>April 2020</v>
      </c>
      <c r="P137" s="446" t="s">
        <v>1105</v>
      </c>
      <c r="Q137" s="446">
        <v>2020</v>
      </c>
      <c r="W137" s="658"/>
      <c r="X137" s="658"/>
      <c r="Y137" s="658"/>
    </row>
    <row r="138" spans="14:27">
      <c r="O138" s="446" t="str">
        <f t="shared" si="0"/>
        <v>May 2020</v>
      </c>
      <c r="P138" s="446" t="s">
        <v>1106</v>
      </c>
      <c r="Q138" s="446">
        <v>2020</v>
      </c>
      <c r="W138" s="434"/>
      <c r="X138" s="434"/>
      <c r="Y138" s="434"/>
    </row>
    <row r="139" spans="14:27">
      <c r="O139" s="446" t="str">
        <f t="shared" si="0"/>
        <v>June 2020</v>
      </c>
      <c r="P139" s="446" t="s">
        <v>1107</v>
      </c>
      <c r="Q139" s="446">
        <v>2020</v>
      </c>
      <c r="W139" s="434"/>
      <c r="X139" s="434"/>
      <c r="Y139" s="434"/>
    </row>
    <row r="140" spans="14:27">
      <c r="O140" s="446" t="str">
        <f t="shared" si="0"/>
        <v>July 2020</v>
      </c>
      <c r="P140" s="446" t="s">
        <v>1108</v>
      </c>
      <c r="Q140" s="446">
        <v>2020</v>
      </c>
      <c r="W140" s="658"/>
      <c r="X140" s="658"/>
      <c r="Y140" s="658"/>
    </row>
    <row r="141" spans="14:27">
      <c r="O141" s="446" t="str">
        <f t="shared" si="0"/>
        <v>August 2020</v>
      </c>
      <c r="P141" s="446" t="s">
        <v>1109</v>
      </c>
      <c r="Q141" s="446">
        <v>2020</v>
      </c>
      <c r="W141" s="658"/>
      <c r="X141" s="658"/>
      <c r="Y141" s="658"/>
    </row>
    <row r="142" spans="14:27">
      <c r="O142" s="446" t="str">
        <f t="shared" si="0"/>
        <v>September 2020</v>
      </c>
      <c r="P142" s="446" t="s">
        <v>1110</v>
      </c>
      <c r="Q142" s="446">
        <v>2020</v>
      </c>
      <c r="W142" s="436"/>
      <c r="X142" s="446"/>
      <c r="Y142" s="446"/>
      <c r="Z142" s="446"/>
    </row>
    <row r="143" spans="14:27">
      <c r="O143" s="446" t="str">
        <f t="shared" si="0"/>
        <v>October 2020</v>
      </c>
      <c r="P143" s="446" t="s">
        <v>1111</v>
      </c>
      <c r="Q143" s="446">
        <v>2020</v>
      </c>
      <c r="W143" s="436"/>
      <c r="X143" s="446" t="str">
        <f>Y143&amp;" "&amp;Z144</f>
        <v>January 2021</v>
      </c>
      <c r="Y143" s="446" t="s">
        <v>1102</v>
      </c>
      <c r="Z143" s="446"/>
    </row>
    <row r="144" spans="14:27">
      <c r="O144" s="446" t="str">
        <f t="shared" si="0"/>
        <v>November 2020</v>
      </c>
      <c r="P144" s="446" t="s">
        <v>1112</v>
      </c>
      <c r="Q144" s="446">
        <v>2020</v>
      </c>
      <c r="X144" s="446" t="str">
        <f t="shared" ref="X144:X154" si="1">Y144&amp;" "&amp;Z145</f>
        <v>February 2021</v>
      </c>
      <c r="Y144" s="446" t="s">
        <v>1103</v>
      </c>
      <c r="Z144" s="446">
        <v>2021</v>
      </c>
    </row>
    <row r="145" spans="15:26">
      <c r="O145" s="446" t="str">
        <f t="shared" si="0"/>
        <v>December 2020</v>
      </c>
      <c r="P145" s="446" t="s">
        <v>1113</v>
      </c>
      <c r="Q145" s="446">
        <v>2020</v>
      </c>
      <c r="X145" s="446" t="str">
        <f t="shared" si="1"/>
        <v>March 2021</v>
      </c>
      <c r="Y145" s="446" t="s">
        <v>1104</v>
      </c>
      <c r="Z145" s="446">
        <v>2021</v>
      </c>
    </row>
    <row r="146" spans="15:26">
      <c r="O146" s="446"/>
      <c r="P146" s="446"/>
      <c r="Q146" s="446">
        <v>2020</v>
      </c>
      <c r="X146" s="446" t="str">
        <f t="shared" si="1"/>
        <v>April 2021</v>
      </c>
      <c r="Y146" s="446" t="s">
        <v>1105</v>
      </c>
      <c r="Z146" s="446">
        <v>2021</v>
      </c>
    </row>
    <row r="147" spans="15:26">
      <c r="P147" s="436"/>
      <c r="Q147" s="446"/>
      <c r="X147" s="446" t="str">
        <f t="shared" si="1"/>
        <v>May 2021</v>
      </c>
      <c r="Y147" s="446" t="s">
        <v>1106</v>
      </c>
      <c r="Z147" s="446">
        <v>2021</v>
      </c>
    </row>
    <row r="148" spans="15:26">
      <c r="P148" s="436"/>
      <c r="X148" s="446" t="str">
        <f t="shared" si="1"/>
        <v>June 2021</v>
      </c>
      <c r="Y148" s="446" t="s">
        <v>1107</v>
      </c>
      <c r="Z148" s="446">
        <v>2021</v>
      </c>
    </row>
    <row r="149" spans="15:26">
      <c r="P149" s="436"/>
      <c r="X149" s="446" t="str">
        <f t="shared" si="1"/>
        <v>July 2021</v>
      </c>
      <c r="Y149" s="446" t="s">
        <v>1108</v>
      </c>
      <c r="Z149" s="446">
        <v>2021</v>
      </c>
    </row>
    <row r="150" spans="15:26">
      <c r="P150" s="436"/>
      <c r="X150" s="446" t="str">
        <f t="shared" si="1"/>
        <v>August 2021</v>
      </c>
      <c r="Y150" s="446" t="s">
        <v>1109</v>
      </c>
      <c r="Z150" s="446">
        <v>2021</v>
      </c>
    </row>
    <row r="151" spans="15:26">
      <c r="P151" s="436"/>
      <c r="X151" s="446" t="str">
        <f t="shared" si="1"/>
        <v>September 2021</v>
      </c>
      <c r="Y151" s="446" t="s">
        <v>1110</v>
      </c>
      <c r="Z151" s="446">
        <v>2021</v>
      </c>
    </row>
    <row r="152" spans="15:26">
      <c r="P152" s="436"/>
      <c r="X152" s="446" t="str">
        <f t="shared" si="1"/>
        <v>October 2021</v>
      </c>
      <c r="Y152" s="446" t="s">
        <v>1111</v>
      </c>
      <c r="Z152" s="446">
        <v>2021</v>
      </c>
    </row>
    <row r="153" spans="15:26">
      <c r="P153" s="436"/>
      <c r="X153" s="446" t="str">
        <f t="shared" si="1"/>
        <v>November 2021</v>
      </c>
      <c r="Y153" s="446" t="s">
        <v>1112</v>
      </c>
      <c r="Z153" s="446">
        <v>2021</v>
      </c>
    </row>
    <row r="154" spans="15:26">
      <c r="P154" s="436"/>
      <c r="X154" s="446" t="str">
        <f t="shared" si="1"/>
        <v>December 2021</v>
      </c>
      <c r="Y154" s="446" t="s">
        <v>1113</v>
      </c>
      <c r="Z154" s="446">
        <v>2021</v>
      </c>
    </row>
    <row r="155" spans="15:26">
      <c r="P155" s="436"/>
      <c r="X155" s="446"/>
      <c r="Y155" s="446"/>
      <c r="Z155" s="446">
        <v>2021</v>
      </c>
    </row>
    <row r="156" spans="15:26">
      <c r="P156" s="436"/>
      <c r="X156" s="446"/>
      <c r="Y156" s="446"/>
      <c r="Z156" s="446"/>
    </row>
    <row r="157" spans="15:26">
      <c r="P157" s="436"/>
      <c r="X157" s="446"/>
      <c r="Y157" s="446"/>
      <c r="Z157" s="446"/>
    </row>
    <row r="158" spans="15:26">
      <c r="X158" s="446"/>
      <c r="Y158" s="446"/>
      <c r="Z158" s="446"/>
    </row>
    <row r="159" spans="15:26">
      <c r="X159" s="463"/>
      <c r="Y159" s="436"/>
    </row>
    <row r="160" spans="15:26">
      <c r="Y160" s="436"/>
    </row>
    <row r="161" spans="25:25">
      <c r="Y161" s="436"/>
    </row>
    <row r="162" spans="25:25">
      <c r="Y162" s="436"/>
    </row>
    <row r="163" spans="25:25">
      <c r="Y163" s="436"/>
    </row>
    <row r="164" spans="25:25">
      <c r="Y164" s="436"/>
    </row>
    <row r="165" spans="25:25">
      <c r="Y165" s="436"/>
    </row>
    <row r="166" spans="25:25">
      <c r="Y166" s="436"/>
    </row>
  </sheetData>
  <mergeCells count="214">
    <mergeCell ref="C5:G5"/>
    <mergeCell ref="L5:P5"/>
    <mergeCell ref="U5:Y5"/>
    <mergeCell ref="C7:D7"/>
    <mergeCell ref="L7:M7"/>
    <mergeCell ref="U7:V7"/>
    <mergeCell ref="C3:H3"/>
    <mergeCell ref="L3:Q3"/>
    <mergeCell ref="U3:Z3"/>
    <mergeCell ref="B4:G4"/>
    <mergeCell ref="K4:P4"/>
    <mergeCell ref="T4:Y4"/>
    <mergeCell ref="C10:D10"/>
    <mergeCell ref="E10:G10"/>
    <mergeCell ref="L10:M10"/>
    <mergeCell ref="N10:P10"/>
    <mergeCell ref="U10:V10"/>
    <mergeCell ref="W10:Y10"/>
    <mergeCell ref="C8:G8"/>
    <mergeCell ref="L8:P8"/>
    <mergeCell ref="U8:Y8"/>
    <mergeCell ref="C9:D9"/>
    <mergeCell ref="E9:G9"/>
    <mergeCell ref="L9:M9"/>
    <mergeCell ref="N9:P9"/>
    <mergeCell ref="U9:V9"/>
    <mergeCell ref="W9:Y9"/>
    <mergeCell ref="C13:G13"/>
    <mergeCell ref="L13:P13"/>
    <mergeCell ref="U13:Y13"/>
    <mergeCell ref="C15:D15"/>
    <mergeCell ref="L15:M15"/>
    <mergeCell ref="U15:V15"/>
    <mergeCell ref="C12:D12"/>
    <mergeCell ref="E12:G12"/>
    <mergeCell ref="L12:M12"/>
    <mergeCell ref="N12:P12"/>
    <mergeCell ref="U12:V12"/>
    <mergeCell ref="W12:Y12"/>
    <mergeCell ref="U16:V16"/>
    <mergeCell ref="W16:X16"/>
    <mergeCell ref="Y16:Y17"/>
    <mergeCell ref="E18:E20"/>
    <mergeCell ref="G18:G20"/>
    <mergeCell ref="N18:N20"/>
    <mergeCell ref="W18:W20"/>
    <mergeCell ref="C16:D16"/>
    <mergeCell ref="E16:F16"/>
    <mergeCell ref="G16:G17"/>
    <mergeCell ref="L16:M16"/>
    <mergeCell ref="N16:O16"/>
    <mergeCell ref="P16:P17"/>
    <mergeCell ref="N21:N23"/>
    <mergeCell ref="W21:W23"/>
    <mergeCell ref="N24:N26"/>
    <mergeCell ref="W24:W26"/>
    <mergeCell ref="E25:E31"/>
    <mergeCell ref="F27:F30"/>
    <mergeCell ref="G27:G30"/>
    <mergeCell ref="W27:W30"/>
    <mergeCell ref="N28:N29"/>
    <mergeCell ref="N30:N31"/>
    <mergeCell ref="E39:E44"/>
    <mergeCell ref="N42:N44"/>
    <mergeCell ref="E45:F45"/>
    <mergeCell ref="N45:N46"/>
    <mergeCell ref="W45:W47"/>
    <mergeCell ref="E46:F46"/>
    <mergeCell ref="E47:F47"/>
    <mergeCell ref="W31:W32"/>
    <mergeCell ref="N32:N34"/>
    <mergeCell ref="W33:W34"/>
    <mergeCell ref="N35:N40"/>
    <mergeCell ref="W35:W37"/>
    <mergeCell ref="W38:W43"/>
    <mergeCell ref="W48:W50"/>
    <mergeCell ref="C49:D49"/>
    <mergeCell ref="N49:N51"/>
    <mergeCell ref="C51:D51"/>
    <mergeCell ref="E51:F54"/>
    <mergeCell ref="G51:G56"/>
    <mergeCell ref="H51:H56"/>
    <mergeCell ref="W51:W54"/>
    <mergeCell ref="N54:N59"/>
    <mergeCell ref="E55:E56"/>
    <mergeCell ref="L64:M64"/>
    <mergeCell ref="L65:M66"/>
    <mergeCell ref="N65:O65"/>
    <mergeCell ref="P65:P66"/>
    <mergeCell ref="Q65:Q66"/>
    <mergeCell ref="N67:N69"/>
    <mergeCell ref="F55:F56"/>
    <mergeCell ref="W55:W56"/>
    <mergeCell ref="E57:E59"/>
    <mergeCell ref="W57:W58"/>
    <mergeCell ref="E60:E62"/>
    <mergeCell ref="N60:O60"/>
    <mergeCell ref="N61:O61"/>
    <mergeCell ref="W61:W66"/>
    <mergeCell ref="N62:O62"/>
    <mergeCell ref="E63:E65"/>
    <mergeCell ref="W67:X67"/>
    <mergeCell ref="W68:X68"/>
    <mergeCell ref="E69:E71"/>
    <mergeCell ref="W69:X69"/>
    <mergeCell ref="N70:N72"/>
    <mergeCell ref="U71:V71"/>
    <mergeCell ref="E72:E74"/>
    <mergeCell ref="U72:V73"/>
    <mergeCell ref="W72:X72"/>
    <mergeCell ref="Y72:Y73"/>
    <mergeCell ref="Z72:Z73"/>
    <mergeCell ref="N73:N75"/>
    <mergeCell ref="W74:W76"/>
    <mergeCell ref="E76:E78"/>
    <mergeCell ref="N76:N79"/>
    <mergeCell ref="W77:W79"/>
    <mergeCell ref="E79:E80"/>
    <mergeCell ref="N80:N81"/>
    <mergeCell ref="W80:W82"/>
    <mergeCell ref="E82:E83"/>
    <mergeCell ref="N83:N84"/>
    <mergeCell ref="W83:W86"/>
    <mergeCell ref="E85:E89"/>
    <mergeCell ref="N85:N87"/>
    <mergeCell ref="W87:W88"/>
    <mergeCell ref="N88:N92"/>
    <mergeCell ref="L89:M89"/>
    <mergeCell ref="E90:F90"/>
    <mergeCell ref="W90:W91"/>
    <mergeCell ref="W95:W99"/>
    <mergeCell ref="C96:D96"/>
    <mergeCell ref="U96:V96"/>
    <mergeCell ref="E97:G97"/>
    <mergeCell ref="L97:M97"/>
    <mergeCell ref="N97:N101"/>
    <mergeCell ref="C98:D98"/>
    <mergeCell ref="E91:F91"/>
    <mergeCell ref="L91:M91"/>
    <mergeCell ref="E92:F92"/>
    <mergeCell ref="L92:M92"/>
    <mergeCell ref="W92:W94"/>
    <mergeCell ref="L94:M94"/>
    <mergeCell ref="N94:N96"/>
    <mergeCell ref="E98:G98"/>
    <mergeCell ref="L98:M98"/>
    <mergeCell ref="U98:V98"/>
    <mergeCell ref="C99:D99"/>
    <mergeCell ref="U99:V99"/>
    <mergeCell ref="L100:M100"/>
    <mergeCell ref="C95:D95"/>
    <mergeCell ref="E95:G95"/>
    <mergeCell ref="L95:M95"/>
    <mergeCell ref="C101:D101"/>
    <mergeCell ref="L101:M101"/>
    <mergeCell ref="U101:V101"/>
    <mergeCell ref="W101:W103"/>
    <mergeCell ref="C102:D102"/>
    <mergeCell ref="L102:M102"/>
    <mergeCell ref="N102:N105"/>
    <mergeCell ref="U102:V102"/>
    <mergeCell ref="E103:G103"/>
    <mergeCell ref="C104:D104"/>
    <mergeCell ref="E104:G104"/>
    <mergeCell ref="U104:V104"/>
    <mergeCell ref="W104:W108"/>
    <mergeCell ref="C105:D105"/>
    <mergeCell ref="U105:V105"/>
    <mergeCell ref="C107:D107"/>
    <mergeCell ref="E107:G107"/>
    <mergeCell ref="N107:N108"/>
    <mergeCell ref="U107:V107"/>
    <mergeCell ref="C108:D108"/>
    <mergeCell ref="E108:G108"/>
    <mergeCell ref="U108:V108"/>
    <mergeCell ref="C109:D109"/>
    <mergeCell ref="U109:V109"/>
    <mergeCell ref="W109:W112"/>
    <mergeCell ref="N110:N114"/>
    <mergeCell ref="L112:M112"/>
    <mergeCell ref="W113:W114"/>
    <mergeCell ref="L114:M114"/>
    <mergeCell ref="L115:M115"/>
    <mergeCell ref="N115:O115"/>
    <mergeCell ref="W115:W116"/>
    <mergeCell ref="N116:O116"/>
    <mergeCell ref="N117:O117"/>
    <mergeCell ref="W119:W123"/>
    <mergeCell ref="L120:M120"/>
    <mergeCell ref="N120:P120"/>
    <mergeCell ref="U121:V121"/>
    <mergeCell ref="L122:M122"/>
    <mergeCell ref="W124:X124"/>
    <mergeCell ref="W125:X125"/>
    <mergeCell ref="W126:X126"/>
    <mergeCell ref="N128:P128"/>
    <mergeCell ref="U129:V129"/>
    <mergeCell ref="W129:Y129"/>
    <mergeCell ref="N122:P122"/>
    <mergeCell ref="L123:M123"/>
    <mergeCell ref="N123:P123"/>
    <mergeCell ref="U123:V123"/>
    <mergeCell ref="N124:P124"/>
    <mergeCell ref="U124:V124"/>
    <mergeCell ref="W133:Y133"/>
    <mergeCell ref="W137:Y137"/>
    <mergeCell ref="W140:Y140"/>
    <mergeCell ref="W141:Y141"/>
    <mergeCell ref="N131:P131"/>
    <mergeCell ref="U131:V131"/>
    <mergeCell ref="W131:Y131"/>
    <mergeCell ref="N132:P132"/>
    <mergeCell ref="U132:V132"/>
    <mergeCell ref="W132:Y132"/>
  </mergeCells>
  <dataValidations count="5">
    <dataValidation type="list" allowBlank="1" showInputMessage="1" showErrorMessage="1" sqref="Z74:Z123" xr:uid="{D9D15C78-A544-41D7-83C1-E9028C9E55E1}">
      <formula1>$X$143:$X$154</formula1>
    </dataValidation>
    <dataValidation type="list" allowBlank="1" showInputMessage="1" showErrorMessage="1" sqref="E107:G107 W140:Y140" xr:uid="{4C047621-4714-4342-8138-F1F38D133E0C}">
      <formula1>$U$120:$U$121</formula1>
    </dataValidation>
    <dataValidation type="whole" allowBlank="1" showInputMessage="1" showErrorMessage="1" sqref="E103:G103 E97:G97 E9:G9 W131:Y131 N9:P9 N122:P122" xr:uid="{834404EF-686A-4994-98E7-79EE4F50D4E2}">
      <formula1>-999999999</formula1>
      <formula2>999999999</formula2>
    </dataValidation>
    <dataValidation type="list" allowBlank="1" showInputMessage="1" showErrorMessage="1" sqref="N131:P131" xr:uid="{8F2D12E1-D0C0-4389-AB51-116EE7223CCB}">
      <formula1>$M$111:$M$112</formula1>
    </dataValidation>
    <dataValidation type="list" allowBlank="1" showInputMessage="1" showErrorMessage="1" sqref="Q67:Q114" xr:uid="{6C190CE0-C42F-47E3-B9E4-81BAA5A4205A}">
      <formula1>$P$134:$P$145</formula1>
    </dataValidation>
  </dataValidations>
  <pageMargins left="0.25" right="0.25" top="0.18" bottom="0.19" header="0.17" footer="0.17"/>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1:I56"/>
  <sheetViews>
    <sheetView tabSelected="1" topLeftCell="A26" zoomScale="90" zoomScaleNormal="90" workbookViewId="0">
      <selection activeCell="E26" sqref="E26:F26"/>
    </sheetView>
  </sheetViews>
  <sheetFormatPr defaultColWidth="8.54296875" defaultRowHeight="14.5"/>
  <cols>
    <col min="1" max="2" width="1.54296875" customWidth="1"/>
    <col min="3" max="3" width="33.90625" customWidth="1"/>
    <col min="4" max="4" width="41.54296875" customWidth="1"/>
    <col min="5" max="5" width="22.54296875" customWidth="1"/>
    <col min="6" max="6" width="40.54296875" customWidth="1"/>
    <col min="7" max="7" width="2" customWidth="1"/>
    <col min="8" max="8" width="4.453125" customWidth="1"/>
    <col min="9" max="9" width="52" customWidth="1"/>
  </cols>
  <sheetData>
    <row r="1" spans="2:9" ht="15" thickBot="1"/>
    <row r="2" spans="2:9" ht="15" thickBot="1">
      <c r="B2" s="38"/>
      <c r="C2" s="39"/>
      <c r="D2" s="39"/>
      <c r="E2" s="39"/>
      <c r="F2" s="39"/>
      <c r="G2" s="40"/>
    </row>
    <row r="3" spans="2:9" ht="20.5" thickBot="1">
      <c r="B3" s="41"/>
      <c r="C3" s="762" t="s">
        <v>218</v>
      </c>
      <c r="D3" s="763"/>
      <c r="E3" s="763"/>
      <c r="F3" s="764"/>
      <c r="G3" s="340"/>
    </row>
    <row r="4" spans="2:9">
      <c r="B4" s="769"/>
      <c r="C4" s="770"/>
      <c r="D4" s="770"/>
      <c r="E4" s="770"/>
      <c r="F4" s="770"/>
      <c r="G4" s="340"/>
    </row>
    <row r="5" spans="2:9">
      <c r="B5" s="341"/>
      <c r="C5" s="774"/>
      <c r="D5" s="774"/>
      <c r="E5" s="774"/>
      <c r="F5" s="774"/>
      <c r="G5" s="340"/>
    </row>
    <row r="6" spans="2:9">
      <c r="B6" s="341"/>
      <c r="C6" s="342"/>
      <c r="D6" s="343"/>
      <c r="E6" s="342"/>
      <c r="F6" s="343"/>
      <c r="G6" s="340"/>
    </row>
    <row r="7" spans="2:9">
      <c r="B7" s="341"/>
      <c r="C7" s="767" t="s">
        <v>227</v>
      </c>
      <c r="D7" s="767"/>
      <c r="E7" s="344"/>
      <c r="F7" s="343"/>
      <c r="G7" s="340"/>
    </row>
    <row r="8" spans="2:9" ht="15" thickBot="1">
      <c r="B8" s="341"/>
      <c r="C8" s="771" t="s">
        <v>276</v>
      </c>
      <c r="D8" s="771"/>
      <c r="E8" s="771"/>
      <c r="F8" s="771"/>
      <c r="G8" s="340"/>
    </row>
    <row r="9" spans="2:9" ht="15.75" customHeight="1" thickBot="1">
      <c r="B9" s="341"/>
      <c r="C9" s="479" t="s">
        <v>229</v>
      </c>
      <c r="D9" s="480" t="s">
        <v>228</v>
      </c>
      <c r="E9" s="775" t="s">
        <v>257</v>
      </c>
      <c r="F9" s="776"/>
      <c r="G9" s="340"/>
    </row>
    <row r="10" spans="2:9" ht="18.75" customHeight="1" thickBot="1">
      <c r="B10" s="341"/>
      <c r="C10" s="777" t="s">
        <v>838</v>
      </c>
      <c r="D10" s="778"/>
      <c r="E10" s="778"/>
      <c r="F10" s="779"/>
      <c r="G10" s="340"/>
    </row>
    <row r="11" spans="2:9" ht="73.400000000000006" customHeight="1" thickBot="1">
      <c r="B11" s="341"/>
      <c r="C11" s="481" t="s">
        <v>836</v>
      </c>
      <c r="D11" s="482" t="s">
        <v>837</v>
      </c>
      <c r="E11" s="772" t="s">
        <v>1222</v>
      </c>
      <c r="F11" s="773"/>
      <c r="G11" s="340"/>
    </row>
    <row r="12" spans="2:9" ht="90.65" customHeight="1" thickBot="1">
      <c r="B12" s="341"/>
      <c r="C12" s="483" t="s">
        <v>839</v>
      </c>
      <c r="D12" s="484" t="s">
        <v>840</v>
      </c>
      <c r="E12" s="772" t="s">
        <v>1223</v>
      </c>
      <c r="F12" s="773"/>
      <c r="G12" s="340"/>
    </row>
    <row r="13" spans="2:9" ht="150" customHeight="1" thickBot="1">
      <c r="B13" s="341"/>
      <c r="C13" s="483" t="s">
        <v>841</v>
      </c>
      <c r="D13" s="484" t="s">
        <v>842</v>
      </c>
      <c r="E13" s="772" t="s">
        <v>1224</v>
      </c>
      <c r="F13" s="773"/>
      <c r="G13" s="340"/>
      <c r="I13" s="534"/>
    </row>
    <row r="14" spans="2:9" ht="18.75" customHeight="1" thickBot="1">
      <c r="B14" s="341"/>
      <c r="C14" s="780" t="s">
        <v>843</v>
      </c>
      <c r="D14" s="781"/>
      <c r="E14" s="781"/>
      <c r="F14" s="782"/>
      <c r="G14" s="340"/>
    </row>
    <row r="15" spans="2:9" ht="186.75" customHeight="1" thickBot="1">
      <c r="B15" s="341"/>
      <c r="C15" s="483" t="s">
        <v>844</v>
      </c>
      <c r="D15" s="484" t="s">
        <v>845</v>
      </c>
      <c r="E15" s="772" t="s">
        <v>1225</v>
      </c>
      <c r="F15" s="773"/>
      <c r="G15" s="340"/>
      <c r="I15" s="526"/>
    </row>
    <row r="16" spans="2:9" ht="19.5" customHeight="1" thickBot="1">
      <c r="B16" s="341"/>
      <c r="C16" s="780" t="s">
        <v>846</v>
      </c>
      <c r="D16" s="781"/>
      <c r="E16" s="781"/>
      <c r="F16" s="782"/>
      <c r="G16" s="340"/>
    </row>
    <row r="17" spans="2:9" ht="121.65" customHeight="1" thickBot="1">
      <c r="B17" s="341"/>
      <c r="C17" s="483" t="s">
        <v>847</v>
      </c>
      <c r="D17" s="484" t="s">
        <v>848</v>
      </c>
      <c r="E17" s="772" t="s">
        <v>1226</v>
      </c>
      <c r="F17" s="773"/>
      <c r="G17" s="340"/>
    </row>
    <row r="18" spans="2:9" ht="16.5" customHeight="1" thickBot="1">
      <c r="B18" s="341"/>
      <c r="C18" s="780" t="s">
        <v>849</v>
      </c>
      <c r="D18" s="781"/>
      <c r="E18" s="781"/>
      <c r="F18" s="782"/>
      <c r="G18" s="340"/>
    </row>
    <row r="19" spans="2:9" ht="93" customHeight="1" thickBot="1">
      <c r="B19" s="341"/>
      <c r="C19" s="483" t="s">
        <v>850</v>
      </c>
      <c r="D19" s="484" t="s">
        <v>851</v>
      </c>
      <c r="E19" s="772" t="s">
        <v>1227</v>
      </c>
      <c r="F19" s="773"/>
      <c r="G19" s="340"/>
    </row>
    <row r="20" spans="2:9" ht="30" customHeight="1" thickBot="1">
      <c r="B20" s="341"/>
      <c r="C20" s="485"/>
      <c r="D20" s="485"/>
      <c r="E20" s="785"/>
      <c r="F20" s="786"/>
      <c r="G20" s="340"/>
    </row>
    <row r="21" spans="2:9">
      <c r="B21" s="341"/>
      <c r="C21" s="343"/>
      <c r="D21" s="343"/>
      <c r="E21" s="343"/>
      <c r="F21" s="343"/>
      <c r="G21" s="340"/>
    </row>
    <row r="22" spans="2:9">
      <c r="B22" s="341"/>
      <c r="C22" s="787" t="s">
        <v>242</v>
      </c>
      <c r="D22" s="787"/>
      <c r="E22" s="787"/>
      <c r="F22" s="787"/>
      <c r="G22" s="340"/>
    </row>
    <row r="23" spans="2:9" ht="15" thickBot="1">
      <c r="B23" s="341"/>
      <c r="C23" s="788" t="s">
        <v>255</v>
      </c>
      <c r="D23" s="788"/>
      <c r="E23" s="788"/>
      <c r="F23" s="788"/>
      <c r="G23" s="340"/>
    </row>
    <row r="24" spans="2:9" ht="15.75" customHeight="1" thickTop="1" thickBot="1">
      <c r="B24" s="341"/>
      <c r="C24" s="449" t="s">
        <v>229</v>
      </c>
      <c r="D24" s="450" t="s">
        <v>228</v>
      </c>
      <c r="E24" s="789" t="s">
        <v>257</v>
      </c>
      <c r="F24" s="790"/>
      <c r="G24" s="340"/>
    </row>
    <row r="25" spans="2:9" ht="367.65" customHeight="1" thickTop="1" thickBot="1">
      <c r="B25" s="341"/>
      <c r="C25" s="492" t="s">
        <v>1114</v>
      </c>
      <c r="D25" s="493" t="s">
        <v>1115</v>
      </c>
      <c r="E25" s="791" t="s">
        <v>1228</v>
      </c>
      <c r="F25" s="792"/>
      <c r="G25" s="340"/>
    </row>
    <row r="26" spans="2:9" ht="291" customHeight="1" thickBot="1">
      <c r="B26" s="341"/>
      <c r="C26" s="483" t="s">
        <v>949</v>
      </c>
      <c r="D26" s="484" t="s">
        <v>1470</v>
      </c>
      <c r="E26" s="793" t="s">
        <v>1471</v>
      </c>
      <c r="F26" s="794"/>
      <c r="G26" s="340"/>
      <c r="I26" s="511"/>
    </row>
    <row r="27" spans="2:9" ht="40.4" customHeight="1" thickBot="1">
      <c r="B27" s="341"/>
      <c r="C27" s="451"/>
      <c r="D27" s="452"/>
      <c r="E27" s="795"/>
      <c r="F27" s="796"/>
      <c r="G27" s="340"/>
    </row>
    <row r="28" spans="2:9" ht="40.4" customHeight="1" thickBot="1">
      <c r="B28" s="341"/>
      <c r="C28" s="453"/>
      <c r="D28" s="454"/>
      <c r="E28" s="783"/>
      <c r="F28" s="784"/>
      <c r="G28" s="340"/>
    </row>
    <row r="29" spans="2:9" ht="15.5" thickTop="1" thickBot="1">
      <c r="B29" s="341"/>
      <c r="C29" s="455"/>
      <c r="D29" s="455"/>
      <c r="E29" s="455"/>
      <c r="F29" s="455"/>
      <c r="G29" s="340"/>
    </row>
    <row r="30" spans="2:9" ht="15" thickBot="1">
      <c r="B30" s="341"/>
      <c r="C30" s="455"/>
      <c r="D30" s="455"/>
      <c r="E30" s="455"/>
      <c r="F30" s="455"/>
      <c r="G30" s="340"/>
    </row>
    <row r="31" spans="2:9" ht="31.5" customHeight="1" thickBot="1">
      <c r="B31" s="341"/>
      <c r="C31" s="797" t="s">
        <v>1116</v>
      </c>
      <c r="D31" s="798"/>
      <c r="E31" s="798"/>
      <c r="F31" s="799"/>
      <c r="G31" s="340"/>
    </row>
    <row r="32" spans="2:9" ht="15.75" customHeight="1" thickBot="1">
      <c r="B32" s="341"/>
      <c r="C32" s="800" t="s">
        <v>258</v>
      </c>
      <c r="D32" s="801"/>
      <c r="E32" s="802"/>
      <c r="F32" s="803"/>
      <c r="G32" s="340"/>
    </row>
    <row r="33" spans="2:8" ht="100.4" customHeight="1" thickTop="1" thickBot="1">
      <c r="B33" s="341"/>
      <c r="C33" s="804" t="s">
        <v>1229</v>
      </c>
      <c r="D33" s="805"/>
      <c r="E33" s="805"/>
      <c r="F33" s="806"/>
      <c r="G33" s="340"/>
    </row>
    <row r="34" spans="2:8" ht="15.5" thickTop="1" thickBot="1">
      <c r="B34" s="486"/>
      <c r="C34" s="807"/>
      <c r="D34" s="808"/>
      <c r="E34" s="807"/>
      <c r="F34" s="808"/>
      <c r="G34" s="487"/>
      <c r="H34" s="265"/>
    </row>
    <row r="35" spans="2:8" ht="15" customHeight="1">
      <c r="B35" s="488"/>
      <c r="C35" s="809"/>
      <c r="D35" s="809"/>
      <c r="E35" s="809"/>
      <c r="F35" s="809"/>
      <c r="G35" s="488"/>
    </row>
    <row r="36" spans="2:8">
      <c r="B36" s="489"/>
      <c r="C36" s="809"/>
      <c r="D36" s="809"/>
      <c r="E36" s="809"/>
      <c r="F36" s="809"/>
      <c r="G36" s="489"/>
    </row>
    <row r="37" spans="2:8">
      <c r="B37" s="489"/>
      <c r="C37" s="810"/>
      <c r="D37" s="810"/>
      <c r="E37" s="810"/>
      <c r="F37" s="810"/>
      <c r="G37" s="489"/>
    </row>
    <row r="38" spans="2:8">
      <c r="B38" s="489"/>
      <c r="C38" s="489"/>
      <c r="D38" s="489"/>
      <c r="E38" s="489"/>
      <c r="F38" s="489"/>
      <c r="G38" s="489"/>
    </row>
    <row r="39" spans="2:8">
      <c r="B39" s="489"/>
      <c r="C39" s="489"/>
      <c r="D39" s="489"/>
      <c r="E39" s="489"/>
      <c r="F39" s="489"/>
      <c r="G39" s="489"/>
    </row>
    <row r="40" spans="2:8">
      <c r="B40" s="489"/>
      <c r="C40" s="813"/>
      <c r="D40" s="813"/>
      <c r="E40" s="490"/>
      <c r="F40" s="489"/>
      <c r="G40" s="489"/>
    </row>
    <row r="41" spans="2:8">
      <c r="B41" s="489"/>
      <c r="C41" s="813"/>
      <c r="D41" s="813"/>
      <c r="E41" s="490"/>
      <c r="F41" s="489"/>
      <c r="G41" s="489"/>
    </row>
    <row r="42" spans="2:8">
      <c r="B42" s="489"/>
      <c r="C42" s="814"/>
      <c r="D42" s="814"/>
      <c r="E42" s="814"/>
      <c r="F42" s="814"/>
      <c r="G42" s="489"/>
    </row>
    <row r="43" spans="2:8">
      <c r="B43" s="489"/>
      <c r="C43" s="811"/>
      <c r="D43" s="811"/>
      <c r="E43" s="815"/>
      <c r="F43" s="815"/>
      <c r="G43" s="489"/>
    </row>
    <row r="44" spans="2:8">
      <c r="B44" s="489"/>
      <c r="C44" s="811"/>
      <c r="D44" s="811"/>
      <c r="E44" s="812"/>
      <c r="F44" s="812"/>
      <c r="G44" s="489"/>
    </row>
    <row r="45" spans="2:8">
      <c r="B45" s="489"/>
      <c r="C45" s="489"/>
      <c r="D45" s="489"/>
      <c r="E45" s="489"/>
      <c r="F45" s="489"/>
      <c r="G45" s="489"/>
    </row>
    <row r="46" spans="2:8">
      <c r="B46" s="489"/>
      <c r="C46" s="813"/>
      <c r="D46" s="813"/>
      <c r="E46" s="490"/>
      <c r="F46" s="489"/>
      <c r="G46" s="489"/>
    </row>
    <row r="47" spans="2:8">
      <c r="B47" s="489"/>
      <c r="C47" s="813"/>
      <c r="D47" s="813"/>
      <c r="E47" s="816"/>
      <c r="F47" s="816"/>
      <c r="G47" s="489"/>
    </row>
    <row r="48" spans="2:8">
      <c r="B48" s="489"/>
      <c r="C48" s="490"/>
      <c r="D48" s="490"/>
      <c r="E48" s="490"/>
      <c r="F48" s="490"/>
      <c r="G48" s="489"/>
    </row>
    <row r="49" spans="2:7">
      <c r="B49" s="489"/>
      <c r="C49" s="811"/>
      <c r="D49" s="811"/>
      <c r="E49" s="815"/>
      <c r="F49" s="815"/>
      <c r="G49" s="489"/>
    </row>
    <row r="50" spans="2:7">
      <c r="B50" s="489"/>
      <c r="C50" s="811"/>
      <c r="D50" s="811"/>
      <c r="E50" s="812"/>
      <c r="F50" s="812"/>
      <c r="G50" s="489"/>
    </row>
    <row r="51" spans="2:7">
      <c r="B51" s="489"/>
      <c r="C51" s="489"/>
      <c r="D51" s="489"/>
      <c r="E51" s="489"/>
      <c r="F51" s="489"/>
      <c r="G51" s="489"/>
    </row>
    <row r="52" spans="2:7">
      <c r="B52" s="489"/>
      <c r="C52" s="813"/>
      <c r="D52" s="813"/>
      <c r="E52" s="489"/>
      <c r="F52" s="489"/>
      <c r="G52" s="489"/>
    </row>
    <row r="53" spans="2:7">
      <c r="B53" s="489"/>
      <c r="C53" s="813"/>
      <c r="D53" s="813"/>
      <c r="E53" s="812"/>
      <c r="F53" s="812"/>
      <c r="G53" s="489"/>
    </row>
    <row r="54" spans="2:7">
      <c r="B54" s="489"/>
      <c r="C54" s="811"/>
      <c r="D54" s="811"/>
      <c r="E54" s="812"/>
      <c r="F54" s="812"/>
      <c r="G54" s="489"/>
    </row>
    <row r="55" spans="2:7">
      <c r="B55" s="489"/>
      <c r="C55" s="491"/>
      <c r="D55" s="489"/>
      <c r="E55" s="491"/>
      <c r="F55" s="489"/>
      <c r="G55" s="489"/>
    </row>
    <row r="56" spans="2:7">
      <c r="B56" s="489"/>
      <c r="C56" s="491"/>
      <c r="D56" s="491"/>
      <c r="E56" s="491"/>
      <c r="F56" s="491"/>
      <c r="G56" s="491"/>
    </row>
  </sheetData>
  <mergeCells count="55">
    <mergeCell ref="C52:D52"/>
    <mergeCell ref="C53:D53"/>
    <mergeCell ref="E53:F53"/>
    <mergeCell ref="C54:D54"/>
    <mergeCell ref="E54:F54"/>
    <mergeCell ref="C50:D50"/>
    <mergeCell ref="E50:F50"/>
    <mergeCell ref="C40:D40"/>
    <mergeCell ref="C41:D41"/>
    <mergeCell ref="C42:F42"/>
    <mergeCell ref="C43:D43"/>
    <mergeCell ref="E43:F43"/>
    <mergeCell ref="C44:D44"/>
    <mergeCell ref="E44:F44"/>
    <mergeCell ref="C46:D46"/>
    <mergeCell ref="C47:D47"/>
    <mergeCell ref="E47:F47"/>
    <mergeCell ref="C49:D49"/>
    <mergeCell ref="E49:F49"/>
    <mergeCell ref="C35:D35"/>
    <mergeCell ref="E35:F35"/>
    <mergeCell ref="C36:D36"/>
    <mergeCell ref="E36:F36"/>
    <mergeCell ref="C37:D37"/>
    <mergeCell ref="E37:F37"/>
    <mergeCell ref="C31:F31"/>
    <mergeCell ref="C32:D32"/>
    <mergeCell ref="E32:F32"/>
    <mergeCell ref="C33:F33"/>
    <mergeCell ref="C34:D34"/>
    <mergeCell ref="E34:F34"/>
    <mergeCell ref="E28:F28"/>
    <mergeCell ref="C16:F16"/>
    <mergeCell ref="E17:F17"/>
    <mergeCell ref="C18:F18"/>
    <mergeCell ref="E19:F19"/>
    <mergeCell ref="E20:F20"/>
    <mergeCell ref="C22:F22"/>
    <mergeCell ref="C23:F23"/>
    <mergeCell ref="E24:F24"/>
    <mergeCell ref="E25:F25"/>
    <mergeCell ref="E26:F26"/>
    <mergeCell ref="E27:F27"/>
    <mergeCell ref="E15:F15"/>
    <mergeCell ref="C3:F3"/>
    <mergeCell ref="B4:F4"/>
    <mergeCell ref="C5:F5"/>
    <mergeCell ref="C7:D7"/>
    <mergeCell ref="C8:F8"/>
    <mergeCell ref="E9:F9"/>
    <mergeCell ref="C10:F10"/>
    <mergeCell ref="E11:F11"/>
    <mergeCell ref="E12:F12"/>
    <mergeCell ref="E13:F13"/>
    <mergeCell ref="C14:F14"/>
  </mergeCells>
  <dataValidations count="2">
    <dataValidation type="list" allowBlank="1" showInputMessage="1" showErrorMessage="1" sqref="E53" xr:uid="{00000000-0002-0000-0300-000000000000}">
      <formula1>#REF!</formula1>
    </dataValidation>
    <dataValidation type="whole" allowBlank="1" showInputMessage="1" showErrorMessage="1" sqref="E49 E43" xr:uid="{00000000-0002-0000-0300-000001000000}">
      <formula1>-999999999</formula1>
      <formula2>999999999</formula2>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U111"/>
  <sheetViews>
    <sheetView zoomScale="70" zoomScaleNormal="70" workbookViewId="0">
      <selection activeCell="G36" sqref="G36"/>
    </sheetView>
  </sheetViews>
  <sheetFormatPr defaultColWidth="9.453125" defaultRowHeight="14.5"/>
  <cols>
    <col min="1" max="2" width="1.54296875" style="168" customWidth="1"/>
    <col min="3" max="3" width="45.54296875" style="168" customWidth="1"/>
    <col min="4" max="4" width="33.54296875" style="168" customWidth="1"/>
    <col min="5" max="5" width="38.453125" style="168" customWidth="1"/>
    <col min="6" max="6" width="38.453125" style="177" customWidth="1"/>
    <col min="7" max="7" width="36.453125" style="168" customWidth="1"/>
    <col min="8" max="8" width="36" style="168" customWidth="1"/>
    <col min="9" max="9" width="25.54296875" style="307" customWidth="1"/>
    <col min="10" max="10" width="36.453125" style="168" customWidth="1"/>
    <col min="11" max="11" width="24.54296875" style="168" customWidth="1"/>
    <col min="12" max="12" width="24.453125" style="168" customWidth="1"/>
    <col min="13" max="14" width="2" style="168" customWidth="1"/>
    <col min="15" max="16384" width="9.453125" style="168"/>
  </cols>
  <sheetData>
    <row r="1" spans="2:14" ht="15" thickBot="1"/>
    <row r="2" spans="2:14" ht="15" thickBot="1">
      <c r="B2" s="200"/>
      <c r="C2" s="199"/>
      <c r="D2" s="199"/>
      <c r="E2" s="199"/>
      <c r="F2" s="345"/>
      <c r="G2" s="199"/>
      <c r="H2" s="199"/>
      <c r="I2" s="540"/>
      <c r="J2" s="199"/>
      <c r="K2" s="199"/>
      <c r="L2" s="199"/>
      <c r="M2" s="198"/>
      <c r="N2" s="169"/>
    </row>
    <row r="3" spans="2:14" customFormat="1" ht="20.5" thickBot="1">
      <c r="B3" s="41"/>
      <c r="C3" s="900" t="s">
        <v>695</v>
      </c>
      <c r="D3" s="901"/>
      <c r="E3" s="901"/>
      <c r="F3" s="901"/>
      <c r="G3" s="902"/>
      <c r="H3" s="346"/>
      <c r="I3" s="539"/>
      <c r="J3" s="346"/>
      <c r="K3" s="346"/>
      <c r="L3" s="346"/>
      <c r="M3" s="197"/>
      <c r="N3" s="66"/>
    </row>
    <row r="4" spans="2:14" customFormat="1">
      <c r="B4" s="41"/>
      <c r="C4" s="346"/>
      <c r="D4" s="346"/>
      <c r="E4" s="346"/>
      <c r="F4" s="347"/>
      <c r="G4" s="346"/>
      <c r="H4" s="346"/>
      <c r="I4" s="539"/>
      <c r="J4" s="346"/>
      <c r="K4" s="346"/>
      <c r="L4" s="346"/>
      <c r="M4" s="197"/>
      <c r="N4" s="66"/>
    </row>
    <row r="5" spans="2:14">
      <c r="B5" s="174"/>
      <c r="C5" s="348"/>
      <c r="D5" s="348"/>
      <c r="E5" s="348"/>
      <c r="F5" s="349"/>
      <c r="G5" s="348"/>
      <c r="H5" s="348"/>
      <c r="I5" s="541"/>
      <c r="J5" s="348"/>
      <c r="K5" s="348"/>
      <c r="L5" s="348"/>
      <c r="M5" s="175"/>
      <c r="N5" s="169"/>
    </row>
    <row r="6" spans="2:14">
      <c r="B6" s="174"/>
      <c r="C6" s="350" t="s">
        <v>694</v>
      </c>
      <c r="D6" s="348"/>
      <c r="E6" s="348"/>
      <c r="F6" s="349"/>
      <c r="G6" s="348"/>
      <c r="H6" s="348"/>
      <c r="I6" s="541"/>
      <c r="J6" s="348"/>
      <c r="K6" s="348"/>
      <c r="L6" s="348"/>
      <c r="M6" s="175"/>
      <c r="N6" s="169"/>
    </row>
    <row r="7" spans="2:14" ht="15" thickBot="1">
      <c r="B7" s="174"/>
      <c r="C7" s="348"/>
      <c r="D7" s="348"/>
      <c r="E7" s="348"/>
      <c r="F7" s="349"/>
      <c r="G7" s="348"/>
      <c r="H7" s="348"/>
      <c r="I7" s="541"/>
      <c r="J7" s="348"/>
      <c r="K7" s="348"/>
      <c r="L7" s="348"/>
      <c r="M7" s="175"/>
      <c r="N7" s="169"/>
    </row>
    <row r="8" spans="2:14" ht="51" customHeight="1" thickBot="1">
      <c r="B8" s="174"/>
      <c r="C8" s="520" t="s">
        <v>772</v>
      </c>
      <c r="D8" s="832"/>
      <c r="E8" s="832"/>
      <c r="F8" s="832"/>
      <c r="G8" s="833"/>
      <c r="H8" s="348"/>
      <c r="I8" s="541"/>
      <c r="J8" s="348"/>
      <c r="K8" s="348"/>
      <c r="L8" s="348"/>
      <c r="M8" s="175"/>
      <c r="N8" s="169"/>
    </row>
    <row r="9" spans="2:14" ht="15" thickBot="1">
      <c r="B9" s="174"/>
      <c r="C9" s="348"/>
      <c r="D9" s="348"/>
      <c r="E9" s="348"/>
      <c r="F9" s="349"/>
      <c r="G9" s="348"/>
      <c r="H9" s="348"/>
      <c r="I9" s="541"/>
      <c r="J9" s="348"/>
      <c r="K9" s="348"/>
      <c r="L9" s="348"/>
      <c r="M9" s="175"/>
      <c r="N9" s="169"/>
    </row>
    <row r="10" spans="2:14" ht="129" customHeight="1">
      <c r="B10" s="174"/>
      <c r="C10" s="521" t="s">
        <v>773</v>
      </c>
      <c r="D10" s="518" t="s">
        <v>774</v>
      </c>
      <c r="E10" s="518" t="s">
        <v>775</v>
      </c>
      <c r="F10" s="518" t="s">
        <v>693</v>
      </c>
      <c r="G10" s="518" t="s">
        <v>776</v>
      </c>
      <c r="H10" s="518" t="s">
        <v>777</v>
      </c>
      <c r="I10" s="538" t="s">
        <v>692</v>
      </c>
      <c r="J10" s="518" t="s">
        <v>778</v>
      </c>
      <c r="K10" s="600" t="s">
        <v>779</v>
      </c>
      <c r="L10" s="601" t="s">
        <v>780</v>
      </c>
      <c r="M10" s="175"/>
      <c r="N10" s="178"/>
    </row>
    <row r="11" spans="2:14" ht="20.149999999999999" customHeight="1">
      <c r="B11" s="174"/>
      <c r="C11" s="351" t="s">
        <v>691</v>
      </c>
      <c r="D11" s="352"/>
      <c r="E11" s="352"/>
      <c r="F11" s="523"/>
      <c r="G11" s="523"/>
      <c r="H11" s="523"/>
      <c r="I11" s="503"/>
      <c r="J11" s="523"/>
      <c r="K11" s="585"/>
      <c r="L11" s="586"/>
      <c r="M11" s="179"/>
      <c r="N11" s="178"/>
    </row>
    <row r="12" spans="2:14" ht="63.9" customHeight="1">
      <c r="B12" s="174"/>
      <c r="C12" s="884" t="s">
        <v>690</v>
      </c>
      <c r="D12" s="872"/>
      <c r="E12" s="904"/>
      <c r="F12" s="523" t="s">
        <v>1230</v>
      </c>
      <c r="G12" s="875" t="s">
        <v>1253</v>
      </c>
      <c r="H12" s="886" t="s">
        <v>1276</v>
      </c>
      <c r="I12" s="907">
        <v>0</v>
      </c>
      <c r="J12" s="881" t="s">
        <v>1370</v>
      </c>
      <c r="K12" s="894" t="s">
        <v>1372</v>
      </c>
      <c r="L12" s="897" t="s">
        <v>1373</v>
      </c>
      <c r="M12" s="179"/>
      <c r="N12" s="178"/>
    </row>
    <row r="13" spans="2:14" ht="80.400000000000006" customHeight="1">
      <c r="B13" s="174"/>
      <c r="C13" s="885"/>
      <c r="D13" s="873"/>
      <c r="E13" s="905"/>
      <c r="F13" s="523" t="s">
        <v>1231</v>
      </c>
      <c r="G13" s="876"/>
      <c r="H13" s="888"/>
      <c r="I13" s="908"/>
      <c r="J13" s="882"/>
      <c r="K13" s="895"/>
      <c r="L13" s="898"/>
      <c r="M13" s="179"/>
      <c r="N13" s="178"/>
    </row>
    <row r="14" spans="2:14" ht="63.9" customHeight="1">
      <c r="B14" s="174"/>
      <c r="C14" s="885"/>
      <c r="D14" s="873"/>
      <c r="E14" s="905"/>
      <c r="F14" s="523" t="s">
        <v>1232</v>
      </c>
      <c r="G14" s="876"/>
      <c r="H14" s="888"/>
      <c r="I14" s="908"/>
      <c r="J14" s="882"/>
      <c r="K14" s="895"/>
      <c r="L14" s="898"/>
      <c r="M14" s="179"/>
      <c r="N14" s="178"/>
    </row>
    <row r="15" spans="2:14" ht="63.9" customHeight="1">
      <c r="B15" s="174"/>
      <c r="C15" s="885"/>
      <c r="D15" s="873"/>
      <c r="E15" s="905"/>
      <c r="F15" s="523" t="s">
        <v>1233</v>
      </c>
      <c r="G15" s="877"/>
      <c r="H15" s="887"/>
      <c r="I15" s="909"/>
      <c r="J15" s="883"/>
      <c r="K15" s="896"/>
      <c r="L15" s="899"/>
      <c r="M15" s="179"/>
      <c r="N15" s="178"/>
    </row>
    <row r="16" spans="2:14" ht="268.5" customHeight="1">
      <c r="B16" s="174"/>
      <c r="C16" s="885"/>
      <c r="D16" s="873"/>
      <c r="E16" s="905"/>
      <c r="F16" s="523" t="s">
        <v>1234</v>
      </c>
      <c r="G16" s="504" t="s">
        <v>1254</v>
      </c>
      <c r="H16" s="523" t="s">
        <v>1255</v>
      </c>
      <c r="I16" s="532">
        <v>0</v>
      </c>
      <c r="J16" s="352" t="s">
        <v>1256</v>
      </c>
      <c r="K16" s="599" t="s">
        <v>1374</v>
      </c>
      <c r="L16" s="599" t="s">
        <v>1375</v>
      </c>
      <c r="M16" s="179"/>
      <c r="N16" s="178"/>
    </row>
    <row r="17" spans="2:14" ht="206.15" customHeight="1">
      <c r="B17" s="174"/>
      <c r="C17" s="885"/>
      <c r="D17" s="873"/>
      <c r="E17" s="905"/>
      <c r="F17" s="523" t="s">
        <v>1235</v>
      </c>
      <c r="G17" s="352" t="s">
        <v>1257</v>
      </c>
      <c r="H17" s="523" t="s">
        <v>1275</v>
      </c>
      <c r="I17" s="542">
        <v>0</v>
      </c>
      <c r="J17" s="523" t="s">
        <v>1258</v>
      </c>
      <c r="K17" s="585"/>
      <c r="L17" s="586"/>
      <c r="M17" s="179"/>
      <c r="N17" s="178"/>
    </row>
    <row r="18" spans="2:14" ht="90.65" customHeight="1">
      <c r="B18" s="174"/>
      <c r="C18" s="885"/>
      <c r="D18" s="873"/>
      <c r="E18" s="905"/>
      <c r="F18" s="523" t="s">
        <v>1236</v>
      </c>
      <c r="G18" s="875" t="s">
        <v>1259</v>
      </c>
      <c r="H18" s="886" t="s">
        <v>1274</v>
      </c>
      <c r="I18" s="904">
        <v>0</v>
      </c>
      <c r="J18" s="878" t="s">
        <v>1260</v>
      </c>
      <c r="K18" s="894" t="s">
        <v>1377</v>
      </c>
      <c r="L18" s="897" t="s">
        <v>1376</v>
      </c>
      <c r="M18" s="179"/>
      <c r="N18" s="178"/>
    </row>
    <row r="19" spans="2:14" ht="90.65" customHeight="1">
      <c r="B19" s="174"/>
      <c r="C19" s="885"/>
      <c r="D19" s="873"/>
      <c r="E19" s="905"/>
      <c r="F19" s="523" t="s">
        <v>1237</v>
      </c>
      <c r="G19" s="876"/>
      <c r="H19" s="888"/>
      <c r="I19" s="905"/>
      <c r="J19" s="879"/>
      <c r="K19" s="895"/>
      <c r="L19" s="898"/>
      <c r="M19" s="179"/>
      <c r="N19" s="178"/>
    </row>
    <row r="20" spans="2:14" ht="90.65" customHeight="1">
      <c r="B20" s="174"/>
      <c r="C20" s="885"/>
      <c r="D20" s="873"/>
      <c r="E20" s="905"/>
      <c r="F20" s="523" t="s">
        <v>1238</v>
      </c>
      <c r="G20" s="877"/>
      <c r="H20" s="887"/>
      <c r="I20" s="906"/>
      <c r="J20" s="880"/>
      <c r="K20" s="896"/>
      <c r="L20" s="899"/>
      <c r="M20" s="179"/>
      <c r="N20" s="178"/>
    </row>
    <row r="21" spans="2:14" ht="206.4" customHeight="1">
      <c r="B21" s="174"/>
      <c r="C21" s="903"/>
      <c r="D21" s="874"/>
      <c r="E21" s="906"/>
      <c r="F21" s="523" t="s">
        <v>1239</v>
      </c>
      <c r="G21" s="352" t="s">
        <v>1261</v>
      </c>
      <c r="H21" s="523" t="s">
        <v>1273</v>
      </c>
      <c r="I21" s="503">
        <v>0</v>
      </c>
      <c r="J21" s="523" t="s">
        <v>1262</v>
      </c>
      <c r="K21" s="585" t="s">
        <v>1378</v>
      </c>
      <c r="L21" s="586" t="s">
        <v>1379</v>
      </c>
      <c r="M21" s="179"/>
      <c r="N21" s="178"/>
    </row>
    <row r="22" spans="2:14" ht="20.149999999999999" customHeight="1">
      <c r="B22" s="174"/>
      <c r="C22" s="351" t="s">
        <v>689</v>
      </c>
      <c r="D22" s="352"/>
      <c r="E22" s="352"/>
      <c r="F22" s="523"/>
      <c r="G22" s="523"/>
      <c r="H22" s="523"/>
      <c r="I22" s="503"/>
      <c r="J22" s="523"/>
      <c r="K22" s="585"/>
      <c r="L22" s="586"/>
      <c r="M22" s="179"/>
      <c r="N22" s="178"/>
    </row>
    <row r="23" spans="2:14" ht="20.149999999999999" customHeight="1">
      <c r="B23" s="174"/>
      <c r="C23" s="351" t="s">
        <v>688</v>
      </c>
      <c r="D23" s="352"/>
      <c r="E23" s="352"/>
      <c r="F23" s="523"/>
      <c r="G23" s="523"/>
      <c r="H23" s="523"/>
      <c r="I23" s="503"/>
      <c r="J23" s="523"/>
      <c r="K23" s="585"/>
      <c r="L23" s="586"/>
      <c r="M23" s="179"/>
      <c r="N23" s="178"/>
    </row>
    <row r="24" spans="2:14" ht="36.75" customHeight="1">
      <c r="B24" s="174"/>
      <c r="C24" s="351" t="s">
        <v>687</v>
      </c>
      <c r="D24" s="352"/>
      <c r="E24" s="352"/>
      <c r="F24" s="523"/>
      <c r="G24" s="523"/>
      <c r="H24" s="523"/>
      <c r="I24" s="503"/>
      <c r="J24" s="523"/>
      <c r="K24" s="585"/>
      <c r="L24" s="586"/>
      <c r="M24" s="179"/>
      <c r="N24" s="178"/>
    </row>
    <row r="25" spans="2:14" ht="268.5" customHeight="1">
      <c r="B25" s="174"/>
      <c r="C25" s="500" t="s">
        <v>686</v>
      </c>
      <c r="D25" s="352"/>
      <c r="E25" s="352"/>
      <c r="F25" s="523" t="s">
        <v>1240</v>
      </c>
      <c r="G25" s="352" t="s">
        <v>1254</v>
      </c>
      <c r="H25" s="523" t="s">
        <v>1255</v>
      </c>
      <c r="I25" s="503">
        <v>0</v>
      </c>
      <c r="J25" s="503" t="s">
        <v>1256</v>
      </c>
      <c r="K25" s="585" t="s">
        <v>1374</v>
      </c>
      <c r="L25" s="585" t="s">
        <v>1375</v>
      </c>
      <c r="M25" s="179"/>
      <c r="N25" s="178"/>
    </row>
    <row r="26" spans="2:14" ht="20.149999999999999" customHeight="1">
      <c r="B26" s="174"/>
      <c r="C26" s="351" t="s">
        <v>685</v>
      </c>
      <c r="D26" s="352"/>
      <c r="E26" s="352"/>
      <c r="F26" s="523"/>
      <c r="G26" s="523"/>
      <c r="H26" s="523"/>
      <c r="I26" s="503"/>
      <c r="J26" s="523"/>
      <c r="K26" s="585"/>
      <c r="L26" s="586"/>
      <c r="M26" s="179"/>
      <c r="N26" s="178"/>
    </row>
    <row r="27" spans="2:14" ht="144" customHeight="1">
      <c r="B27" s="174"/>
      <c r="C27" s="889" t="s">
        <v>684</v>
      </c>
      <c r="D27" s="872"/>
      <c r="E27" s="872"/>
      <c r="F27" s="523" t="s">
        <v>1241</v>
      </c>
      <c r="G27" s="523" t="s">
        <v>1263</v>
      </c>
      <c r="H27" s="523" t="s">
        <v>1264</v>
      </c>
      <c r="I27" s="503" t="s">
        <v>950</v>
      </c>
      <c r="J27" s="472" t="s">
        <v>1265</v>
      </c>
      <c r="K27" s="585" t="s">
        <v>1394</v>
      </c>
      <c r="L27" s="586" t="s">
        <v>1380</v>
      </c>
      <c r="M27" s="179"/>
      <c r="N27" s="178"/>
    </row>
    <row r="28" spans="2:14" ht="275.39999999999998" customHeight="1">
      <c r="B28" s="174"/>
      <c r="C28" s="890"/>
      <c r="D28" s="873"/>
      <c r="E28" s="873"/>
      <c r="F28" s="881" t="s">
        <v>1242</v>
      </c>
      <c r="G28" s="523" t="s">
        <v>1266</v>
      </c>
      <c r="H28" s="523" t="s">
        <v>1272</v>
      </c>
      <c r="I28" s="532">
        <v>0</v>
      </c>
      <c r="J28" s="503" t="s">
        <v>1267</v>
      </c>
      <c r="K28" s="585"/>
      <c r="L28" s="586"/>
      <c r="M28" s="179"/>
      <c r="N28" s="178"/>
    </row>
    <row r="29" spans="2:14" ht="119.4" customHeight="1">
      <c r="B29" s="174"/>
      <c r="C29" s="890"/>
      <c r="D29" s="873"/>
      <c r="E29" s="873"/>
      <c r="F29" s="882"/>
      <c r="G29" s="523" t="s">
        <v>1268</v>
      </c>
      <c r="H29" s="523" t="s">
        <v>1269</v>
      </c>
      <c r="I29" s="532">
        <v>0</v>
      </c>
      <c r="J29" s="503" t="s">
        <v>1267</v>
      </c>
      <c r="K29" s="585" t="s">
        <v>1381</v>
      </c>
      <c r="L29" s="586" t="s">
        <v>1382</v>
      </c>
      <c r="M29" s="179"/>
      <c r="N29" s="178"/>
    </row>
    <row r="30" spans="2:14" ht="188.15" customHeight="1">
      <c r="B30" s="174"/>
      <c r="C30" s="890"/>
      <c r="D30" s="873"/>
      <c r="E30" s="873"/>
      <c r="F30" s="882"/>
      <c r="G30" s="352" t="s">
        <v>1270</v>
      </c>
      <c r="H30" s="523" t="s">
        <v>1271</v>
      </c>
      <c r="I30" s="532">
        <v>0</v>
      </c>
      <c r="J30" s="523" t="s">
        <v>1277</v>
      </c>
      <c r="K30" s="585"/>
      <c r="L30" s="586"/>
      <c r="M30" s="179"/>
      <c r="N30" s="178"/>
    </row>
    <row r="31" spans="2:14" ht="78" customHeight="1">
      <c r="B31" s="174"/>
      <c r="C31" s="890"/>
      <c r="D31" s="873"/>
      <c r="E31" s="873"/>
      <c r="F31" s="882"/>
      <c r="G31" s="352" t="s">
        <v>1278</v>
      </c>
      <c r="H31" s="523" t="s">
        <v>1279</v>
      </c>
      <c r="I31" s="503"/>
      <c r="J31" s="523" t="s">
        <v>1280</v>
      </c>
      <c r="K31" s="585"/>
      <c r="L31" s="586"/>
      <c r="M31" s="179"/>
      <c r="N31" s="178"/>
    </row>
    <row r="32" spans="2:14" ht="234.9" customHeight="1">
      <c r="B32" s="174"/>
      <c r="C32" s="890"/>
      <c r="D32" s="873"/>
      <c r="E32" s="873"/>
      <c r="F32" s="882"/>
      <c r="G32" s="352" t="s">
        <v>1281</v>
      </c>
      <c r="H32" s="523" t="s">
        <v>1282</v>
      </c>
      <c r="I32" s="532">
        <v>0</v>
      </c>
      <c r="J32" s="502" t="s">
        <v>1283</v>
      </c>
      <c r="K32" s="585"/>
      <c r="L32" s="586"/>
      <c r="M32" s="179"/>
      <c r="N32" s="178"/>
    </row>
    <row r="33" spans="2:20" ht="173.15" customHeight="1">
      <c r="B33" s="174"/>
      <c r="C33" s="891"/>
      <c r="D33" s="874"/>
      <c r="E33" s="874"/>
      <c r="F33" s="883"/>
      <c r="G33" s="523" t="s">
        <v>1284</v>
      </c>
      <c r="H33" s="523" t="s">
        <v>1285</v>
      </c>
      <c r="I33" s="532">
        <v>0</v>
      </c>
      <c r="J33" s="523" t="s">
        <v>1286</v>
      </c>
      <c r="K33" s="585"/>
      <c r="L33" s="586"/>
      <c r="M33" s="179"/>
      <c r="N33" s="178"/>
    </row>
    <row r="34" spans="2:20" ht="97.25" customHeight="1">
      <c r="B34" s="174"/>
      <c r="C34" s="892" t="s">
        <v>683</v>
      </c>
      <c r="D34" s="872"/>
      <c r="E34" s="872"/>
      <c r="F34" s="886" t="s">
        <v>1247</v>
      </c>
      <c r="G34" s="639" t="s">
        <v>1313</v>
      </c>
      <c r="H34" s="496" t="s">
        <v>1314</v>
      </c>
      <c r="I34" s="503">
        <v>0</v>
      </c>
      <c r="J34" s="639" t="s">
        <v>1315</v>
      </c>
      <c r="K34" s="637"/>
      <c r="L34" s="638"/>
      <c r="M34" s="179"/>
      <c r="N34" s="178"/>
    </row>
    <row r="35" spans="2:20" s="497" customFormat="1" ht="99" customHeight="1">
      <c r="B35" s="501"/>
      <c r="C35" s="893"/>
      <c r="D35" s="874"/>
      <c r="E35" s="874"/>
      <c r="F35" s="887"/>
      <c r="G35" s="639" t="s">
        <v>1316</v>
      </c>
      <c r="H35" s="495" t="s">
        <v>1317</v>
      </c>
      <c r="I35" s="503">
        <v>0</v>
      </c>
      <c r="J35" s="639" t="s">
        <v>1318</v>
      </c>
      <c r="K35" s="585"/>
      <c r="L35" s="586"/>
      <c r="M35" s="499"/>
      <c r="N35" s="498"/>
    </row>
    <row r="36" spans="2:20" ht="158.4" customHeight="1">
      <c r="B36" s="174"/>
      <c r="C36" s="884" t="s">
        <v>682</v>
      </c>
      <c r="D36" s="872"/>
      <c r="E36" s="872"/>
      <c r="F36" s="886" t="s">
        <v>1243</v>
      </c>
      <c r="G36" s="496" t="s">
        <v>1287</v>
      </c>
      <c r="H36" s="523" t="s">
        <v>1291</v>
      </c>
      <c r="I36" s="503">
        <v>0</v>
      </c>
      <c r="J36" s="523" t="s">
        <v>1292</v>
      </c>
      <c r="K36" s="585" t="s">
        <v>1383</v>
      </c>
      <c r="L36" s="586" t="s">
        <v>1384</v>
      </c>
      <c r="M36" s="179"/>
      <c r="N36" s="178"/>
      <c r="R36" s="587"/>
      <c r="S36" s="587"/>
    </row>
    <row r="37" spans="2:20" ht="91.5" customHeight="1">
      <c r="B37" s="174"/>
      <c r="C37" s="885"/>
      <c r="D37" s="873"/>
      <c r="E37" s="873"/>
      <c r="F37" s="887"/>
      <c r="G37" s="495" t="s">
        <v>1288</v>
      </c>
      <c r="H37" s="523" t="s">
        <v>1294</v>
      </c>
      <c r="I37" s="532">
        <v>0</v>
      </c>
      <c r="J37" s="523" t="s">
        <v>1293</v>
      </c>
      <c r="K37" s="585"/>
      <c r="L37" s="586"/>
      <c r="M37" s="179"/>
      <c r="N37" s="178"/>
      <c r="R37" s="588"/>
      <c r="S37" s="588"/>
    </row>
    <row r="38" spans="2:20" ht="72.900000000000006" customHeight="1">
      <c r="B38" s="174"/>
      <c r="C38" s="885"/>
      <c r="D38" s="873"/>
      <c r="E38" s="873"/>
      <c r="F38" s="886" t="s">
        <v>1244</v>
      </c>
      <c r="G38" s="495" t="s">
        <v>1289</v>
      </c>
      <c r="H38" s="523" t="s">
        <v>1295</v>
      </c>
      <c r="I38" s="532">
        <v>0</v>
      </c>
      <c r="J38" s="523" t="s">
        <v>1297</v>
      </c>
      <c r="K38" s="585"/>
      <c r="L38" s="586"/>
      <c r="M38" s="179"/>
      <c r="N38" s="178"/>
      <c r="R38" s="588"/>
      <c r="S38" s="588"/>
    </row>
    <row r="39" spans="2:20" ht="77.400000000000006" customHeight="1">
      <c r="B39" s="174"/>
      <c r="C39" s="885"/>
      <c r="D39" s="873"/>
      <c r="E39" s="873"/>
      <c r="F39" s="888"/>
      <c r="G39" s="494" t="s">
        <v>1290</v>
      </c>
      <c r="H39" s="523" t="s">
        <v>1296</v>
      </c>
      <c r="I39" s="503">
        <v>0</v>
      </c>
      <c r="J39" s="529" t="s">
        <v>1297</v>
      </c>
      <c r="K39" s="585"/>
      <c r="L39" s="586"/>
      <c r="M39" s="179"/>
      <c r="N39" s="178"/>
      <c r="R39" s="588"/>
      <c r="S39" s="588"/>
    </row>
    <row r="40" spans="2:20" ht="51.75" customHeight="1">
      <c r="B40" s="174"/>
      <c r="C40" s="598" t="s">
        <v>681</v>
      </c>
      <c r="D40" s="506"/>
      <c r="E40" s="506"/>
      <c r="F40" s="577"/>
      <c r="G40" s="523"/>
      <c r="H40" s="523"/>
      <c r="I40" s="503"/>
      <c r="J40" s="523"/>
      <c r="K40" s="585"/>
      <c r="L40" s="586"/>
      <c r="M40" s="179"/>
      <c r="N40" s="178"/>
    </row>
    <row r="41" spans="2:20" ht="81.75" customHeight="1">
      <c r="B41" s="174"/>
      <c r="C41" s="704" t="s">
        <v>680</v>
      </c>
      <c r="D41" s="869"/>
      <c r="E41" s="872"/>
      <c r="F41" s="875" t="s">
        <v>1245</v>
      </c>
      <c r="G41" s="523" t="s">
        <v>1298</v>
      </c>
      <c r="H41" s="523" t="s">
        <v>1299</v>
      </c>
      <c r="I41" s="503">
        <v>0</v>
      </c>
      <c r="J41" s="472" t="s">
        <v>1300</v>
      </c>
      <c r="K41" s="585" t="s">
        <v>1385</v>
      </c>
      <c r="L41" s="586" t="s">
        <v>1386</v>
      </c>
      <c r="M41" s="179"/>
      <c r="N41" s="178"/>
    </row>
    <row r="42" spans="2:20" ht="119.4" customHeight="1">
      <c r="B42" s="174"/>
      <c r="C42" s="705"/>
      <c r="D42" s="870"/>
      <c r="E42" s="873"/>
      <c r="F42" s="876"/>
      <c r="G42" s="523" t="s">
        <v>1301</v>
      </c>
      <c r="H42" s="523" t="s">
        <v>1302</v>
      </c>
      <c r="I42" s="503">
        <v>0</v>
      </c>
      <c r="J42" s="523" t="s">
        <v>1305</v>
      </c>
      <c r="K42" s="585" t="s">
        <v>1393</v>
      </c>
      <c r="L42" s="586" t="s">
        <v>1392</v>
      </c>
      <c r="M42" s="179"/>
      <c r="N42" s="178"/>
    </row>
    <row r="43" spans="2:20" ht="122.4" customHeight="1">
      <c r="B43" s="174"/>
      <c r="C43" s="705"/>
      <c r="D43" s="870"/>
      <c r="E43" s="873"/>
      <c r="F43" s="876"/>
      <c r="G43" s="523" t="s">
        <v>1303</v>
      </c>
      <c r="H43" s="523" t="s">
        <v>1304</v>
      </c>
      <c r="I43" s="503">
        <v>0</v>
      </c>
      <c r="J43" s="523" t="s">
        <v>1306</v>
      </c>
      <c r="K43" s="585" t="s">
        <v>1393</v>
      </c>
      <c r="L43" s="586" t="s">
        <v>1392</v>
      </c>
      <c r="M43" s="179"/>
      <c r="N43" s="178"/>
    </row>
    <row r="44" spans="2:20" ht="108" customHeight="1">
      <c r="B44" s="174"/>
      <c r="C44" s="705"/>
      <c r="D44" s="870"/>
      <c r="E44" s="873"/>
      <c r="F44" s="876"/>
      <c r="G44" s="523" t="s">
        <v>1307</v>
      </c>
      <c r="H44" s="523" t="s">
        <v>1294</v>
      </c>
      <c r="I44" s="503">
        <v>0</v>
      </c>
      <c r="J44" s="523" t="s">
        <v>1308</v>
      </c>
      <c r="K44" s="585"/>
      <c r="L44" s="586"/>
      <c r="M44" s="179"/>
      <c r="N44" s="178"/>
    </row>
    <row r="45" spans="2:20" ht="60" customHeight="1">
      <c r="B45" s="174"/>
      <c r="C45" s="705"/>
      <c r="D45" s="870"/>
      <c r="E45" s="873"/>
      <c r="F45" s="877"/>
      <c r="G45" s="523" t="s">
        <v>1309</v>
      </c>
      <c r="H45" s="523" t="s">
        <v>1310</v>
      </c>
      <c r="I45" s="503">
        <v>0</v>
      </c>
      <c r="J45" s="523" t="s">
        <v>1311</v>
      </c>
      <c r="K45" s="585"/>
      <c r="L45" s="586"/>
      <c r="M45" s="179"/>
      <c r="N45" s="178"/>
    </row>
    <row r="46" spans="2:20" ht="135.65" customHeight="1">
      <c r="B46" s="174"/>
      <c r="C46" s="705"/>
      <c r="D46" s="870"/>
      <c r="E46" s="873"/>
      <c r="F46" s="523" t="s">
        <v>1246</v>
      </c>
      <c r="G46" s="523" t="s">
        <v>1301</v>
      </c>
      <c r="H46" s="523" t="s">
        <v>1302</v>
      </c>
      <c r="I46" s="503">
        <v>0</v>
      </c>
      <c r="J46" s="523" t="s">
        <v>1312</v>
      </c>
      <c r="K46" s="585"/>
      <c r="L46" s="586"/>
      <c r="M46" s="179"/>
      <c r="N46" s="178"/>
      <c r="S46" s="589"/>
      <c r="T46" s="588"/>
    </row>
    <row r="47" spans="2:20" ht="138.65" customHeight="1">
      <c r="B47" s="174"/>
      <c r="C47" s="705"/>
      <c r="D47" s="870"/>
      <c r="E47" s="873"/>
      <c r="F47" s="875" t="s">
        <v>1247</v>
      </c>
      <c r="G47" s="523" t="s">
        <v>1313</v>
      </c>
      <c r="H47" s="496" t="s">
        <v>1314</v>
      </c>
      <c r="I47" s="503">
        <v>0</v>
      </c>
      <c r="J47" s="523" t="s">
        <v>1315</v>
      </c>
      <c r="K47" s="585"/>
      <c r="L47" s="586"/>
      <c r="M47" s="179"/>
      <c r="N47" s="178"/>
    </row>
    <row r="48" spans="2:20" ht="137.4" customHeight="1">
      <c r="B48" s="174"/>
      <c r="C48" s="705"/>
      <c r="D48" s="870"/>
      <c r="E48" s="873"/>
      <c r="F48" s="877"/>
      <c r="G48" s="523" t="s">
        <v>1316</v>
      </c>
      <c r="H48" s="495" t="s">
        <v>1317</v>
      </c>
      <c r="I48" s="503">
        <v>0</v>
      </c>
      <c r="J48" s="523" t="s">
        <v>1318</v>
      </c>
      <c r="K48" s="585"/>
      <c r="L48" s="586"/>
      <c r="M48" s="179"/>
      <c r="N48" s="178"/>
    </row>
    <row r="49" spans="2:14" ht="128.4" customHeight="1">
      <c r="B49" s="174"/>
      <c r="C49" s="705"/>
      <c r="D49" s="870"/>
      <c r="E49" s="873"/>
      <c r="F49" s="875" t="s">
        <v>1248</v>
      </c>
      <c r="G49" s="523" t="s">
        <v>1301</v>
      </c>
      <c r="H49" s="495" t="s">
        <v>1302</v>
      </c>
      <c r="I49" s="503">
        <v>0</v>
      </c>
      <c r="J49" s="523" t="s">
        <v>1319</v>
      </c>
      <c r="K49" s="585"/>
      <c r="L49" s="586"/>
      <c r="M49" s="179"/>
      <c r="N49" s="178"/>
    </row>
    <row r="50" spans="2:14" ht="102.75" customHeight="1">
      <c r="B50" s="174"/>
      <c r="C50" s="705"/>
      <c r="D50" s="870"/>
      <c r="E50" s="873"/>
      <c r="F50" s="876"/>
      <c r="G50" s="523" t="s">
        <v>1303</v>
      </c>
      <c r="H50" s="495" t="s">
        <v>1304</v>
      </c>
      <c r="I50" s="503">
        <v>0</v>
      </c>
      <c r="J50" s="529" t="s">
        <v>1319</v>
      </c>
      <c r="K50" s="585"/>
      <c r="L50" s="586"/>
      <c r="M50" s="179"/>
      <c r="N50" s="178"/>
    </row>
    <row r="51" spans="2:14" ht="102.75" customHeight="1">
      <c r="B51" s="174"/>
      <c r="C51" s="705"/>
      <c r="D51" s="870"/>
      <c r="E51" s="873"/>
      <c r="F51" s="877"/>
      <c r="G51" s="523" t="s">
        <v>1320</v>
      </c>
      <c r="H51" s="495" t="s">
        <v>1294</v>
      </c>
      <c r="I51" s="503">
        <v>0</v>
      </c>
      <c r="J51" s="523" t="s">
        <v>1321</v>
      </c>
      <c r="K51" s="585"/>
      <c r="L51" s="586"/>
      <c r="M51" s="179"/>
      <c r="N51" s="178"/>
    </row>
    <row r="52" spans="2:14" ht="84" customHeight="1">
      <c r="B52" s="174"/>
      <c r="C52" s="705"/>
      <c r="D52" s="870"/>
      <c r="E52" s="873"/>
      <c r="F52" s="875" t="s">
        <v>1249</v>
      </c>
      <c r="G52" s="523" t="s">
        <v>1322</v>
      </c>
      <c r="H52" s="495" t="s">
        <v>1323</v>
      </c>
      <c r="I52" s="503">
        <v>0</v>
      </c>
      <c r="J52" s="523" t="s">
        <v>1300</v>
      </c>
      <c r="K52" s="585"/>
      <c r="L52" s="586"/>
      <c r="M52" s="179"/>
      <c r="N52" s="178"/>
    </row>
    <row r="53" spans="2:14" ht="84" customHeight="1">
      <c r="B53" s="174"/>
      <c r="C53" s="705"/>
      <c r="D53" s="870"/>
      <c r="E53" s="873"/>
      <c r="F53" s="876"/>
      <c r="G53" s="523" t="s">
        <v>1324</v>
      </c>
      <c r="H53" s="495" t="s">
        <v>1325</v>
      </c>
      <c r="I53" s="503">
        <v>0</v>
      </c>
      <c r="J53" s="523" t="s">
        <v>1326</v>
      </c>
      <c r="K53" s="585" t="s">
        <v>1387</v>
      </c>
      <c r="L53" s="586" t="s">
        <v>1388</v>
      </c>
      <c r="M53" s="179"/>
      <c r="N53" s="178"/>
    </row>
    <row r="54" spans="2:14" ht="84" customHeight="1">
      <c r="B54" s="174"/>
      <c r="C54" s="705"/>
      <c r="D54" s="870"/>
      <c r="E54" s="873"/>
      <c r="F54" s="876"/>
      <c r="G54" s="523" t="s">
        <v>1327</v>
      </c>
      <c r="H54" s="495" t="s">
        <v>1328</v>
      </c>
      <c r="I54" s="503">
        <v>0</v>
      </c>
      <c r="J54" s="523" t="s">
        <v>1329</v>
      </c>
      <c r="K54" s="585"/>
      <c r="L54" s="586"/>
      <c r="M54" s="179"/>
      <c r="N54" s="178"/>
    </row>
    <row r="55" spans="2:14" ht="84" customHeight="1">
      <c r="B55" s="174"/>
      <c r="C55" s="705"/>
      <c r="D55" s="870"/>
      <c r="E55" s="873"/>
      <c r="F55" s="876"/>
      <c r="G55" s="523" t="s">
        <v>1330</v>
      </c>
      <c r="H55" s="495" t="s">
        <v>1310</v>
      </c>
      <c r="I55" s="503">
        <v>0</v>
      </c>
      <c r="J55" s="529" t="s">
        <v>1300</v>
      </c>
      <c r="K55" s="585"/>
      <c r="L55" s="586"/>
      <c r="M55" s="179"/>
      <c r="N55" s="178"/>
    </row>
    <row r="56" spans="2:14" ht="84" customHeight="1">
      <c r="B56" s="174"/>
      <c r="C56" s="705"/>
      <c r="D56" s="870"/>
      <c r="E56" s="873"/>
      <c r="F56" s="877"/>
      <c r="G56" s="523" t="s">
        <v>1331</v>
      </c>
      <c r="H56" s="495" t="s">
        <v>1310</v>
      </c>
      <c r="I56" s="503">
        <v>0</v>
      </c>
      <c r="J56" s="523" t="s">
        <v>1329</v>
      </c>
      <c r="K56" s="585" t="s">
        <v>1389</v>
      </c>
      <c r="L56" s="586" t="s">
        <v>1390</v>
      </c>
      <c r="M56" s="179"/>
      <c r="N56" s="178"/>
    </row>
    <row r="57" spans="2:14" ht="132.65" customHeight="1">
      <c r="B57" s="174"/>
      <c r="C57" s="705"/>
      <c r="D57" s="870"/>
      <c r="E57" s="873"/>
      <c r="F57" s="523" t="s">
        <v>1250</v>
      </c>
      <c r="G57" s="523" t="s">
        <v>1332</v>
      </c>
      <c r="H57" s="495" t="s">
        <v>1333</v>
      </c>
      <c r="I57" s="503">
        <v>0</v>
      </c>
      <c r="J57" s="523" t="s">
        <v>1334</v>
      </c>
      <c r="K57" s="585"/>
      <c r="L57" s="586"/>
      <c r="M57" s="179"/>
      <c r="N57" s="178"/>
    </row>
    <row r="58" spans="2:14" ht="84" customHeight="1">
      <c r="B58" s="174"/>
      <c r="C58" s="705"/>
      <c r="D58" s="870"/>
      <c r="E58" s="873"/>
      <c r="F58" s="523" t="s">
        <v>1251</v>
      </c>
      <c r="G58" s="523" t="s">
        <v>1335</v>
      </c>
      <c r="H58" s="495" t="s">
        <v>1336</v>
      </c>
      <c r="I58" s="503">
        <v>0</v>
      </c>
      <c r="J58" s="523" t="s">
        <v>1337</v>
      </c>
      <c r="K58" s="586" t="s">
        <v>1391</v>
      </c>
      <c r="L58" s="586" t="s">
        <v>1392</v>
      </c>
      <c r="M58" s="179"/>
      <c r="N58" s="178"/>
    </row>
    <row r="59" spans="2:14" ht="86.4" customHeight="1">
      <c r="B59" s="174"/>
      <c r="C59" s="868"/>
      <c r="D59" s="871"/>
      <c r="E59" s="874"/>
      <c r="F59" s="523" t="s">
        <v>1252</v>
      </c>
      <c r="G59" s="523" t="s">
        <v>1338</v>
      </c>
      <c r="H59" s="494" t="s">
        <v>1339</v>
      </c>
      <c r="I59" s="503">
        <v>0</v>
      </c>
      <c r="J59" s="523" t="s">
        <v>1340</v>
      </c>
      <c r="K59" s="585"/>
      <c r="L59" s="586"/>
      <c r="M59" s="179"/>
      <c r="N59" s="178"/>
    </row>
    <row r="60" spans="2:14" ht="20.149999999999999" customHeight="1">
      <c r="B60" s="174"/>
      <c r="C60" s="351" t="s">
        <v>679</v>
      </c>
      <c r="D60" s="352"/>
      <c r="E60" s="352"/>
      <c r="F60" s="523"/>
      <c r="G60" s="523"/>
      <c r="H60" s="523"/>
      <c r="I60" s="503"/>
      <c r="J60" s="523"/>
      <c r="K60" s="523"/>
      <c r="L60" s="524"/>
      <c r="M60" s="179"/>
      <c r="N60" s="178"/>
    </row>
    <row r="61" spans="2:14" ht="20.149999999999999" customHeight="1">
      <c r="B61" s="174"/>
      <c r="C61" s="351" t="s">
        <v>678</v>
      </c>
      <c r="D61" s="352"/>
      <c r="E61" s="352"/>
      <c r="F61" s="523"/>
      <c r="G61" s="523"/>
      <c r="H61" s="523"/>
      <c r="I61" s="503"/>
      <c r="J61" s="523"/>
      <c r="K61" s="523"/>
      <c r="L61" s="524"/>
      <c r="M61" s="179"/>
      <c r="N61" s="178"/>
    </row>
    <row r="62" spans="2:14" ht="20.149999999999999" customHeight="1" thickBot="1">
      <c r="B62" s="174"/>
      <c r="C62" s="353" t="s">
        <v>677</v>
      </c>
      <c r="D62" s="354"/>
      <c r="E62" s="354"/>
      <c r="F62" s="355"/>
      <c r="G62" s="355"/>
      <c r="H62" s="355"/>
      <c r="I62" s="543"/>
      <c r="J62" s="355"/>
      <c r="K62" s="355"/>
      <c r="L62" s="356"/>
      <c r="M62" s="179"/>
      <c r="N62" s="178"/>
    </row>
    <row r="63" spans="2:14">
      <c r="B63" s="174"/>
      <c r="C63" s="357"/>
      <c r="D63" s="357"/>
      <c r="E63" s="357"/>
      <c r="F63" s="358"/>
      <c r="G63" s="357"/>
      <c r="H63" s="357"/>
      <c r="I63" s="539"/>
      <c r="J63" s="357"/>
      <c r="K63" s="357"/>
      <c r="L63" s="357"/>
      <c r="M63" s="175"/>
      <c r="N63" s="169"/>
    </row>
    <row r="64" spans="2:14">
      <c r="B64" s="174"/>
      <c r="C64" s="357"/>
      <c r="D64" s="357"/>
      <c r="E64" s="357"/>
      <c r="F64" s="358"/>
      <c r="G64" s="357"/>
      <c r="H64" s="357"/>
      <c r="I64" s="539"/>
      <c r="J64" s="357"/>
      <c r="K64" s="357"/>
      <c r="L64" s="357"/>
      <c r="M64" s="175"/>
      <c r="N64" s="169"/>
    </row>
    <row r="65" spans="2:19">
      <c r="B65" s="174"/>
      <c r="C65" s="350" t="s">
        <v>676</v>
      </c>
      <c r="D65" s="357"/>
      <c r="E65" s="357"/>
      <c r="F65" s="358"/>
      <c r="G65" s="357"/>
      <c r="H65" s="357"/>
      <c r="I65" s="539"/>
      <c r="J65" s="357"/>
      <c r="K65" s="357"/>
      <c r="L65" s="357"/>
      <c r="M65" s="175"/>
      <c r="N65" s="169"/>
    </row>
    <row r="66" spans="2:19" ht="15" thickBot="1">
      <c r="B66" s="174"/>
      <c r="C66" s="350"/>
      <c r="D66" s="357"/>
      <c r="E66" s="357"/>
      <c r="F66" s="358"/>
      <c r="G66" s="357"/>
      <c r="H66" s="357"/>
      <c r="I66" s="539"/>
      <c r="J66" s="357"/>
      <c r="K66" s="357"/>
      <c r="L66" s="357"/>
      <c r="M66" s="175"/>
      <c r="N66" s="169"/>
    </row>
    <row r="67" spans="2:19" s="192" customFormat="1" ht="40.4" customHeight="1" thickBot="1">
      <c r="B67" s="195"/>
      <c r="C67" s="858" t="s">
        <v>675</v>
      </c>
      <c r="D67" s="859"/>
      <c r="E67" s="854" t="s">
        <v>1208</v>
      </c>
      <c r="F67" s="855"/>
      <c r="G67" s="856"/>
      <c r="H67" s="348"/>
      <c r="I67" s="541"/>
      <c r="J67" s="348"/>
      <c r="K67" s="348"/>
      <c r="L67" s="348"/>
      <c r="M67" s="194"/>
      <c r="N67" s="193"/>
    </row>
    <row r="68" spans="2:19" s="192" customFormat="1" ht="40.4" customHeight="1" thickBot="1">
      <c r="B68" s="195"/>
      <c r="C68" s="860" t="s">
        <v>674</v>
      </c>
      <c r="D68" s="861"/>
      <c r="E68" s="854" t="s">
        <v>1167</v>
      </c>
      <c r="F68" s="855"/>
      <c r="G68" s="856"/>
      <c r="H68" s="348"/>
      <c r="I68" s="541"/>
      <c r="J68" s="348"/>
      <c r="K68" s="348"/>
      <c r="L68" s="348"/>
      <c r="M68" s="194"/>
      <c r="N68" s="193"/>
    </row>
    <row r="69" spans="2:19" s="192" customFormat="1" ht="54.75" customHeight="1" thickBot="1">
      <c r="B69" s="195"/>
      <c r="C69" s="862" t="s">
        <v>673</v>
      </c>
      <c r="D69" s="863"/>
      <c r="E69" s="854" t="s">
        <v>1117</v>
      </c>
      <c r="F69" s="855"/>
      <c r="G69" s="856"/>
      <c r="H69" s="348"/>
      <c r="I69" s="541"/>
      <c r="J69" s="348"/>
      <c r="K69" s="348"/>
      <c r="L69" s="348"/>
      <c r="M69" s="194"/>
      <c r="N69" s="193"/>
    </row>
    <row r="70" spans="2:19" s="192" customFormat="1" ht="14">
      <c r="B70" s="195"/>
      <c r="C70" s="349"/>
      <c r="D70" s="348"/>
      <c r="E70" s="348"/>
      <c r="F70" s="349"/>
      <c r="G70" s="348"/>
      <c r="H70" s="348"/>
      <c r="I70" s="541"/>
      <c r="J70" s="348"/>
      <c r="K70" s="348"/>
      <c r="L70" s="348"/>
      <c r="M70" s="194"/>
      <c r="N70" s="193"/>
    </row>
    <row r="71" spans="2:19">
      <c r="B71" s="174"/>
      <c r="C71" s="349"/>
      <c r="D71" s="357"/>
      <c r="E71" s="357"/>
      <c r="F71" s="358"/>
      <c r="G71" s="357"/>
      <c r="H71" s="357"/>
      <c r="I71" s="539"/>
      <c r="J71" s="357"/>
      <c r="K71" s="357"/>
      <c r="L71" s="357"/>
      <c r="M71" s="175"/>
      <c r="N71" s="169"/>
    </row>
    <row r="72" spans="2:19">
      <c r="B72" s="174"/>
      <c r="C72" s="857" t="s">
        <v>672</v>
      </c>
      <c r="D72" s="857"/>
      <c r="E72" s="359"/>
      <c r="F72" s="360"/>
      <c r="G72" s="359"/>
      <c r="H72" s="359"/>
      <c r="I72" s="544"/>
      <c r="J72" s="359"/>
      <c r="K72" s="359"/>
      <c r="L72" s="359"/>
      <c r="M72" s="191"/>
      <c r="N72" s="190"/>
      <c r="O72" s="181"/>
      <c r="P72" s="181"/>
      <c r="Q72" s="181"/>
      <c r="R72" s="181"/>
      <c r="S72" s="181"/>
    </row>
    <row r="73" spans="2:19" ht="15" thickBot="1">
      <c r="B73" s="174"/>
      <c r="C73" s="516"/>
      <c r="D73" s="359"/>
      <c r="E73" s="359"/>
      <c r="F73" s="360"/>
      <c r="G73" s="359"/>
      <c r="H73" s="359"/>
      <c r="I73" s="544"/>
      <c r="J73" s="359"/>
      <c r="K73" s="359"/>
      <c r="L73" s="359"/>
      <c r="M73" s="191"/>
      <c r="N73" s="190"/>
      <c r="O73" s="181"/>
      <c r="P73" s="181"/>
      <c r="Q73" s="181"/>
      <c r="R73" s="181"/>
      <c r="S73" s="181"/>
    </row>
    <row r="74" spans="2:19" ht="40.4" customHeight="1">
      <c r="B74" s="174"/>
      <c r="C74" s="858" t="s">
        <v>671</v>
      </c>
      <c r="D74" s="859"/>
      <c r="E74" s="864"/>
      <c r="F74" s="864"/>
      <c r="G74" s="865"/>
      <c r="H74" s="357"/>
      <c r="I74" s="539"/>
      <c r="J74" s="357"/>
      <c r="K74" s="357"/>
      <c r="L74" s="357"/>
      <c r="M74" s="175"/>
      <c r="N74" s="169"/>
    </row>
    <row r="75" spans="2:19" ht="48.75" customHeight="1" thickBot="1">
      <c r="B75" s="174"/>
      <c r="C75" s="826" t="s">
        <v>670</v>
      </c>
      <c r="D75" s="827"/>
      <c r="E75" s="866"/>
      <c r="F75" s="866"/>
      <c r="G75" s="867"/>
      <c r="H75" s="357"/>
      <c r="I75" s="539"/>
      <c r="J75" s="357"/>
      <c r="K75" s="357"/>
      <c r="L75" s="357"/>
      <c r="M75" s="175"/>
      <c r="N75" s="169"/>
    </row>
    <row r="76" spans="2:19">
      <c r="B76" s="174"/>
      <c r="C76" s="349"/>
      <c r="D76" s="357"/>
      <c r="E76" s="357"/>
      <c r="F76" s="358"/>
      <c r="G76" s="357"/>
      <c r="H76" s="357"/>
      <c r="I76" s="539"/>
      <c r="J76" s="357"/>
      <c r="K76" s="357"/>
      <c r="L76" s="357"/>
      <c r="M76" s="175"/>
      <c r="N76" s="169"/>
    </row>
    <row r="77" spans="2:19">
      <c r="B77" s="174"/>
      <c r="C77" s="349"/>
      <c r="D77" s="357"/>
      <c r="E77" s="357"/>
      <c r="F77" s="358"/>
      <c r="G77" s="357"/>
      <c r="H77" s="357"/>
      <c r="I77" s="539"/>
      <c r="J77" s="357"/>
      <c r="K77" s="357"/>
      <c r="L77" s="357"/>
      <c r="M77" s="175"/>
      <c r="N77" s="169"/>
    </row>
    <row r="78" spans="2:19" ht="15" customHeight="1">
      <c r="B78" s="174"/>
      <c r="C78" s="857" t="s">
        <v>669</v>
      </c>
      <c r="D78" s="857"/>
      <c r="E78" s="360"/>
      <c r="F78" s="360"/>
      <c r="G78" s="360"/>
      <c r="H78" s="360"/>
      <c r="I78" s="545"/>
      <c r="J78" s="360"/>
      <c r="K78" s="360"/>
      <c r="L78" s="360"/>
      <c r="M78" s="184"/>
      <c r="N78" s="183"/>
      <c r="O78" s="182"/>
      <c r="P78" s="182"/>
      <c r="Q78" s="182"/>
      <c r="R78" s="182"/>
      <c r="S78" s="182"/>
    </row>
    <row r="79" spans="2:19" ht="15" thickBot="1">
      <c r="B79" s="174"/>
      <c r="C79" s="516"/>
      <c r="D79" s="360"/>
      <c r="E79" s="360"/>
      <c r="F79" s="360"/>
      <c r="G79" s="360"/>
      <c r="H79" s="360"/>
      <c r="I79" s="545"/>
      <c r="J79" s="360"/>
      <c r="K79" s="360"/>
      <c r="L79" s="360"/>
      <c r="M79" s="184"/>
      <c r="N79" s="183"/>
      <c r="O79" s="182"/>
      <c r="P79" s="182"/>
      <c r="Q79" s="182"/>
      <c r="R79" s="182"/>
      <c r="S79" s="182"/>
    </row>
    <row r="80" spans="2:19" s="6" customFormat="1" ht="54.75" customHeight="1" thickTop="1" thickBot="1">
      <c r="B80" s="188"/>
      <c r="C80" s="840" t="s">
        <v>668</v>
      </c>
      <c r="D80" s="841"/>
      <c r="E80" s="848" t="s">
        <v>1405</v>
      </c>
      <c r="F80" s="849"/>
      <c r="G80" s="850"/>
      <c r="H80" s="361"/>
      <c r="I80" s="539"/>
      <c r="J80" s="361"/>
      <c r="K80" s="361"/>
      <c r="L80" s="361"/>
      <c r="M80" s="187"/>
      <c r="N80" s="47"/>
    </row>
    <row r="81" spans="2:21" s="6" customFormat="1" ht="72" customHeight="1" thickBot="1">
      <c r="B81" s="188"/>
      <c r="C81" s="844" t="s">
        <v>667</v>
      </c>
      <c r="D81" s="845"/>
      <c r="E81" s="851" t="s">
        <v>1406</v>
      </c>
      <c r="F81" s="852"/>
      <c r="G81" s="853"/>
      <c r="H81" s="361"/>
      <c r="I81" s="539"/>
      <c r="J81" s="361"/>
      <c r="K81" s="361"/>
      <c r="L81" s="361"/>
      <c r="M81" s="187"/>
      <c r="N81" s="47"/>
    </row>
    <row r="82" spans="2:21" s="6" customFormat="1" ht="40.4" customHeight="1" thickBot="1">
      <c r="B82" s="188"/>
      <c r="C82" s="844" t="s">
        <v>666</v>
      </c>
      <c r="D82" s="845"/>
      <c r="E82" s="854" t="s">
        <v>1218</v>
      </c>
      <c r="F82" s="855"/>
      <c r="G82" s="856"/>
      <c r="H82" s="512"/>
      <c r="I82" s="539"/>
      <c r="J82" s="361"/>
      <c r="K82" s="361"/>
      <c r="L82" s="361"/>
      <c r="M82" s="187"/>
      <c r="N82" s="47"/>
    </row>
    <row r="83" spans="2:21" s="6" customFormat="1" ht="40.4" customHeight="1" thickBot="1">
      <c r="B83" s="188"/>
      <c r="C83" s="826" t="s">
        <v>665</v>
      </c>
      <c r="D83" s="827"/>
      <c r="E83" s="837" t="s">
        <v>1209</v>
      </c>
      <c r="F83" s="838"/>
      <c r="G83" s="839"/>
      <c r="H83" s="361"/>
      <c r="I83" s="539"/>
      <c r="J83" s="361"/>
      <c r="K83" s="361"/>
      <c r="L83" s="361"/>
      <c r="M83" s="187"/>
      <c r="N83" s="47"/>
    </row>
    <row r="84" spans="2:21">
      <c r="B84" s="174"/>
      <c r="C84" s="358"/>
      <c r="D84" s="357"/>
      <c r="E84" s="357"/>
      <c r="F84" s="358"/>
      <c r="G84" s="357"/>
      <c r="H84" s="357"/>
      <c r="I84" s="539"/>
      <c r="J84" s="357"/>
      <c r="K84" s="357"/>
      <c r="L84" s="357"/>
      <c r="M84" s="175"/>
      <c r="N84" s="169"/>
    </row>
    <row r="85" spans="2:21">
      <c r="B85" s="174"/>
      <c r="C85" s="357"/>
      <c r="D85" s="357"/>
      <c r="E85" s="357"/>
      <c r="F85" s="358"/>
      <c r="G85" s="357"/>
      <c r="H85" s="357"/>
      <c r="I85" s="539"/>
      <c r="J85" s="357"/>
      <c r="K85" s="357"/>
      <c r="L85" s="357"/>
      <c r="M85" s="175"/>
      <c r="N85" s="169"/>
    </row>
    <row r="86" spans="2:21">
      <c r="B86" s="174"/>
      <c r="C86" s="350" t="s">
        <v>803</v>
      </c>
      <c r="D86" s="357"/>
      <c r="E86" s="357"/>
      <c r="F86" s="358"/>
      <c r="G86" s="357"/>
      <c r="H86" s="357"/>
      <c r="I86" s="539"/>
      <c r="J86" s="357"/>
      <c r="K86" s="357"/>
      <c r="L86" s="357"/>
      <c r="M86" s="175"/>
      <c r="N86" s="169"/>
    </row>
    <row r="87" spans="2:21" ht="15" thickBot="1">
      <c r="B87" s="174"/>
      <c r="C87" s="357"/>
      <c r="D87" s="358"/>
      <c r="E87" s="357"/>
      <c r="F87" s="358"/>
      <c r="G87" s="357"/>
      <c r="H87" s="357"/>
      <c r="I87" s="539"/>
      <c r="J87" s="357"/>
      <c r="K87" s="357"/>
      <c r="L87" s="357"/>
      <c r="M87" s="175"/>
      <c r="N87" s="169"/>
    </row>
    <row r="88" spans="2:21" ht="50.15" customHeight="1">
      <c r="B88" s="174"/>
      <c r="C88" s="840" t="s">
        <v>804</v>
      </c>
      <c r="D88" s="841"/>
      <c r="E88" s="842"/>
      <c r="F88" s="842"/>
      <c r="G88" s="843"/>
      <c r="H88" s="349"/>
      <c r="I88" s="546"/>
      <c r="J88" s="349"/>
      <c r="K88" s="358"/>
      <c r="L88" s="358"/>
      <c r="M88" s="179"/>
      <c r="N88" s="178"/>
      <c r="O88" s="177"/>
      <c r="P88" s="177"/>
      <c r="Q88" s="177"/>
      <c r="R88" s="177"/>
      <c r="S88" s="177"/>
      <c r="T88" s="177"/>
      <c r="U88" s="177"/>
    </row>
    <row r="89" spans="2:21" ht="50.15" customHeight="1">
      <c r="B89" s="174"/>
      <c r="C89" s="844" t="s">
        <v>664</v>
      </c>
      <c r="D89" s="845"/>
      <c r="E89" s="846"/>
      <c r="F89" s="846"/>
      <c r="G89" s="847"/>
      <c r="H89" s="349"/>
      <c r="I89" s="546"/>
      <c r="J89" s="349"/>
      <c r="K89" s="358"/>
      <c r="L89" s="358"/>
      <c r="M89" s="179"/>
      <c r="N89" s="178"/>
      <c r="O89" s="177"/>
      <c r="P89" s="177"/>
      <c r="Q89" s="177"/>
      <c r="R89" s="177"/>
      <c r="S89" s="177"/>
      <c r="T89" s="177"/>
      <c r="U89" s="177"/>
    </row>
    <row r="90" spans="2:21" ht="50.15" customHeight="1" thickBot="1">
      <c r="B90" s="174"/>
      <c r="C90" s="826" t="s">
        <v>805</v>
      </c>
      <c r="D90" s="827"/>
      <c r="E90" s="828"/>
      <c r="F90" s="828"/>
      <c r="G90" s="829"/>
      <c r="H90" s="349"/>
      <c r="I90" s="546"/>
      <c r="J90" s="349"/>
      <c r="K90" s="358"/>
      <c r="L90" s="358"/>
      <c r="M90" s="179"/>
      <c r="N90" s="178"/>
      <c r="O90" s="177"/>
      <c r="P90" s="177"/>
      <c r="Q90" s="177"/>
      <c r="R90" s="177"/>
      <c r="S90" s="177"/>
      <c r="T90" s="177"/>
      <c r="U90" s="177"/>
    </row>
    <row r="91" spans="2:21" customFormat="1" ht="15" customHeight="1" thickBot="1">
      <c r="B91" s="41"/>
      <c r="C91" s="66"/>
      <c r="D91" s="66"/>
      <c r="E91" s="66"/>
      <c r="F91" s="362"/>
      <c r="G91" s="66"/>
      <c r="H91" s="66"/>
      <c r="I91" s="547"/>
      <c r="J91" s="66"/>
      <c r="K91" s="66"/>
      <c r="L91" s="66"/>
      <c r="M91" s="43"/>
      <c r="N91" s="66"/>
    </row>
    <row r="92" spans="2:21" s="181" customFormat="1" ht="87.75" customHeight="1">
      <c r="B92" s="185"/>
      <c r="C92" s="517" t="s">
        <v>806</v>
      </c>
      <c r="D92" s="518" t="s">
        <v>663</v>
      </c>
      <c r="E92" s="518" t="s">
        <v>662</v>
      </c>
      <c r="F92" s="518" t="s">
        <v>661</v>
      </c>
      <c r="G92" s="518" t="s">
        <v>807</v>
      </c>
      <c r="H92" s="518" t="s">
        <v>660</v>
      </c>
      <c r="I92" s="538" t="s">
        <v>659</v>
      </c>
      <c r="J92" s="519" t="s">
        <v>658</v>
      </c>
      <c r="K92" s="360"/>
      <c r="L92" s="360"/>
      <c r="M92" s="184"/>
      <c r="N92" s="183"/>
      <c r="O92" s="182"/>
      <c r="P92" s="182"/>
      <c r="Q92" s="182"/>
      <c r="R92" s="182"/>
      <c r="S92" s="182"/>
      <c r="T92" s="182"/>
      <c r="U92" s="182"/>
    </row>
    <row r="93" spans="2:21" ht="30" customHeight="1">
      <c r="B93" s="174"/>
      <c r="C93" s="351" t="s">
        <v>657</v>
      </c>
      <c r="D93" s="523"/>
      <c r="E93" s="523"/>
      <c r="F93" s="523"/>
      <c r="G93" s="523"/>
      <c r="H93" s="523"/>
      <c r="I93" s="503"/>
      <c r="J93" s="524"/>
      <c r="K93" s="358"/>
      <c r="L93" s="358"/>
      <c r="M93" s="179"/>
      <c r="N93" s="178"/>
      <c r="O93" s="177"/>
      <c r="P93" s="177"/>
      <c r="Q93" s="177"/>
      <c r="R93" s="177"/>
      <c r="S93" s="177"/>
      <c r="T93" s="177"/>
      <c r="U93" s="177"/>
    </row>
    <row r="94" spans="2:21" ht="30" customHeight="1">
      <c r="B94" s="174"/>
      <c r="C94" s="351" t="s">
        <v>656</v>
      </c>
      <c r="D94" s="523"/>
      <c r="E94" s="523"/>
      <c r="F94" s="523"/>
      <c r="G94" s="523"/>
      <c r="H94" s="523"/>
      <c r="I94" s="503"/>
      <c r="J94" s="524"/>
      <c r="K94" s="358"/>
      <c r="L94" s="358"/>
      <c r="M94" s="179"/>
      <c r="N94" s="178"/>
      <c r="O94" s="177"/>
      <c r="P94" s="177"/>
      <c r="Q94" s="177"/>
      <c r="R94" s="177"/>
      <c r="S94" s="177"/>
      <c r="T94" s="177"/>
      <c r="U94" s="177"/>
    </row>
    <row r="95" spans="2:21" ht="30" customHeight="1">
      <c r="B95" s="174"/>
      <c r="C95" s="351" t="s">
        <v>655</v>
      </c>
      <c r="D95" s="523"/>
      <c r="E95" s="523"/>
      <c r="F95" s="523"/>
      <c r="G95" s="523"/>
      <c r="H95" s="523"/>
      <c r="I95" s="503"/>
      <c r="J95" s="524"/>
      <c r="K95" s="358"/>
      <c r="L95" s="358"/>
      <c r="M95" s="179"/>
      <c r="N95" s="178"/>
      <c r="O95" s="177"/>
      <c r="P95" s="177"/>
      <c r="Q95" s="177"/>
      <c r="R95" s="177"/>
      <c r="S95" s="177"/>
      <c r="T95" s="177"/>
      <c r="U95" s="177"/>
    </row>
    <row r="96" spans="2:21" ht="30" customHeight="1">
      <c r="B96" s="174"/>
      <c r="C96" s="351" t="s">
        <v>654</v>
      </c>
      <c r="D96" s="523"/>
      <c r="E96" s="523"/>
      <c r="F96" s="523"/>
      <c r="G96" s="523"/>
      <c r="H96" s="523"/>
      <c r="I96" s="503"/>
      <c r="J96" s="524"/>
      <c r="K96" s="358"/>
      <c r="L96" s="358"/>
      <c r="M96" s="179"/>
      <c r="N96" s="178"/>
      <c r="O96" s="177"/>
      <c r="P96" s="177"/>
      <c r="Q96" s="177"/>
      <c r="R96" s="177"/>
      <c r="S96" s="177"/>
      <c r="T96" s="177"/>
      <c r="U96" s="177"/>
    </row>
    <row r="97" spans="2:21" ht="30" customHeight="1">
      <c r="B97" s="174"/>
      <c r="C97" s="351" t="s">
        <v>653</v>
      </c>
      <c r="D97" s="525"/>
      <c r="E97" s="523"/>
      <c r="F97" s="523"/>
      <c r="G97" s="523"/>
      <c r="H97" s="523"/>
      <c r="I97" s="503"/>
      <c r="J97" s="524"/>
      <c r="K97" s="358"/>
      <c r="L97" s="358"/>
      <c r="M97" s="179"/>
      <c r="N97" s="178"/>
      <c r="O97" s="177"/>
      <c r="P97" s="177"/>
      <c r="Q97" s="177"/>
      <c r="R97" s="177"/>
      <c r="S97" s="177"/>
      <c r="T97" s="177"/>
      <c r="U97" s="177"/>
    </row>
    <row r="98" spans="2:21" ht="30" customHeight="1" thickBot="1">
      <c r="B98" s="174"/>
      <c r="C98" s="363"/>
      <c r="D98" s="364"/>
      <c r="E98" s="365"/>
      <c r="F98" s="365"/>
      <c r="G98" s="365"/>
      <c r="H98" s="365"/>
      <c r="I98" s="548"/>
      <c r="J98" s="366"/>
      <c r="K98" s="358"/>
      <c r="L98" s="358"/>
      <c r="M98" s="179"/>
      <c r="N98" s="178"/>
      <c r="O98" s="177"/>
      <c r="P98" s="177"/>
      <c r="Q98" s="177"/>
      <c r="R98" s="177"/>
      <c r="S98" s="177"/>
      <c r="T98" s="177"/>
      <c r="U98" s="177"/>
    </row>
    <row r="99" spans="2:21">
      <c r="B99" s="174"/>
      <c r="C99" s="357"/>
      <c r="D99" s="357"/>
      <c r="E99" s="357"/>
      <c r="F99" s="358"/>
      <c r="G99" s="357"/>
      <c r="H99" s="357"/>
      <c r="I99" s="539"/>
      <c r="J99" s="357"/>
      <c r="K99" s="357"/>
      <c r="L99" s="357"/>
      <c r="M99" s="175"/>
      <c r="N99" s="169"/>
    </row>
    <row r="100" spans="2:21">
      <c r="B100" s="174"/>
      <c r="C100" s="350" t="s">
        <v>652</v>
      </c>
      <c r="D100" s="357"/>
      <c r="E100" s="357"/>
      <c r="F100" s="358"/>
      <c r="G100" s="357"/>
      <c r="H100" s="357"/>
      <c r="I100" s="539"/>
      <c r="J100" s="357"/>
      <c r="K100" s="357"/>
      <c r="L100" s="357"/>
      <c r="M100" s="175"/>
      <c r="N100" s="169"/>
    </row>
    <row r="101" spans="2:21" ht="15" thickBot="1">
      <c r="B101" s="174"/>
      <c r="C101" s="350"/>
      <c r="D101" s="357"/>
      <c r="E101" s="357"/>
      <c r="F101" s="358"/>
      <c r="G101" s="357"/>
      <c r="H101" s="357"/>
      <c r="I101" s="539"/>
      <c r="J101" s="357"/>
      <c r="K101" s="357"/>
      <c r="L101" s="357"/>
      <c r="M101" s="175"/>
      <c r="N101" s="169"/>
    </row>
    <row r="102" spans="2:21" ht="60" customHeight="1" thickBot="1">
      <c r="B102" s="174"/>
      <c r="C102" s="830" t="s">
        <v>651</v>
      </c>
      <c r="D102" s="831"/>
      <c r="E102" s="832"/>
      <c r="F102" s="833"/>
      <c r="G102" s="357"/>
      <c r="H102" s="357"/>
      <c r="I102" s="539"/>
      <c r="J102" s="357"/>
      <c r="K102" s="357"/>
      <c r="L102" s="357"/>
      <c r="M102" s="175"/>
      <c r="N102" s="169"/>
    </row>
    <row r="103" spans="2:21" ht="15" thickBot="1">
      <c r="B103" s="174"/>
      <c r="C103" s="367"/>
      <c r="D103" s="367"/>
      <c r="E103" s="357"/>
      <c r="F103" s="358"/>
      <c r="G103" s="357"/>
      <c r="H103" s="357"/>
      <c r="I103" s="539"/>
      <c r="J103" s="357"/>
      <c r="K103" s="357"/>
      <c r="L103" s="357"/>
      <c r="M103" s="175"/>
      <c r="N103" s="169"/>
    </row>
    <row r="104" spans="2:21" ht="45" customHeight="1" thickBot="1">
      <c r="B104" s="174"/>
      <c r="C104" s="834" t="s">
        <v>808</v>
      </c>
      <c r="D104" s="835"/>
      <c r="E104" s="835" t="s">
        <v>650</v>
      </c>
      <c r="F104" s="836"/>
      <c r="G104" s="357"/>
      <c r="H104" s="357"/>
      <c r="I104" s="539"/>
      <c r="J104" s="357"/>
      <c r="K104" s="357"/>
      <c r="L104" s="357"/>
      <c r="M104" s="175"/>
      <c r="N104" s="169"/>
    </row>
    <row r="105" spans="2:21" ht="45" customHeight="1" thickBot="1">
      <c r="B105" s="174"/>
      <c r="C105" s="817" t="s">
        <v>1210</v>
      </c>
      <c r="D105" s="818"/>
      <c r="E105" s="819" t="s">
        <v>1403</v>
      </c>
      <c r="F105" s="820"/>
      <c r="G105" s="357"/>
      <c r="H105" s="357"/>
      <c r="I105" s="539"/>
      <c r="J105" s="357"/>
      <c r="K105" s="357"/>
      <c r="L105" s="357"/>
      <c r="M105" s="175"/>
      <c r="N105" s="169"/>
    </row>
    <row r="106" spans="2:21" ht="32.25" customHeight="1" thickBot="1">
      <c r="B106" s="174"/>
      <c r="C106" s="821"/>
      <c r="D106" s="820"/>
      <c r="E106" s="821"/>
      <c r="F106" s="820"/>
      <c r="G106" s="357"/>
      <c r="H106" s="357"/>
      <c r="I106" s="539"/>
      <c r="J106" s="357"/>
      <c r="K106" s="357"/>
      <c r="L106" s="357"/>
      <c r="M106" s="175"/>
      <c r="N106" s="169"/>
    </row>
    <row r="107" spans="2:21" ht="41.25" customHeight="1" thickBot="1">
      <c r="B107" s="174"/>
      <c r="C107" s="822"/>
      <c r="D107" s="823"/>
      <c r="E107" s="824"/>
      <c r="F107" s="825"/>
      <c r="G107" s="169"/>
      <c r="H107" s="169"/>
      <c r="I107" s="547"/>
      <c r="J107" s="169"/>
      <c r="K107" s="169"/>
      <c r="L107" s="169"/>
      <c r="M107" s="173"/>
      <c r="N107" s="169"/>
    </row>
    <row r="108" spans="2:21" ht="15.5" thickTop="1" thickBot="1">
      <c r="B108" s="172"/>
      <c r="C108" s="171"/>
      <c r="D108" s="171"/>
      <c r="E108" s="171"/>
      <c r="F108" s="368"/>
      <c r="G108" s="171"/>
      <c r="H108" s="171"/>
      <c r="I108" s="549"/>
      <c r="J108" s="171"/>
      <c r="K108" s="171"/>
      <c r="L108" s="171"/>
      <c r="M108" s="170"/>
      <c r="N108" s="169"/>
    </row>
    <row r="111" spans="2:21">
      <c r="C111" s="168" t="s">
        <v>1420</v>
      </c>
      <c r="H111" s="168" t="s">
        <v>1371</v>
      </c>
    </row>
  </sheetData>
  <mergeCells count="73">
    <mergeCell ref="K12:K15"/>
    <mergeCell ref="L12:L15"/>
    <mergeCell ref="K18:K20"/>
    <mergeCell ref="L18:L20"/>
    <mergeCell ref="C3:G3"/>
    <mergeCell ref="D8:G8"/>
    <mergeCell ref="C12:C21"/>
    <mergeCell ref="D12:D21"/>
    <mergeCell ref="E12:E21"/>
    <mergeCell ref="G12:G15"/>
    <mergeCell ref="H12:H15"/>
    <mergeCell ref="I12:I15"/>
    <mergeCell ref="J12:J15"/>
    <mergeCell ref="G18:G20"/>
    <mergeCell ref="H18:H20"/>
    <mergeCell ref="I18:I20"/>
    <mergeCell ref="J18:J20"/>
    <mergeCell ref="D27:D33"/>
    <mergeCell ref="F28:F33"/>
    <mergeCell ref="C36:C39"/>
    <mergeCell ref="D36:D39"/>
    <mergeCell ref="E36:E39"/>
    <mergeCell ref="F36:F37"/>
    <mergeCell ref="F38:F39"/>
    <mergeCell ref="C27:C33"/>
    <mergeCell ref="E27:E33"/>
    <mergeCell ref="C34:C35"/>
    <mergeCell ref="D34:D35"/>
    <mergeCell ref="E34:E35"/>
    <mergeCell ref="F34:F35"/>
    <mergeCell ref="C41:C59"/>
    <mergeCell ref="D41:D59"/>
    <mergeCell ref="E41:E59"/>
    <mergeCell ref="F41:F45"/>
    <mergeCell ref="F47:F48"/>
    <mergeCell ref="F49:F51"/>
    <mergeCell ref="F52:F56"/>
    <mergeCell ref="C78:D78"/>
    <mergeCell ref="C67:D67"/>
    <mergeCell ref="E67:G67"/>
    <mergeCell ref="C68:D68"/>
    <mergeCell ref="E68:G68"/>
    <mergeCell ref="C69:D69"/>
    <mergeCell ref="E69:G69"/>
    <mergeCell ref="C72:D72"/>
    <mergeCell ref="C74:D74"/>
    <mergeCell ref="E74:G74"/>
    <mergeCell ref="C75:D75"/>
    <mergeCell ref="E75:G75"/>
    <mergeCell ref="C80:D80"/>
    <mergeCell ref="E80:G80"/>
    <mergeCell ref="C81:D81"/>
    <mergeCell ref="E81:G81"/>
    <mergeCell ref="C82:D82"/>
    <mergeCell ref="E82:G82"/>
    <mergeCell ref="C83:D83"/>
    <mergeCell ref="E83:G83"/>
    <mergeCell ref="C88:D88"/>
    <mergeCell ref="E88:G88"/>
    <mergeCell ref="C89:D89"/>
    <mergeCell ref="E89:G89"/>
    <mergeCell ref="C90:D90"/>
    <mergeCell ref="E90:G90"/>
    <mergeCell ref="C102:D102"/>
    <mergeCell ref="E102:F102"/>
    <mergeCell ref="C104:D104"/>
    <mergeCell ref="E104:F104"/>
    <mergeCell ref="C105:D105"/>
    <mergeCell ref="E105:F105"/>
    <mergeCell ref="C106:D106"/>
    <mergeCell ref="E106:F106"/>
    <mergeCell ref="C107:D107"/>
    <mergeCell ref="E107:F10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3</xdr:col>
                    <xdr:colOff>69850</xdr:colOff>
                    <xdr:row>7</xdr:row>
                    <xdr:rowOff>298450</xdr:rowOff>
                  </from>
                  <to>
                    <xdr:col>6</xdr:col>
                    <xdr:colOff>495300</xdr:colOff>
                    <xdr:row>7</xdr:row>
                    <xdr:rowOff>450850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3</xdr:col>
                    <xdr:colOff>69850</xdr:colOff>
                    <xdr:row>7</xdr:row>
                    <xdr:rowOff>44450</xdr:rowOff>
                  </from>
                  <to>
                    <xdr:col>5</xdr:col>
                    <xdr:colOff>1835150</xdr:colOff>
                    <xdr:row>7</xdr:row>
                    <xdr:rowOff>260350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3</xdr:col>
                    <xdr:colOff>12700</xdr:colOff>
                    <xdr:row>11</xdr:row>
                    <xdr:rowOff>95250</xdr:rowOff>
                  </from>
                  <to>
                    <xdr:col>3</xdr:col>
                    <xdr:colOff>527050</xdr:colOff>
                    <xdr:row>20</xdr:row>
                    <xdr:rowOff>127000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3</xdr:col>
                    <xdr:colOff>565150</xdr:colOff>
                    <xdr:row>11</xdr:row>
                    <xdr:rowOff>95250</xdr:rowOff>
                  </from>
                  <to>
                    <xdr:col>3</xdr:col>
                    <xdr:colOff>1079500</xdr:colOff>
                    <xdr:row>20</xdr:row>
                    <xdr:rowOff>127000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from>
                    <xdr:col>3</xdr:col>
                    <xdr:colOff>0</xdr:colOff>
                    <xdr:row>23</xdr:row>
                    <xdr:rowOff>0</xdr:rowOff>
                  </from>
                  <to>
                    <xdr:col>3</xdr:col>
                    <xdr:colOff>514350</xdr:colOff>
                    <xdr:row>23</xdr:row>
                    <xdr:rowOff>222250</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from>
                    <xdr:col>3</xdr:col>
                    <xdr:colOff>552450</xdr:colOff>
                    <xdr:row>23</xdr:row>
                    <xdr:rowOff>0</xdr:rowOff>
                  </from>
                  <to>
                    <xdr:col>3</xdr:col>
                    <xdr:colOff>1066800</xdr:colOff>
                    <xdr:row>23</xdr:row>
                    <xdr:rowOff>222250</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from>
                    <xdr:col>4</xdr:col>
                    <xdr:colOff>12700</xdr:colOff>
                    <xdr:row>9</xdr:row>
                    <xdr:rowOff>1504950</xdr:rowOff>
                  </from>
                  <to>
                    <xdr:col>4</xdr:col>
                    <xdr:colOff>527050</xdr:colOff>
                    <xdr:row>11</xdr:row>
                    <xdr:rowOff>139700</xdr:rowOff>
                  </to>
                </anchor>
              </controlPr>
            </control>
          </mc:Choice>
        </mc:AlternateContent>
        <mc:AlternateContent xmlns:mc="http://schemas.openxmlformats.org/markup-compatibility/2006">
          <mc:Choice Requires="x14">
            <control shapeId="77836" r:id="rId15" name="Check Box 12">
              <controlPr defaultSize="0" autoFill="0" autoLine="0" autoPict="0">
                <anchor moveWithCells="1">
                  <from>
                    <xdr:col>4</xdr:col>
                    <xdr:colOff>565150</xdr:colOff>
                    <xdr:row>9</xdr:row>
                    <xdr:rowOff>1504950</xdr:rowOff>
                  </from>
                  <to>
                    <xdr:col>4</xdr:col>
                    <xdr:colOff>1079500</xdr:colOff>
                    <xdr:row>11</xdr:row>
                    <xdr:rowOff>139700</xdr:rowOff>
                  </to>
                </anchor>
              </controlPr>
            </control>
          </mc:Choice>
        </mc:AlternateContent>
        <mc:AlternateContent xmlns:mc="http://schemas.openxmlformats.org/markup-compatibility/2006">
          <mc:Choice Requires="x14">
            <control shapeId="77837" r:id="rId16" name="Check Box 13">
              <controlPr defaultSize="0" autoFill="0" autoLine="0" autoPict="0">
                <anchor moveWithCells="1">
                  <from>
                    <xdr:col>4</xdr:col>
                    <xdr:colOff>25400</xdr:colOff>
                    <xdr:row>11</xdr:row>
                    <xdr:rowOff>114300</xdr:rowOff>
                  </from>
                  <to>
                    <xdr:col>4</xdr:col>
                    <xdr:colOff>539750</xdr:colOff>
                    <xdr:row>20</xdr:row>
                    <xdr:rowOff>146050</xdr:rowOff>
                  </to>
                </anchor>
              </controlPr>
            </control>
          </mc:Choice>
        </mc:AlternateContent>
        <mc:AlternateContent xmlns:mc="http://schemas.openxmlformats.org/markup-compatibility/2006">
          <mc:Choice Requires="x14">
            <control shapeId="77838" r:id="rId17" name="Check Box 14">
              <controlPr defaultSize="0" autoFill="0" autoLine="0" autoPict="0">
                <anchor moveWithCells="1">
                  <from>
                    <xdr:col>4</xdr:col>
                    <xdr:colOff>577850</xdr:colOff>
                    <xdr:row>11</xdr:row>
                    <xdr:rowOff>114300</xdr:rowOff>
                  </from>
                  <to>
                    <xdr:col>4</xdr:col>
                    <xdr:colOff>1092200</xdr:colOff>
                    <xdr:row>20</xdr:row>
                    <xdr:rowOff>146050</xdr:rowOff>
                  </to>
                </anchor>
              </controlPr>
            </control>
          </mc:Choice>
        </mc:AlternateContent>
        <mc:AlternateContent xmlns:mc="http://schemas.openxmlformats.org/markup-compatibility/2006">
          <mc:Choice Requires="x14">
            <control shapeId="77839" r:id="rId18" name="Check Box 15">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77840" r:id="rId19" name="Check Box 16">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77841" r:id="rId20" name="Check Box 17">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77842" r:id="rId21" name="Check Box 18">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77843" r:id="rId22" name="Check Box 19">
              <controlPr defaultSize="0" autoFill="0" autoLine="0" autoPict="0">
                <anchor moveWithCells="1">
                  <from>
                    <xdr:col>3</xdr:col>
                    <xdr:colOff>0</xdr:colOff>
                    <xdr:row>26</xdr:row>
                    <xdr:rowOff>0</xdr:rowOff>
                  </from>
                  <to>
                    <xdr:col>3</xdr:col>
                    <xdr:colOff>514350</xdr:colOff>
                    <xdr:row>34</xdr:row>
                    <xdr:rowOff>31750</xdr:rowOff>
                  </to>
                </anchor>
              </controlPr>
            </control>
          </mc:Choice>
        </mc:AlternateContent>
        <mc:AlternateContent xmlns:mc="http://schemas.openxmlformats.org/markup-compatibility/2006">
          <mc:Choice Requires="x14">
            <control shapeId="77844" r:id="rId23" name="Check Box 20">
              <controlPr defaultSize="0" autoFill="0" autoLine="0" autoPict="0">
                <anchor moveWithCells="1">
                  <from>
                    <xdr:col>3</xdr:col>
                    <xdr:colOff>552450</xdr:colOff>
                    <xdr:row>26</xdr:row>
                    <xdr:rowOff>0</xdr:rowOff>
                  </from>
                  <to>
                    <xdr:col>3</xdr:col>
                    <xdr:colOff>1066800</xdr:colOff>
                    <xdr:row>34</xdr:row>
                    <xdr:rowOff>31750</xdr:rowOff>
                  </to>
                </anchor>
              </controlPr>
            </control>
          </mc:Choice>
        </mc:AlternateContent>
        <mc:AlternateContent xmlns:mc="http://schemas.openxmlformats.org/markup-compatibility/2006">
          <mc:Choice Requires="x14">
            <control shapeId="77845" r:id="rId24" name="Check Box 21">
              <controlPr defaultSize="0" autoFill="0" autoLine="0" autoPict="0">
                <anchor moveWithCells="1">
                  <from>
                    <xdr:col>3</xdr:col>
                    <xdr:colOff>0</xdr:colOff>
                    <xdr:row>38</xdr:row>
                    <xdr:rowOff>165100</xdr:rowOff>
                  </from>
                  <to>
                    <xdr:col>3</xdr:col>
                    <xdr:colOff>514350</xdr:colOff>
                    <xdr:row>39</xdr:row>
                    <xdr:rowOff>0</xdr:rowOff>
                  </to>
                </anchor>
              </controlPr>
            </control>
          </mc:Choice>
        </mc:AlternateContent>
        <mc:AlternateContent xmlns:mc="http://schemas.openxmlformats.org/markup-compatibility/2006">
          <mc:Choice Requires="x14">
            <control shapeId="77846" r:id="rId25" name="Check Box 22">
              <controlPr defaultSize="0" autoFill="0" autoLine="0" autoPict="0">
                <anchor moveWithCells="1">
                  <from>
                    <xdr:col>3</xdr:col>
                    <xdr:colOff>552450</xdr:colOff>
                    <xdr:row>38</xdr:row>
                    <xdr:rowOff>165100</xdr:rowOff>
                  </from>
                  <to>
                    <xdr:col>3</xdr:col>
                    <xdr:colOff>1066800</xdr:colOff>
                    <xdr:row>39</xdr:row>
                    <xdr:rowOff>0</xdr:rowOff>
                  </to>
                </anchor>
              </controlPr>
            </control>
          </mc:Choice>
        </mc:AlternateContent>
        <mc:AlternateContent xmlns:mc="http://schemas.openxmlformats.org/markup-compatibility/2006">
          <mc:Choice Requires="x14">
            <control shapeId="77847" r:id="rId26" name="Check Box 23">
              <controlPr defaultSize="0" autoFill="0" autoLine="0" autoPict="0">
                <anchor moveWithCells="1">
                  <from>
                    <xdr:col>3</xdr:col>
                    <xdr:colOff>44450</xdr:colOff>
                    <xdr:row>39</xdr:row>
                    <xdr:rowOff>0</xdr:rowOff>
                  </from>
                  <to>
                    <xdr:col>3</xdr:col>
                    <xdr:colOff>558800</xdr:colOff>
                    <xdr:row>45</xdr:row>
                    <xdr:rowOff>152400</xdr:rowOff>
                  </to>
                </anchor>
              </controlPr>
            </control>
          </mc:Choice>
        </mc:AlternateContent>
        <mc:AlternateContent xmlns:mc="http://schemas.openxmlformats.org/markup-compatibility/2006">
          <mc:Choice Requires="x14">
            <control shapeId="77848" r:id="rId27" name="Check Box 24">
              <controlPr defaultSize="0" autoFill="0" autoLine="0" autoPict="0">
                <anchor moveWithCells="1">
                  <from>
                    <xdr:col>3</xdr:col>
                    <xdr:colOff>596900</xdr:colOff>
                    <xdr:row>39</xdr:row>
                    <xdr:rowOff>0</xdr:rowOff>
                  </from>
                  <to>
                    <xdr:col>3</xdr:col>
                    <xdr:colOff>1111250</xdr:colOff>
                    <xdr:row>45</xdr:row>
                    <xdr:rowOff>152400</xdr:rowOff>
                  </to>
                </anchor>
              </controlPr>
            </control>
          </mc:Choice>
        </mc:AlternateContent>
        <mc:AlternateContent xmlns:mc="http://schemas.openxmlformats.org/markup-compatibility/2006">
          <mc:Choice Requires="x14">
            <control shapeId="77849" r:id="rId28" name="Check Box 25">
              <controlPr defaultSize="0" autoFill="0" autoLine="0" autoPict="0">
                <anchor moveWithCells="1">
                  <from>
                    <xdr:col>18</xdr:col>
                    <xdr:colOff>44450</xdr:colOff>
                    <xdr:row>45</xdr:row>
                    <xdr:rowOff>127000</xdr:rowOff>
                  </from>
                  <to>
                    <xdr:col>18</xdr:col>
                    <xdr:colOff>349250</xdr:colOff>
                    <xdr:row>46</xdr:row>
                    <xdr:rowOff>95250</xdr:rowOff>
                  </to>
                </anchor>
              </controlPr>
            </control>
          </mc:Choice>
        </mc:AlternateContent>
        <mc:AlternateContent xmlns:mc="http://schemas.openxmlformats.org/markup-compatibility/2006">
          <mc:Choice Requires="x14">
            <control shapeId="77850" r:id="rId29" name="Check Box 26">
              <controlPr defaultSize="0" autoFill="0" autoLine="0" autoPict="0">
                <anchor moveWithCells="1">
                  <from>
                    <xdr:col>18</xdr:col>
                    <xdr:colOff>368300</xdr:colOff>
                    <xdr:row>45</xdr:row>
                    <xdr:rowOff>127000</xdr:rowOff>
                  </from>
                  <to>
                    <xdr:col>19</xdr:col>
                    <xdr:colOff>12700</xdr:colOff>
                    <xdr:row>46</xdr:row>
                    <xdr:rowOff>95250</xdr:rowOff>
                  </to>
                </anchor>
              </controlPr>
            </control>
          </mc:Choice>
        </mc:AlternateContent>
        <mc:AlternateContent xmlns:mc="http://schemas.openxmlformats.org/markup-compatibility/2006">
          <mc:Choice Requires="x14">
            <control shapeId="77851" r:id="rId30" name="Check Box 27">
              <controlPr defaultSize="0" autoFill="0" autoLine="0" autoPict="0">
                <anchor moveWithCells="1">
                  <from>
                    <xdr:col>3</xdr:col>
                    <xdr:colOff>0</xdr:colOff>
                    <xdr:row>59</xdr:row>
                    <xdr:rowOff>0</xdr:rowOff>
                  </from>
                  <to>
                    <xdr:col>3</xdr:col>
                    <xdr:colOff>514350</xdr:colOff>
                    <xdr:row>60</xdr:row>
                    <xdr:rowOff>31750</xdr:rowOff>
                  </to>
                </anchor>
              </controlPr>
            </control>
          </mc:Choice>
        </mc:AlternateContent>
        <mc:AlternateContent xmlns:mc="http://schemas.openxmlformats.org/markup-compatibility/2006">
          <mc:Choice Requires="x14">
            <control shapeId="77852" r:id="rId31" name="Check Box 28">
              <controlPr defaultSize="0" autoFill="0" autoLine="0" autoPict="0">
                <anchor moveWithCells="1">
                  <from>
                    <xdr:col>3</xdr:col>
                    <xdr:colOff>552450</xdr:colOff>
                    <xdr:row>59</xdr:row>
                    <xdr:rowOff>0</xdr:rowOff>
                  </from>
                  <to>
                    <xdr:col>3</xdr:col>
                    <xdr:colOff>1066800</xdr:colOff>
                    <xdr:row>60</xdr:row>
                    <xdr:rowOff>31750</xdr:rowOff>
                  </to>
                </anchor>
              </controlPr>
            </control>
          </mc:Choice>
        </mc:AlternateContent>
        <mc:AlternateContent xmlns:mc="http://schemas.openxmlformats.org/markup-compatibility/2006">
          <mc:Choice Requires="x14">
            <control shapeId="77853" r:id="rId32" name="Check Box 29">
              <controlPr defaultSize="0" autoFill="0" autoLine="0" autoPict="0">
                <anchor moveWithCells="1">
                  <from>
                    <xdr:col>3</xdr:col>
                    <xdr:colOff>0</xdr:colOff>
                    <xdr:row>60</xdr:row>
                    <xdr:rowOff>0</xdr:rowOff>
                  </from>
                  <to>
                    <xdr:col>3</xdr:col>
                    <xdr:colOff>514350</xdr:colOff>
                    <xdr:row>61</xdr:row>
                    <xdr:rowOff>31750</xdr:rowOff>
                  </to>
                </anchor>
              </controlPr>
            </control>
          </mc:Choice>
        </mc:AlternateContent>
        <mc:AlternateContent xmlns:mc="http://schemas.openxmlformats.org/markup-compatibility/2006">
          <mc:Choice Requires="x14">
            <control shapeId="77854" r:id="rId33" name="Check Box 30">
              <controlPr defaultSize="0" autoFill="0" autoLine="0" autoPict="0">
                <anchor moveWithCells="1">
                  <from>
                    <xdr:col>3</xdr:col>
                    <xdr:colOff>552450</xdr:colOff>
                    <xdr:row>60</xdr:row>
                    <xdr:rowOff>0</xdr:rowOff>
                  </from>
                  <to>
                    <xdr:col>3</xdr:col>
                    <xdr:colOff>1066800</xdr:colOff>
                    <xdr:row>61</xdr:row>
                    <xdr:rowOff>31750</xdr:rowOff>
                  </to>
                </anchor>
              </controlPr>
            </control>
          </mc:Choice>
        </mc:AlternateContent>
        <mc:AlternateContent xmlns:mc="http://schemas.openxmlformats.org/markup-compatibility/2006">
          <mc:Choice Requires="x14">
            <control shapeId="77855" r:id="rId34" name="Check Box 31">
              <controlPr defaultSize="0" autoFill="0" autoLine="0" autoPict="0">
                <anchor moveWithCells="1">
                  <from>
                    <xdr:col>3</xdr:col>
                    <xdr:colOff>0</xdr:colOff>
                    <xdr:row>61</xdr:row>
                    <xdr:rowOff>0</xdr:rowOff>
                  </from>
                  <to>
                    <xdr:col>3</xdr:col>
                    <xdr:colOff>514350</xdr:colOff>
                    <xdr:row>62</xdr:row>
                    <xdr:rowOff>31750</xdr:rowOff>
                  </to>
                </anchor>
              </controlPr>
            </control>
          </mc:Choice>
        </mc:AlternateContent>
        <mc:AlternateContent xmlns:mc="http://schemas.openxmlformats.org/markup-compatibility/2006">
          <mc:Choice Requires="x14">
            <control shapeId="77856" r:id="rId35" name="Check Box 32">
              <controlPr defaultSize="0" autoFill="0" autoLine="0" autoPict="0">
                <anchor moveWithCells="1">
                  <from>
                    <xdr:col>3</xdr:col>
                    <xdr:colOff>552450</xdr:colOff>
                    <xdr:row>61</xdr:row>
                    <xdr:rowOff>0</xdr:rowOff>
                  </from>
                  <to>
                    <xdr:col>3</xdr:col>
                    <xdr:colOff>1066800</xdr:colOff>
                    <xdr:row>62</xdr:row>
                    <xdr:rowOff>31750</xdr:rowOff>
                  </to>
                </anchor>
              </controlPr>
            </control>
          </mc:Choice>
        </mc:AlternateContent>
        <mc:AlternateContent xmlns:mc="http://schemas.openxmlformats.org/markup-compatibility/2006">
          <mc:Choice Requires="x14">
            <control shapeId="77857" r:id="rId36" name="Check Box 33">
              <controlPr defaultSize="0" autoFill="0" autoLine="0" autoPict="0">
                <anchor moveWithCells="1">
                  <from>
                    <xdr:col>4</xdr:col>
                    <xdr:colOff>0</xdr:colOff>
                    <xdr:row>61</xdr:row>
                    <xdr:rowOff>0</xdr:rowOff>
                  </from>
                  <to>
                    <xdr:col>4</xdr:col>
                    <xdr:colOff>514350</xdr:colOff>
                    <xdr:row>62</xdr:row>
                    <xdr:rowOff>31750</xdr:rowOff>
                  </to>
                </anchor>
              </controlPr>
            </control>
          </mc:Choice>
        </mc:AlternateContent>
        <mc:AlternateContent xmlns:mc="http://schemas.openxmlformats.org/markup-compatibility/2006">
          <mc:Choice Requires="x14">
            <control shapeId="77858" r:id="rId37" name="Check Box 34">
              <controlPr defaultSize="0" autoFill="0" autoLine="0" autoPict="0">
                <anchor moveWithCells="1">
                  <from>
                    <xdr:col>4</xdr:col>
                    <xdr:colOff>552450</xdr:colOff>
                    <xdr:row>61</xdr:row>
                    <xdr:rowOff>0</xdr:rowOff>
                  </from>
                  <to>
                    <xdr:col>4</xdr:col>
                    <xdr:colOff>1066800</xdr:colOff>
                    <xdr:row>62</xdr:row>
                    <xdr:rowOff>31750</xdr:rowOff>
                  </to>
                </anchor>
              </controlPr>
            </control>
          </mc:Choice>
        </mc:AlternateContent>
        <mc:AlternateContent xmlns:mc="http://schemas.openxmlformats.org/markup-compatibility/2006">
          <mc:Choice Requires="x14">
            <control shapeId="77859" r:id="rId38" name="Check Box 35">
              <controlPr defaultSize="0" autoFill="0" autoLine="0" autoPict="0">
                <anchor moveWithCells="1">
                  <from>
                    <xdr:col>4</xdr:col>
                    <xdr:colOff>0</xdr:colOff>
                    <xdr:row>60</xdr:row>
                    <xdr:rowOff>0</xdr:rowOff>
                  </from>
                  <to>
                    <xdr:col>4</xdr:col>
                    <xdr:colOff>514350</xdr:colOff>
                    <xdr:row>61</xdr:row>
                    <xdr:rowOff>31750</xdr:rowOff>
                  </to>
                </anchor>
              </controlPr>
            </control>
          </mc:Choice>
        </mc:AlternateContent>
        <mc:AlternateContent xmlns:mc="http://schemas.openxmlformats.org/markup-compatibility/2006">
          <mc:Choice Requires="x14">
            <control shapeId="77860" r:id="rId39" name="Check Box 36">
              <controlPr defaultSize="0" autoFill="0" autoLine="0" autoPict="0">
                <anchor moveWithCells="1">
                  <from>
                    <xdr:col>4</xdr:col>
                    <xdr:colOff>552450</xdr:colOff>
                    <xdr:row>60</xdr:row>
                    <xdr:rowOff>0</xdr:rowOff>
                  </from>
                  <to>
                    <xdr:col>4</xdr:col>
                    <xdr:colOff>1066800</xdr:colOff>
                    <xdr:row>61</xdr:row>
                    <xdr:rowOff>31750</xdr:rowOff>
                  </to>
                </anchor>
              </controlPr>
            </control>
          </mc:Choice>
        </mc:AlternateContent>
        <mc:AlternateContent xmlns:mc="http://schemas.openxmlformats.org/markup-compatibility/2006">
          <mc:Choice Requires="x14">
            <control shapeId="77861" r:id="rId40" name="Check Box 37">
              <controlPr defaultSize="0" autoFill="0" autoLine="0" autoPict="0">
                <anchor moveWithCells="1">
                  <from>
                    <xdr:col>4</xdr:col>
                    <xdr:colOff>0</xdr:colOff>
                    <xdr:row>59</xdr:row>
                    <xdr:rowOff>0</xdr:rowOff>
                  </from>
                  <to>
                    <xdr:col>4</xdr:col>
                    <xdr:colOff>514350</xdr:colOff>
                    <xdr:row>60</xdr:row>
                    <xdr:rowOff>31750</xdr:rowOff>
                  </to>
                </anchor>
              </controlPr>
            </control>
          </mc:Choice>
        </mc:AlternateContent>
        <mc:AlternateContent xmlns:mc="http://schemas.openxmlformats.org/markup-compatibility/2006">
          <mc:Choice Requires="x14">
            <control shapeId="77862" r:id="rId41" name="Check Box 38">
              <controlPr defaultSize="0" autoFill="0" autoLine="0" autoPict="0">
                <anchor moveWithCells="1">
                  <from>
                    <xdr:col>4</xdr:col>
                    <xdr:colOff>552450</xdr:colOff>
                    <xdr:row>59</xdr:row>
                    <xdr:rowOff>0</xdr:rowOff>
                  </from>
                  <to>
                    <xdr:col>4</xdr:col>
                    <xdr:colOff>1066800</xdr:colOff>
                    <xdr:row>60</xdr:row>
                    <xdr:rowOff>31750</xdr:rowOff>
                  </to>
                </anchor>
              </controlPr>
            </control>
          </mc:Choice>
        </mc:AlternateContent>
        <mc:AlternateContent xmlns:mc="http://schemas.openxmlformats.org/markup-compatibility/2006">
          <mc:Choice Requires="x14">
            <control shapeId="77863" r:id="rId42" name="Check Box 39">
              <controlPr defaultSize="0" autoFill="0" autoLine="0" autoPict="0">
                <anchor moveWithCells="1">
                  <from>
                    <xdr:col>19</xdr:col>
                    <xdr:colOff>25400</xdr:colOff>
                    <xdr:row>45</xdr:row>
                    <xdr:rowOff>69850</xdr:rowOff>
                  </from>
                  <to>
                    <xdr:col>19</xdr:col>
                    <xdr:colOff>336550</xdr:colOff>
                    <xdr:row>46</xdr:row>
                    <xdr:rowOff>38100</xdr:rowOff>
                  </to>
                </anchor>
              </controlPr>
            </control>
          </mc:Choice>
        </mc:AlternateContent>
        <mc:AlternateContent xmlns:mc="http://schemas.openxmlformats.org/markup-compatibility/2006">
          <mc:Choice Requires="x14">
            <control shapeId="77864" r:id="rId43" name="Check Box 40">
              <controlPr defaultSize="0" autoFill="0" autoLine="0" autoPict="0">
                <anchor moveWithCells="1">
                  <from>
                    <xdr:col>19</xdr:col>
                    <xdr:colOff>361950</xdr:colOff>
                    <xdr:row>45</xdr:row>
                    <xdr:rowOff>69850</xdr:rowOff>
                  </from>
                  <to>
                    <xdr:col>20</xdr:col>
                    <xdr:colOff>6350</xdr:colOff>
                    <xdr:row>46</xdr:row>
                    <xdr:rowOff>38100</xdr:rowOff>
                  </to>
                </anchor>
              </controlPr>
            </control>
          </mc:Choice>
        </mc:AlternateContent>
        <mc:AlternateContent xmlns:mc="http://schemas.openxmlformats.org/markup-compatibility/2006">
          <mc:Choice Requires="x14">
            <control shapeId="77865" r:id="rId44" name="Check Box 41">
              <controlPr defaultSize="0" autoFill="0" autoLine="0" autoPict="0">
                <anchor moveWithCells="1">
                  <from>
                    <xdr:col>4</xdr:col>
                    <xdr:colOff>12700</xdr:colOff>
                    <xdr:row>39</xdr:row>
                    <xdr:rowOff>0</xdr:rowOff>
                  </from>
                  <to>
                    <xdr:col>4</xdr:col>
                    <xdr:colOff>527050</xdr:colOff>
                    <xdr:row>45</xdr:row>
                    <xdr:rowOff>139700</xdr:rowOff>
                  </to>
                </anchor>
              </controlPr>
            </control>
          </mc:Choice>
        </mc:AlternateContent>
        <mc:AlternateContent xmlns:mc="http://schemas.openxmlformats.org/markup-compatibility/2006">
          <mc:Choice Requires="x14">
            <control shapeId="77866" r:id="rId45" name="Check Box 42">
              <controlPr defaultSize="0" autoFill="0" autoLine="0" autoPict="0">
                <anchor moveWithCells="1">
                  <from>
                    <xdr:col>4</xdr:col>
                    <xdr:colOff>565150</xdr:colOff>
                    <xdr:row>39</xdr:row>
                    <xdr:rowOff>0</xdr:rowOff>
                  </from>
                  <to>
                    <xdr:col>4</xdr:col>
                    <xdr:colOff>1079500</xdr:colOff>
                    <xdr:row>45</xdr:row>
                    <xdr:rowOff>139700</xdr:rowOff>
                  </to>
                </anchor>
              </controlPr>
            </control>
          </mc:Choice>
        </mc:AlternateContent>
        <mc:AlternateContent xmlns:mc="http://schemas.openxmlformats.org/markup-compatibility/2006">
          <mc:Choice Requires="x14">
            <control shapeId="77867" r:id="rId46" name="Check Box 43">
              <controlPr defaultSize="0" autoFill="0" autoLine="0" autoPict="0">
                <anchor moveWithCells="1">
                  <from>
                    <xdr:col>4</xdr:col>
                    <xdr:colOff>12700</xdr:colOff>
                    <xdr:row>38</xdr:row>
                    <xdr:rowOff>152400</xdr:rowOff>
                  </from>
                  <to>
                    <xdr:col>4</xdr:col>
                    <xdr:colOff>527050</xdr:colOff>
                    <xdr:row>39</xdr:row>
                    <xdr:rowOff>0</xdr:rowOff>
                  </to>
                </anchor>
              </controlPr>
            </control>
          </mc:Choice>
        </mc:AlternateContent>
        <mc:AlternateContent xmlns:mc="http://schemas.openxmlformats.org/markup-compatibility/2006">
          <mc:Choice Requires="x14">
            <control shapeId="77868" r:id="rId47" name="Check Box 44">
              <controlPr defaultSize="0" autoFill="0" autoLine="0" autoPict="0">
                <anchor moveWithCells="1">
                  <from>
                    <xdr:col>4</xdr:col>
                    <xdr:colOff>565150</xdr:colOff>
                    <xdr:row>38</xdr:row>
                    <xdr:rowOff>152400</xdr:rowOff>
                  </from>
                  <to>
                    <xdr:col>4</xdr:col>
                    <xdr:colOff>1079500</xdr:colOff>
                    <xdr:row>39</xdr:row>
                    <xdr:rowOff>0</xdr:rowOff>
                  </to>
                </anchor>
              </controlPr>
            </control>
          </mc:Choice>
        </mc:AlternateContent>
        <mc:AlternateContent xmlns:mc="http://schemas.openxmlformats.org/markup-compatibility/2006">
          <mc:Choice Requires="x14">
            <control shapeId="77869" r:id="rId48" name="Check Box 45">
              <controlPr defaultSize="0" autoFill="0" autoLine="0" autoPict="0">
                <anchor moveWithCells="1">
                  <from>
                    <xdr:col>4</xdr:col>
                    <xdr:colOff>12700</xdr:colOff>
                    <xdr:row>24</xdr:row>
                    <xdr:rowOff>234950</xdr:rowOff>
                  </from>
                  <to>
                    <xdr:col>4</xdr:col>
                    <xdr:colOff>527050</xdr:colOff>
                    <xdr:row>39</xdr:row>
                    <xdr:rowOff>0</xdr:rowOff>
                  </to>
                </anchor>
              </controlPr>
            </control>
          </mc:Choice>
        </mc:AlternateContent>
        <mc:AlternateContent xmlns:mc="http://schemas.openxmlformats.org/markup-compatibility/2006">
          <mc:Choice Requires="x14">
            <control shapeId="77870" r:id="rId49" name="Check Box 46">
              <controlPr defaultSize="0" autoFill="0" autoLine="0" autoPict="0">
                <anchor moveWithCells="1">
                  <from>
                    <xdr:col>4</xdr:col>
                    <xdr:colOff>565150</xdr:colOff>
                    <xdr:row>24</xdr:row>
                    <xdr:rowOff>234950</xdr:rowOff>
                  </from>
                  <to>
                    <xdr:col>4</xdr:col>
                    <xdr:colOff>1079500</xdr:colOff>
                    <xdr:row>39</xdr:row>
                    <xdr:rowOff>0</xdr:rowOff>
                  </to>
                </anchor>
              </controlPr>
            </control>
          </mc:Choice>
        </mc:AlternateContent>
        <mc:AlternateContent xmlns:mc="http://schemas.openxmlformats.org/markup-compatibility/2006">
          <mc:Choice Requires="x14">
            <control shapeId="77873" r:id="rId50" name="Check Box 49">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77874" r:id="rId51" name="Check Box 50">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77875" r:id="rId52" name="Check Box 51">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77876" r:id="rId53" name="Check Box 52">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77877" r:id="rId54" name="Check Box 53">
              <controlPr defaultSize="0" autoFill="0" autoLine="0" autoPict="0">
                <anchor moveWithCells="1">
                  <from>
                    <xdr:col>4</xdr:col>
                    <xdr:colOff>0</xdr:colOff>
                    <xdr:row>23</xdr:row>
                    <xdr:rowOff>0</xdr:rowOff>
                  </from>
                  <to>
                    <xdr:col>4</xdr:col>
                    <xdr:colOff>514350</xdr:colOff>
                    <xdr:row>23</xdr:row>
                    <xdr:rowOff>222250</xdr:rowOff>
                  </to>
                </anchor>
              </controlPr>
            </control>
          </mc:Choice>
        </mc:AlternateContent>
        <mc:AlternateContent xmlns:mc="http://schemas.openxmlformats.org/markup-compatibility/2006">
          <mc:Choice Requires="x14">
            <control shapeId="77878" r:id="rId55" name="Check Box 54">
              <controlPr defaultSize="0" autoFill="0" autoLine="0" autoPict="0">
                <anchor moveWithCells="1">
                  <from>
                    <xdr:col>4</xdr:col>
                    <xdr:colOff>552450</xdr:colOff>
                    <xdr:row>23</xdr:row>
                    <xdr:rowOff>0</xdr:rowOff>
                  </from>
                  <to>
                    <xdr:col>4</xdr:col>
                    <xdr:colOff>1066800</xdr:colOff>
                    <xdr:row>23</xdr:row>
                    <xdr:rowOff>222250</xdr:rowOff>
                  </to>
                </anchor>
              </controlPr>
            </control>
          </mc:Choice>
        </mc:AlternateContent>
        <mc:AlternateContent xmlns:mc="http://schemas.openxmlformats.org/markup-compatibility/2006">
          <mc:Choice Requires="x14">
            <control shapeId="77879" r:id="rId56" name="Check Box 55">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77880" r:id="rId57" name="Check Box 56">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77881" r:id="rId58" name="Check Box 57">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77882" r:id="rId59" name="Check Box 58">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77883" r:id="rId60" name="Check Box 59">
              <controlPr defaultSize="0" autoFill="0" autoLine="0" autoPict="0">
                <anchor moveWithCells="1">
                  <from>
                    <xdr:col>3</xdr:col>
                    <xdr:colOff>25400</xdr:colOff>
                    <xdr:row>9</xdr:row>
                    <xdr:rowOff>1504950</xdr:rowOff>
                  </from>
                  <to>
                    <xdr:col>3</xdr:col>
                    <xdr:colOff>539750</xdr:colOff>
                    <xdr:row>11</xdr:row>
                    <xdr:rowOff>139700</xdr:rowOff>
                  </to>
                </anchor>
              </controlPr>
            </control>
          </mc:Choice>
        </mc:AlternateContent>
        <mc:AlternateContent xmlns:mc="http://schemas.openxmlformats.org/markup-compatibility/2006">
          <mc:Choice Requires="x14">
            <control shapeId="77884" r:id="rId61" name="Check Box 60">
              <controlPr defaultSize="0" autoFill="0" autoLine="0" autoPict="0">
                <anchor moveWithCells="1">
                  <from>
                    <xdr:col>3</xdr:col>
                    <xdr:colOff>577850</xdr:colOff>
                    <xdr:row>9</xdr:row>
                    <xdr:rowOff>1504950</xdr:rowOff>
                  </from>
                  <to>
                    <xdr:col>3</xdr:col>
                    <xdr:colOff>1092200</xdr:colOff>
                    <xdr:row>11</xdr:row>
                    <xdr:rowOff>139700</xdr:rowOff>
                  </to>
                </anchor>
              </controlPr>
            </control>
          </mc:Choice>
        </mc:AlternateContent>
        <mc:AlternateContent xmlns:mc="http://schemas.openxmlformats.org/markup-compatibility/2006">
          <mc:Choice Requires="x14">
            <control shapeId="77885" r:id="rId62" name="Check Box 61">
              <controlPr defaultSize="0" autoFill="0" autoLine="0" autoPict="0">
                <anchor moveWithCells="1">
                  <from>
                    <xdr:col>4</xdr:col>
                    <xdr:colOff>0</xdr:colOff>
                    <xdr:row>73</xdr:row>
                    <xdr:rowOff>0</xdr:rowOff>
                  </from>
                  <to>
                    <xdr:col>4</xdr:col>
                    <xdr:colOff>514350</xdr:colOff>
                    <xdr:row>74</xdr:row>
                    <xdr:rowOff>0</xdr:rowOff>
                  </to>
                </anchor>
              </controlPr>
            </control>
          </mc:Choice>
        </mc:AlternateContent>
        <mc:AlternateContent xmlns:mc="http://schemas.openxmlformats.org/markup-compatibility/2006">
          <mc:Choice Requires="x14">
            <control shapeId="77886" r:id="rId63" name="Check Box 62">
              <controlPr defaultSize="0" autoFill="0" autoLine="0" autoPict="0">
                <anchor moveWithCells="1">
                  <from>
                    <xdr:col>4</xdr:col>
                    <xdr:colOff>552450</xdr:colOff>
                    <xdr:row>73</xdr:row>
                    <xdr:rowOff>0</xdr:rowOff>
                  </from>
                  <to>
                    <xdr:col>4</xdr:col>
                    <xdr:colOff>1066800</xdr:colOff>
                    <xdr:row>74</xdr:row>
                    <xdr:rowOff>0</xdr:rowOff>
                  </to>
                </anchor>
              </controlPr>
            </control>
          </mc:Choice>
        </mc:AlternateContent>
        <mc:AlternateContent xmlns:mc="http://schemas.openxmlformats.org/markup-compatibility/2006">
          <mc:Choice Requires="x14">
            <control shapeId="77887" r:id="rId64" name="Check Box 63">
              <controlPr defaultSize="0" autoFill="0" autoLine="0" autoPict="0">
                <anchor moveWithCells="1" sizeWithCells="1">
                  <from>
                    <xdr:col>4</xdr:col>
                    <xdr:colOff>38100</xdr:colOff>
                    <xdr:row>87</xdr:row>
                    <xdr:rowOff>165100</xdr:rowOff>
                  </from>
                  <to>
                    <xdr:col>4</xdr:col>
                    <xdr:colOff>666750</xdr:colOff>
                    <xdr:row>87</xdr:row>
                    <xdr:rowOff>495300</xdr:rowOff>
                  </to>
                </anchor>
              </controlPr>
            </control>
          </mc:Choice>
        </mc:AlternateContent>
        <mc:AlternateContent xmlns:mc="http://schemas.openxmlformats.org/markup-compatibility/2006">
          <mc:Choice Requires="x14">
            <control shapeId="77888" r:id="rId65" name="Check Box 64">
              <controlPr defaultSize="0" autoFill="0" autoLine="0" autoPict="0">
                <anchor moveWithCells="1" sizeWithCells="1">
                  <from>
                    <xdr:col>4</xdr:col>
                    <xdr:colOff>711200</xdr:colOff>
                    <xdr:row>87</xdr:row>
                    <xdr:rowOff>165100</xdr:rowOff>
                  </from>
                  <to>
                    <xdr:col>4</xdr:col>
                    <xdr:colOff>1333500</xdr:colOff>
                    <xdr:row>87</xdr:row>
                    <xdr:rowOff>495300</xdr:rowOff>
                  </to>
                </anchor>
              </controlPr>
            </control>
          </mc:Choice>
        </mc:AlternateContent>
        <mc:AlternateContent xmlns:mc="http://schemas.openxmlformats.org/markup-compatibility/2006">
          <mc:Choice Requires="x14">
            <control shapeId="77889" r:id="rId66" name="Check Box 65">
              <controlPr defaultSize="0" autoFill="0" autoLine="0" autoPict="0">
                <anchor moveWithCells="1" sizeWithCells="1">
                  <from>
                    <xdr:col>4</xdr:col>
                    <xdr:colOff>1327150</xdr:colOff>
                    <xdr:row>87</xdr:row>
                    <xdr:rowOff>165100</xdr:rowOff>
                  </from>
                  <to>
                    <xdr:col>4</xdr:col>
                    <xdr:colOff>2298700</xdr:colOff>
                    <xdr:row>87</xdr:row>
                    <xdr:rowOff>495300</xdr:rowOff>
                  </to>
                </anchor>
              </controlPr>
            </control>
          </mc:Choice>
        </mc:AlternateContent>
        <mc:AlternateContent xmlns:mc="http://schemas.openxmlformats.org/markup-compatibility/2006">
          <mc:Choice Requires="x14">
            <control shapeId="77890" r:id="rId67" name="Check Box 66">
              <controlPr defaultSize="0" autoFill="0" autoLine="0" autoPict="0">
                <anchor moveWithCells="1">
                  <from>
                    <xdr:col>4</xdr:col>
                    <xdr:colOff>0</xdr:colOff>
                    <xdr:row>101</xdr:row>
                    <xdr:rowOff>0</xdr:rowOff>
                  </from>
                  <to>
                    <xdr:col>4</xdr:col>
                    <xdr:colOff>514350</xdr:colOff>
                    <xdr:row>102</xdr:row>
                    <xdr:rowOff>0</xdr:rowOff>
                  </to>
                </anchor>
              </controlPr>
            </control>
          </mc:Choice>
        </mc:AlternateContent>
        <mc:AlternateContent xmlns:mc="http://schemas.openxmlformats.org/markup-compatibility/2006">
          <mc:Choice Requires="x14">
            <control shapeId="77891" r:id="rId68" name="Check Box 67">
              <controlPr defaultSize="0" autoFill="0" autoLine="0" autoPict="0">
                <anchor moveWithCells="1">
                  <from>
                    <xdr:col>4</xdr:col>
                    <xdr:colOff>552450</xdr:colOff>
                    <xdr:row>101</xdr:row>
                    <xdr:rowOff>0</xdr:rowOff>
                  </from>
                  <to>
                    <xdr:col>4</xdr:col>
                    <xdr:colOff>1066800</xdr:colOff>
                    <xdr:row>102</xdr:row>
                    <xdr:rowOff>0</xdr:rowOff>
                  </to>
                </anchor>
              </controlPr>
            </control>
          </mc:Choice>
        </mc:AlternateContent>
        <mc:AlternateContent xmlns:mc="http://schemas.openxmlformats.org/markup-compatibility/2006">
          <mc:Choice Requires="x14">
            <control shapeId="77892" r:id="rId69" name="Check Box 68">
              <controlPr defaultSize="0" autoFill="0" autoLine="0" autoPict="0">
                <anchor moveWithCells="1">
                  <from>
                    <xdr:col>4</xdr:col>
                    <xdr:colOff>1060450</xdr:colOff>
                    <xdr:row>101</xdr:row>
                    <xdr:rowOff>0</xdr:rowOff>
                  </from>
                  <to>
                    <xdr:col>4</xdr:col>
                    <xdr:colOff>1854200</xdr:colOff>
                    <xdr:row>102</xdr:row>
                    <xdr:rowOff>0</xdr:rowOff>
                  </to>
                </anchor>
              </controlPr>
            </control>
          </mc:Choice>
        </mc:AlternateContent>
        <mc:AlternateContent xmlns:mc="http://schemas.openxmlformats.org/markup-compatibility/2006">
          <mc:Choice Requires="x14">
            <control shapeId="77893" r:id="rId70" name="Check Box 69">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77894" r:id="rId71" name="Check Box 70">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77904" r:id="rId72" name="Check Box 80">
              <controlPr defaultSize="0" autoFill="0" autoLine="0" autoPict="0">
                <anchor moveWithCells="1">
                  <from>
                    <xdr:col>17</xdr:col>
                    <xdr:colOff>0</xdr:colOff>
                    <xdr:row>38</xdr:row>
                    <xdr:rowOff>165100</xdr:rowOff>
                  </from>
                  <to>
                    <xdr:col>17</xdr:col>
                    <xdr:colOff>323850</xdr:colOff>
                    <xdr:row>39</xdr:row>
                    <xdr:rowOff>0</xdr:rowOff>
                  </to>
                </anchor>
              </controlPr>
            </control>
          </mc:Choice>
        </mc:AlternateContent>
        <mc:AlternateContent xmlns:mc="http://schemas.openxmlformats.org/markup-compatibility/2006">
          <mc:Choice Requires="x14">
            <control shapeId="77905" r:id="rId73" name="Check Box 81">
              <controlPr defaultSize="0" autoFill="0" autoLine="0" autoPict="0">
                <anchor moveWithCells="1">
                  <from>
                    <xdr:col>17</xdr:col>
                    <xdr:colOff>349250</xdr:colOff>
                    <xdr:row>38</xdr:row>
                    <xdr:rowOff>165100</xdr:rowOff>
                  </from>
                  <to>
                    <xdr:col>18</xdr:col>
                    <xdr:colOff>12700</xdr:colOff>
                    <xdr:row>39</xdr:row>
                    <xdr:rowOff>0</xdr:rowOff>
                  </to>
                </anchor>
              </controlPr>
            </control>
          </mc:Choice>
        </mc:AlternateContent>
        <mc:AlternateContent xmlns:mc="http://schemas.openxmlformats.org/markup-compatibility/2006">
          <mc:Choice Requires="x14">
            <control shapeId="77906" r:id="rId74" name="Check Box 82">
              <controlPr defaultSize="0" autoFill="0" autoLine="0" autoPict="0">
                <anchor moveWithCells="1">
                  <from>
                    <xdr:col>18</xdr:col>
                    <xdr:colOff>12700</xdr:colOff>
                    <xdr:row>38</xdr:row>
                    <xdr:rowOff>152400</xdr:rowOff>
                  </from>
                  <to>
                    <xdr:col>18</xdr:col>
                    <xdr:colOff>330200</xdr:colOff>
                    <xdr:row>39</xdr:row>
                    <xdr:rowOff>0</xdr:rowOff>
                  </to>
                </anchor>
              </controlPr>
            </control>
          </mc:Choice>
        </mc:AlternateContent>
        <mc:AlternateContent xmlns:mc="http://schemas.openxmlformats.org/markup-compatibility/2006">
          <mc:Choice Requires="x14">
            <control shapeId="77907" r:id="rId75" name="Check Box 83">
              <controlPr defaultSize="0" autoFill="0" autoLine="0" autoPict="0">
                <anchor moveWithCells="1">
                  <from>
                    <xdr:col>18</xdr:col>
                    <xdr:colOff>355600</xdr:colOff>
                    <xdr:row>38</xdr:row>
                    <xdr:rowOff>152400</xdr:rowOff>
                  </from>
                  <to>
                    <xdr:col>19</xdr:col>
                    <xdr:colOff>12700</xdr:colOff>
                    <xdr:row>39</xdr:row>
                    <xdr:rowOff>0</xdr:rowOff>
                  </to>
                </anchor>
              </controlPr>
            </control>
          </mc:Choice>
        </mc:AlternateContent>
        <mc:AlternateContent xmlns:mc="http://schemas.openxmlformats.org/markup-compatibility/2006">
          <mc:Choice Requires="x14">
            <control shapeId="77908" r:id="rId76" name="Check Box 84">
              <controlPr defaultSize="0" autoFill="0" autoLine="0" autoPict="0">
                <anchor moveWithCells="1">
                  <from>
                    <xdr:col>3</xdr:col>
                    <xdr:colOff>0</xdr:colOff>
                    <xdr:row>34</xdr:row>
                    <xdr:rowOff>165100</xdr:rowOff>
                  </from>
                  <to>
                    <xdr:col>3</xdr:col>
                    <xdr:colOff>1130300</xdr:colOff>
                    <xdr:row>35</xdr:row>
                    <xdr:rowOff>0</xdr:rowOff>
                  </to>
                </anchor>
              </controlPr>
            </control>
          </mc:Choice>
        </mc:AlternateContent>
        <mc:AlternateContent xmlns:mc="http://schemas.openxmlformats.org/markup-compatibility/2006">
          <mc:Choice Requires="x14">
            <control shapeId="77909" r:id="rId77" name="Check Box 85">
              <controlPr defaultSize="0" autoFill="0" autoLine="0" autoPict="0">
                <anchor moveWithCells="1">
                  <from>
                    <xdr:col>3</xdr:col>
                    <xdr:colOff>1219200</xdr:colOff>
                    <xdr:row>34</xdr:row>
                    <xdr:rowOff>165100</xdr:rowOff>
                  </from>
                  <to>
                    <xdr:col>4</xdr:col>
                    <xdr:colOff>12700</xdr:colOff>
                    <xdr:row>35</xdr:row>
                    <xdr:rowOff>0</xdr:rowOff>
                  </to>
                </anchor>
              </controlPr>
            </control>
          </mc:Choice>
        </mc:AlternateContent>
        <mc:AlternateContent xmlns:mc="http://schemas.openxmlformats.org/markup-compatibility/2006">
          <mc:Choice Requires="x14">
            <control shapeId="77910" r:id="rId78" name="Check Box 86">
              <controlPr defaultSize="0" autoFill="0" autoLine="0" autoPict="0">
                <anchor moveWithCells="1">
                  <from>
                    <xdr:col>4</xdr:col>
                    <xdr:colOff>12700</xdr:colOff>
                    <xdr:row>34</xdr:row>
                    <xdr:rowOff>152400</xdr:rowOff>
                  </from>
                  <to>
                    <xdr:col>4</xdr:col>
                    <xdr:colOff>1308100</xdr:colOff>
                    <xdr:row>35</xdr:row>
                    <xdr:rowOff>0</xdr:rowOff>
                  </to>
                </anchor>
              </controlPr>
            </control>
          </mc:Choice>
        </mc:AlternateContent>
        <mc:AlternateContent xmlns:mc="http://schemas.openxmlformats.org/markup-compatibility/2006">
          <mc:Choice Requires="x14">
            <control shapeId="77911" r:id="rId79" name="Check Box 87">
              <controlPr defaultSize="0" autoFill="0" autoLine="0" autoPict="0">
                <anchor moveWithCells="1">
                  <from>
                    <xdr:col>4</xdr:col>
                    <xdr:colOff>1403350</xdr:colOff>
                    <xdr:row>34</xdr:row>
                    <xdr:rowOff>152400</xdr:rowOff>
                  </from>
                  <to>
                    <xdr:col>5</xdr:col>
                    <xdr:colOff>12700</xdr:colOff>
                    <xdr:row>35</xdr:row>
                    <xdr:rowOff>0</xdr:rowOff>
                  </to>
                </anchor>
              </controlPr>
            </control>
          </mc:Choice>
        </mc:AlternateContent>
        <mc:AlternateContent xmlns:mc="http://schemas.openxmlformats.org/markup-compatibility/2006">
          <mc:Choice Requires="x14">
            <control shapeId="77912" r:id="rId80" name="Check Box 88">
              <controlPr defaultSize="0" autoFill="0" autoLine="0" autoPict="0">
                <anchor moveWithCells="1">
                  <from>
                    <xdr:col>3</xdr:col>
                    <xdr:colOff>0</xdr:colOff>
                    <xdr:row>39</xdr:row>
                    <xdr:rowOff>165100</xdr:rowOff>
                  </from>
                  <to>
                    <xdr:col>3</xdr:col>
                    <xdr:colOff>1130300</xdr:colOff>
                    <xdr:row>40</xdr:row>
                    <xdr:rowOff>0</xdr:rowOff>
                  </to>
                </anchor>
              </controlPr>
            </control>
          </mc:Choice>
        </mc:AlternateContent>
        <mc:AlternateContent xmlns:mc="http://schemas.openxmlformats.org/markup-compatibility/2006">
          <mc:Choice Requires="x14">
            <control shapeId="77913" r:id="rId81" name="Check Box 89">
              <controlPr defaultSize="0" autoFill="0" autoLine="0" autoPict="0">
                <anchor moveWithCells="1">
                  <from>
                    <xdr:col>3</xdr:col>
                    <xdr:colOff>1219200</xdr:colOff>
                    <xdr:row>39</xdr:row>
                    <xdr:rowOff>165100</xdr:rowOff>
                  </from>
                  <to>
                    <xdr:col>4</xdr:col>
                    <xdr:colOff>12700</xdr:colOff>
                    <xdr:row>40</xdr:row>
                    <xdr:rowOff>0</xdr:rowOff>
                  </to>
                </anchor>
              </controlPr>
            </control>
          </mc:Choice>
        </mc:AlternateContent>
        <mc:AlternateContent xmlns:mc="http://schemas.openxmlformats.org/markup-compatibility/2006">
          <mc:Choice Requires="x14">
            <control shapeId="77914" r:id="rId82" name="Check Box 90">
              <controlPr defaultSize="0" autoFill="0" autoLine="0" autoPict="0">
                <anchor moveWithCells="1">
                  <from>
                    <xdr:col>4</xdr:col>
                    <xdr:colOff>12700</xdr:colOff>
                    <xdr:row>39</xdr:row>
                    <xdr:rowOff>152400</xdr:rowOff>
                  </from>
                  <to>
                    <xdr:col>4</xdr:col>
                    <xdr:colOff>1308100</xdr:colOff>
                    <xdr:row>40</xdr:row>
                    <xdr:rowOff>0</xdr:rowOff>
                  </to>
                </anchor>
              </controlPr>
            </control>
          </mc:Choice>
        </mc:AlternateContent>
        <mc:AlternateContent xmlns:mc="http://schemas.openxmlformats.org/markup-compatibility/2006">
          <mc:Choice Requires="x14">
            <control shapeId="77915" r:id="rId83" name="Check Box 91">
              <controlPr defaultSize="0" autoFill="0" autoLine="0" autoPict="0">
                <anchor moveWithCells="1">
                  <from>
                    <xdr:col>4</xdr:col>
                    <xdr:colOff>1403350</xdr:colOff>
                    <xdr:row>39</xdr:row>
                    <xdr:rowOff>152400</xdr:rowOff>
                  </from>
                  <to>
                    <xdr:col>5</xdr:col>
                    <xdr:colOff>12700</xdr:colOff>
                    <xdr:row>40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44"/>
  <sheetViews>
    <sheetView topLeftCell="A4" zoomScale="60" zoomScaleNormal="60" workbookViewId="0">
      <selection activeCell="E32" sqref="E32:H32"/>
    </sheetView>
  </sheetViews>
  <sheetFormatPr defaultColWidth="9.08984375" defaultRowHeight="14"/>
  <cols>
    <col min="1" max="2" width="1.90625" style="192" customWidth="1"/>
    <col min="3" max="3" width="50" style="192" customWidth="1"/>
    <col min="4" max="4" width="29.453125" style="192" customWidth="1"/>
    <col min="5" max="5" width="19.453125" style="192" customWidth="1"/>
    <col min="6" max="6" width="21.08984375" style="192" customWidth="1"/>
    <col min="7" max="7" width="26.453125" style="192" customWidth="1"/>
    <col min="8" max="8" width="57.453125" style="192" bestFit="1" customWidth="1"/>
    <col min="9" max="10" width="1.90625" style="192" customWidth="1"/>
    <col min="11" max="11" width="23.453125" style="192" customWidth="1"/>
    <col min="12" max="12" width="52.54296875" style="192" customWidth="1"/>
    <col min="13" max="16384" width="9.08984375" style="192"/>
  </cols>
  <sheetData>
    <row r="1" spans="2:12" ht="14.5" thickBot="1"/>
    <row r="2" spans="2:12" ht="14.5" thickBot="1">
      <c r="B2" s="209"/>
      <c r="C2" s="208"/>
      <c r="D2" s="208"/>
      <c r="E2" s="208"/>
      <c r="F2" s="208"/>
      <c r="G2" s="208"/>
      <c r="H2" s="208"/>
      <c r="I2" s="207"/>
    </row>
    <row r="3" spans="2:12" ht="20.5" thickBot="1">
      <c r="B3" s="195"/>
      <c r="C3" s="912" t="s">
        <v>706</v>
      </c>
      <c r="D3" s="913"/>
      <c r="E3" s="913"/>
      <c r="F3" s="913"/>
      <c r="G3" s="913"/>
      <c r="H3" s="914"/>
      <c r="I3" s="204"/>
    </row>
    <row r="4" spans="2:12">
      <c r="B4" s="195"/>
      <c r="C4" s="193"/>
      <c r="D4" s="193"/>
      <c r="E4" s="193"/>
      <c r="F4" s="193"/>
      <c r="G4" s="193"/>
      <c r="H4" s="193"/>
      <c r="I4" s="204"/>
    </row>
    <row r="5" spans="2:12">
      <c r="B5" s="195"/>
      <c r="C5" s="193"/>
      <c r="D5" s="193"/>
      <c r="E5" s="193"/>
      <c r="F5" s="193"/>
      <c r="G5" s="193"/>
      <c r="H5" s="193"/>
      <c r="I5" s="204"/>
    </row>
    <row r="6" spans="2:12">
      <c r="B6" s="195"/>
      <c r="C6" s="369" t="s">
        <v>951</v>
      </c>
      <c r="D6" s="193"/>
      <c r="E6" s="193"/>
      <c r="F6" s="193"/>
      <c r="G6" s="193"/>
      <c r="H6" s="193"/>
      <c r="I6" s="204"/>
    </row>
    <row r="7" spans="2:12" ht="14.5" thickBot="1">
      <c r="B7" s="195"/>
      <c r="C7" s="193"/>
      <c r="D7" s="193"/>
      <c r="E7" s="193"/>
      <c r="F7" s="193"/>
      <c r="G7" s="193"/>
      <c r="H7" s="193"/>
      <c r="I7" s="204"/>
    </row>
    <row r="8" spans="2:12" ht="45" customHeight="1">
      <c r="B8" s="195"/>
      <c r="C8" s="840" t="s">
        <v>705</v>
      </c>
      <c r="D8" s="841"/>
      <c r="E8" s="915" t="s">
        <v>18</v>
      </c>
      <c r="F8" s="915"/>
      <c r="G8" s="915"/>
      <c r="H8" s="916"/>
      <c r="I8" s="204"/>
    </row>
    <row r="9" spans="2:12" ht="45" customHeight="1" thickBot="1">
      <c r="B9" s="195"/>
      <c r="C9" s="826" t="s">
        <v>704</v>
      </c>
      <c r="D9" s="827"/>
      <c r="E9" s="917" t="s">
        <v>11</v>
      </c>
      <c r="F9" s="917"/>
      <c r="G9" s="917"/>
      <c r="H9" s="918"/>
      <c r="I9" s="204"/>
    </row>
    <row r="10" spans="2:12" ht="15" customHeight="1" thickBot="1">
      <c r="B10" s="195"/>
      <c r="C10" s="910"/>
      <c r="D10" s="910"/>
      <c r="E10" s="911"/>
      <c r="F10" s="911"/>
      <c r="G10" s="911"/>
      <c r="H10" s="911"/>
      <c r="I10" s="204"/>
    </row>
    <row r="11" spans="2:12" ht="30" customHeight="1">
      <c r="B11" s="195"/>
      <c r="C11" s="858" t="s">
        <v>703</v>
      </c>
      <c r="D11" s="919"/>
      <c r="E11" s="919"/>
      <c r="F11" s="919"/>
      <c r="G11" s="919"/>
      <c r="H11" s="920"/>
      <c r="I11" s="204"/>
    </row>
    <row r="12" spans="2:12">
      <c r="B12" s="195"/>
      <c r="C12" s="206" t="s">
        <v>952</v>
      </c>
      <c r="D12" s="205" t="s">
        <v>953</v>
      </c>
      <c r="E12" s="205" t="s">
        <v>233</v>
      </c>
      <c r="F12" s="205" t="s">
        <v>232</v>
      </c>
      <c r="G12" s="205" t="s">
        <v>702</v>
      </c>
      <c r="H12" s="522" t="s">
        <v>701</v>
      </c>
      <c r="I12" s="204"/>
    </row>
    <row r="13" spans="2:12" ht="99" customHeight="1">
      <c r="B13" s="195"/>
      <c r="C13" s="514" t="s">
        <v>954</v>
      </c>
      <c r="D13" s="370" t="s">
        <v>955</v>
      </c>
      <c r="E13" s="550" t="s">
        <v>1366</v>
      </c>
      <c r="F13" s="370">
        <v>0</v>
      </c>
      <c r="G13" s="371">
        <v>0.2</v>
      </c>
      <c r="H13" s="551" t="s">
        <v>1367</v>
      </c>
      <c r="I13" s="204"/>
    </row>
    <row r="14" spans="2:12" ht="81.650000000000006" customHeight="1">
      <c r="B14" s="195"/>
      <c r="C14" s="514" t="s">
        <v>956</v>
      </c>
      <c r="D14" s="370" t="s">
        <v>955</v>
      </c>
      <c r="E14" s="515" t="s">
        <v>914</v>
      </c>
      <c r="F14" s="370">
        <v>0</v>
      </c>
      <c r="G14" s="371">
        <v>0.8</v>
      </c>
      <c r="H14" s="372" t="s">
        <v>1219</v>
      </c>
      <c r="I14" s="204"/>
      <c r="K14" s="513"/>
      <c r="L14" s="531"/>
    </row>
    <row r="15" spans="2:12" ht="88.5" customHeight="1">
      <c r="B15" s="195"/>
      <c r="C15" s="514" t="s">
        <v>957</v>
      </c>
      <c r="D15" s="370" t="s">
        <v>958</v>
      </c>
      <c r="E15" s="515" t="s">
        <v>871</v>
      </c>
      <c r="F15" s="370">
        <v>0</v>
      </c>
      <c r="G15" s="373">
        <v>1</v>
      </c>
      <c r="H15" s="533" t="s">
        <v>1217</v>
      </c>
      <c r="I15" s="204"/>
      <c r="K15" s="513"/>
    </row>
    <row r="16" spans="2:12" ht="71.150000000000006" customHeight="1">
      <c r="B16" s="195"/>
      <c r="C16" s="514" t="s">
        <v>959</v>
      </c>
      <c r="D16" s="370" t="s">
        <v>958</v>
      </c>
      <c r="E16" s="515" t="s">
        <v>879</v>
      </c>
      <c r="F16" s="370">
        <v>0</v>
      </c>
      <c r="G16" s="373">
        <v>1</v>
      </c>
      <c r="H16" s="372" t="s">
        <v>1211</v>
      </c>
      <c r="I16" s="204"/>
    </row>
    <row r="17" spans="2:9" ht="107.15" customHeight="1">
      <c r="B17" s="195"/>
      <c r="C17" s="514" t="s">
        <v>960</v>
      </c>
      <c r="D17" s="370" t="s">
        <v>958</v>
      </c>
      <c r="E17" s="550" t="s">
        <v>1368</v>
      </c>
      <c r="F17" s="370">
        <v>0</v>
      </c>
      <c r="G17" s="373">
        <v>2</v>
      </c>
      <c r="H17" s="372" t="s">
        <v>1212</v>
      </c>
      <c r="I17" s="204"/>
    </row>
    <row r="18" spans="2:9">
      <c r="B18" s="195"/>
      <c r="C18" s="193"/>
      <c r="D18" s="193"/>
      <c r="E18" s="193"/>
      <c r="F18" s="193"/>
      <c r="G18" s="193"/>
      <c r="H18" s="193"/>
      <c r="I18" s="204"/>
    </row>
    <row r="19" spans="2:9">
      <c r="B19" s="195"/>
      <c r="C19" s="367"/>
      <c r="D19" s="193"/>
      <c r="E19" s="193"/>
      <c r="F19" s="193"/>
      <c r="G19" s="193"/>
      <c r="H19" s="193"/>
      <c r="I19" s="204"/>
    </row>
    <row r="20" spans="2:9">
      <c r="B20" s="195"/>
      <c r="C20" s="369" t="s">
        <v>961</v>
      </c>
      <c r="D20" s="193"/>
      <c r="E20" s="193"/>
      <c r="F20" s="193"/>
      <c r="G20" s="193"/>
      <c r="H20" s="193"/>
      <c r="I20" s="204"/>
    </row>
    <row r="21" spans="2:9" ht="14.5" thickBot="1">
      <c r="B21" s="195"/>
      <c r="C21" s="369"/>
      <c r="D21" s="193"/>
      <c r="E21" s="193"/>
      <c r="F21" s="193"/>
      <c r="G21" s="193"/>
      <c r="H21" s="193"/>
      <c r="I21" s="204"/>
    </row>
    <row r="22" spans="2:9" ht="30" customHeight="1">
      <c r="B22" s="195"/>
      <c r="C22" s="921" t="s">
        <v>962</v>
      </c>
      <c r="D22" s="922"/>
      <c r="E22" s="922"/>
      <c r="F22" s="922"/>
      <c r="G22" s="922"/>
      <c r="H22" s="923"/>
      <c r="I22" s="204"/>
    </row>
    <row r="23" spans="2:9" ht="30" customHeight="1">
      <c r="B23" s="195"/>
      <c r="C23" s="924" t="s">
        <v>963</v>
      </c>
      <c r="D23" s="925"/>
      <c r="E23" s="925" t="s">
        <v>701</v>
      </c>
      <c r="F23" s="925"/>
      <c r="G23" s="925"/>
      <c r="H23" s="926"/>
      <c r="I23" s="204"/>
    </row>
    <row r="24" spans="2:9" ht="30" customHeight="1">
      <c r="B24" s="195"/>
      <c r="C24" s="927"/>
      <c r="D24" s="928"/>
      <c r="E24" s="929"/>
      <c r="F24" s="930"/>
      <c r="G24" s="930"/>
      <c r="H24" s="931"/>
      <c r="I24" s="204"/>
    </row>
    <row r="25" spans="2:9" ht="30" customHeight="1" thickBot="1">
      <c r="B25" s="195"/>
      <c r="C25" s="932"/>
      <c r="D25" s="828"/>
      <c r="E25" s="933"/>
      <c r="F25" s="933"/>
      <c r="G25" s="933"/>
      <c r="H25" s="934"/>
      <c r="I25" s="204"/>
    </row>
    <row r="26" spans="2:9">
      <c r="B26" s="195"/>
      <c r="C26" s="193"/>
      <c r="D26" s="193"/>
      <c r="E26" s="193"/>
      <c r="F26" s="193"/>
      <c r="G26" s="193"/>
      <c r="H26" s="193"/>
      <c r="I26" s="204"/>
    </row>
    <row r="27" spans="2:9">
      <c r="B27" s="195"/>
      <c r="C27" s="193"/>
      <c r="D27" s="193"/>
      <c r="E27" s="193"/>
      <c r="F27" s="193"/>
      <c r="G27" s="193"/>
      <c r="H27" s="193"/>
      <c r="I27" s="204"/>
    </row>
    <row r="28" spans="2:9">
      <c r="B28" s="195"/>
      <c r="C28" s="369" t="s">
        <v>700</v>
      </c>
      <c r="D28" s="369"/>
      <c r="E28" s="193"/>
      <c r="F28" s="193"/>
      <c r="G28" s="193"/>
      <c r="H28" s="193"/>
      <c r="I28" s="204"/>
    </row>
    <row r="29" spans="2:9" ht="14.5" thickBot="1">
      <c r="B29" s="195"/>
      <c r="C29" s="374"/>
      <c r="D29" s="193"/>
      <c r="E29" s="193"/>
      <c r="F29" s="193"/>
      <c r="G29" s="193"/>
      <c r="H29" s="193"/>
      <c r="I29" s="204"/>
    </row>
    <row r="30" spans="2:9" ht="45" customHeight="1">
      <c r="B30" s="195"/>
      <c r="C30" s="840" t="s">
        <v>699</v>
      </c>
      <c r="D30" s="841"/>
      <c r="E30" s="935" t="s">
        <v>1127</v>
      </c>
      <c r="F30" s="935"/>
      <c r="G30" s="935"/>
      <c r="H30" s="936"/>
      <c r="I30" s="204"/>
    </row>
    <row r="31" spans="2:9" ht="45" customHeight="1">
      <c r="B31" s="195"/>
      <c r="C31" s="844" t="s">
        <v>698</v>
      </c>
      <c r="D31" s="845"/>
      <c r="E31" s="937" t="s">
        <v>964</v>
      </c>
      <c r="F31" s="937"/>
      <c r="G31" s="937"/>
      <c r="H31" s="938"/>
      <c r="I31" s="204"/>
    </row>
    <row r="32" spans="2:9" ht="92.4" customHeight="1">
      <c r="B32" s="195"/>
      <c r="C32" s="844" t="s">
        <v>965</v>
      </c>
      <c r="D32" s="845"/>
      <c r="E32" s="939" t="s">
        <v>1369</v>
      </c>
      <c r="F32" s="940"/>
      <c r="G32" s="940"/>
      <c r="H32" s="941"/>
      <c r="I32" s="204"/>
    </row>
    <row r="33" spans="2:9" ht="45" customHeight="1">
      <c r="B33" s="195"/>
      <c r="C33" s="844" t="s">
        <v>966</v>
      </c>
      <c r="D33" s="845"/>
      <c r="E33" s="940" t="s">
        <v>1170</v>
      </c>
      <c r="F33" s="942"/>
      <c r="G33" s="942"/>
      <c r="H33" s="943"/>
      <c r="I33" s="204"/>
    </row>
    <row r="34" spans="2:9" ht="45" customHeight="1" thickBot="1">
      <c r="B34" s="195"/>
      <c r="C34" s="826" t="s">
        <v>697</v>
      </c>
      <c r="D34" s="827"/>
      <c r="E34" s="944" t="s">
        <v>1169</v>
      </c>
      <c r="F34" s="944"/>
      <c r="G34" s="944"/>
      <c r="H34" s="945"/>
      <c r="I34" s="204"/>
    </row>
    <row r="35" spans="2:9" customFormat="1" ht="15" customHeight="1">
      <c r="B35" s="41"/>
      <c r="C35" s="66"/>
      <c r="D35" s="66"/>
      <c r="E35" s="66"/>
      <c r="F35" s="66"/>
      <c r="G35" s="66"/>
      <c r="H35" s="66"/>
      <c r="I35" s="43"/>
    </row>
    <row r="36" spans="2:9">
      <c r="B36" s="195"/>
      <c r="C36" s="367"/>
      <c r="D36" s="193"/>
      <c r="E36" s="193"/>
      <c r="F36" s="193"/>
      <c r="G36" s="193"/>
      <c r="H36" s="193"/>
      <c r="I36" s="204"/>
    </row>
    <row r="37" spans="2:9">
      <c r="B37" s="195"/>
      <c r="C37" s="369" t="s">
        <v>696</v>
      </c>
      <c r="D37" s="193"/>
      <c r="E37" s="193"/>
      <c r="F37" s="193"/>
      <c r="G37" s="193"/>
      <c r="H37" s="193"/>
      <c r="I37" s="204"/>
    </row>
    <row r="38" spans="2:9" ht="14.5" thickBot="1">
      <c r="B38" s="195"/>
      <c r="C38" s="369"/>
      <c r="D38" s="193"/>
      <c r="E38" s="193"/>
      <c r="F38" s="193"/>
      <c r="G38" s="193"/>
      <c r="H38" s="193"/>
      <c r="I38" s="204"/>
    </row>
    <row r="39" spans="2:9" ht="45" customHeight="1">
      <c r="B39" s="195"/>
      <c r="C39" s="840" t="s">
        <v>967</v>
      </c>
      <c r="D39" s="841"/>
      <c r="E39" s="951"/>
      <c r="F39" s="951"/>
      <c r="G39" s="951"/>
      <c r="H39" s="952"/>
      <c r="I39" s="204"/>
    </row>
    <row r="40" spans="2:9" ht="45" customHeight="1">
      <c r="B40" s="195"/>
      <c r="C40" s="844" t="s">
        <v>968</v>
      </c>
      <c r="D40" s="845"/>
      <c r="E40" s="925" t="s">
        <v>650</v>
      </c>
      <c r="F40" s="925"/>
      <c r="G40" s="925"/>
      <c r="H40" s="926"/>
      <c r="I40" s="204"/>
    </row>
    <row r="41" spans="2:9" ht="45" customHeight="1">
      <c r="B41" s="195"/>
      <c r="C41" s="953" t="s">
        <v>1168</v>
      </c>
      <c r="D41" s="954"/>
      <c r="E41" s="929"/>
      <c r="F41" s="930"/>
      <c r="G41" s="930"/>
      <c r="H41" s="931"/>
      <c r="I41" s="204"/>
    </row>
    <row r="42" spans="2:9" ht="45" customHeight="1" thickBot="1">
      <c r="B42" s="195"/>
      <c r="C42" s="946"/>
      <c r="D42" s="947"/>
      <c r="E42" s="948"/>
      <c r="F42" s="949"/>
      <c r="G42" s="949"/>
      <c r="H42" s="950"/>
      <c r="I42" s="204"/>
    </row>
    <row r="43" spans="2:9">
      <c r="B43" s="195"/>
      <c r="C43" s="193"/>
      <c r="D43" s="193"/>
      <c r="E43" s="193"/>
      <c r="F43" s="193"/>
      <c r="G43" s="193"/>
      <c r="H43" s="193"/>
      <c r="I43" s="204"/>
    </row>
    <row r="44" spans="2:9" ht="14.5" thickBot="1">
      <c r="B44" s="203"/>
      <c r="C44" s="202"/>
      <c r="D44" s="202"/>
      <c r="E44" s="202"/>
      <c r="F44" s="202"/>
      <c r="G44" s="202"/>
      <c r="H44" s="202"/>
      <c r="I44" s="201"/>
    </row>
  </sheetData>
  <mergeCells count="33">
    <mergeCell ref="C42:D42"/>
    <mergeCell ref="E42:H42"/>
    <mergeCell ref="C39:D39"/>
    <mergeCell ref="E39:H39"/>
    <mergeCell ref="C40:D40"/>
    <mergeCell ref="E40:H40"/>
    <mergeCell ref="C41:D41"/>
    <mergeCell ref="E41:H41"/>
    <mergeCell ref="C32:D32"/>
    <mergeCell ref="E32:H32"/>
    <mergeCell ref="C33:D33"/>
    <mergeCell ref="E33:H33"/>
    <mergeCell ref="C34:D34"/>
    <mergeCell ref="E34:H34"/>
    <mergeCell ref="C25:D25"/>
    <mergeCell ref="E25:H25"/>
    <mergeCell ref="C30:D30"/>
    <mergeCell ref="E30:H30"/>
    <mergeCell ref="C31:D31"/>
    <mergeCell ref="E31:H31"/>
    <mergeCell ref="C11:H11"/>
    <mergeCell ref="C22:H22"/>
    <mergeCell ref="C23:D23"/>
    <mergeCell ref="E23:H23"/>
    <mergeCell ref="C24:D24"/>
    <mergeCell ref="E24:H24"/>
    <mergeCell ref="C10:D10"/>
    <mergeCell ref="E10:H10"/>
    <mergeCell ref="C3:H3"/>
    <mergeCell ref="C8:D8"/>
    <mergeCell ref="E8:H8"/>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4</xdr:col>
                    <xdr:colOff>0</xdr:colOff>
                    <xdr:row>38</xdr:row>
                    <xdr:rowOff>0</xdr:rowOff>
                  </from>
                  <to>
                    <xdr:col>4</xdr:col>
                    <xdr:colOff>508000</xdr:colOff>
                    <xdr:row>39</xdr:row>
                    <xdr:rowOff>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4</xdr:col>
                    <xdr:colOff>546100</xdr:colOff>
                    <xdr:row>38</xdr:row>
                    <xdr:rowOff>0</xdr:rowOff>
                  </from>
                  <to>
                    <xdr:col>4</xdr:col>
                    <xdr:colOff>1054100</xdr:colOff>
                    <xdr:row>39</xdr:row>
                    <xdr:rowOff>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4</xdr:col>
                    <xdr:colOff>1041400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7" zoomScale="130" zoomScaleNormal="130" workbookViewId="0">
      <selection activeCell="D14" sqref="D14"/>
    </sheetView>
  </sheetViews>
  <sheetFormatPr defaultColWidth="9.453125" defaultRowHeight="14"/>
  <cols>
    <col min="1" max="2" width="1.54296875" style="16" customWidth="1"/>
    <col min="3" max="3" width="11.453125" style="211" customWidth="1"/>
    <col min="4" max="4" width="116" style="210" customWidth="1"/>
    <col min="5" max="6" width="1.54296875" style="16" customWidth="1"/>
    <col min="7" max="16384" width="9.453125" style="16"/>
  </cols>
  <sheetData>
    <row r="1" spans="2:6" ht="10.5" customHeight="1" thickBot="1"/>
    <row r="2" spans="2:6" ht="14.5" thickBot="1">
      <c r="B2" s="230"/>
      <c r="C2" s="229"/>
      <c r="D2" s="228"/>
      <c r="E2" s="227"/>
    </row>
    <row r="3" spans="2:6" ht="20.5" thickBot="1">
      <c r="B3" s="219"/>
      <c r="C3" s="955" t="s">
        <v>728</v>
      </c>
      <c r="D3" s="956"/>
      <c r="E3" s="217"/>
    </row>
    <row r="4" spans="2:6" ht="20">
      <c r="B4" s="219"/>
      <c r="C4" s="226"/>
      <c r="D4" s="226"/>
      <c r="E4" s="217"/>
    </row>
    <row r="5" spans="2:6" ht="20">
      <c r="B5" s="219"/>
      <c r="C5" s="176" t="s">
        <v>727</v>
      </c>
      <c r="D5" s="226"/>
      <c r="E5" s="217"/>
    </row>
    <row r="6" spans="2:6" ht="14.5" thickBot="1">
      <c r="B6" s="219"/>
      <c r="C6" s="224"/>
      <c r="D6" s="189"/>
      <c r="E6" s="217"/>
    </row>
    <row r="7" spans="2:6" ht="30" customHeight="1">
      <c r="B7" s="219"/>
      <c r="C7" s="223" t="s">
        <v>714</v>
      </c>
      <c r="D7" s="222" t="s">
        <v>713</v>
      </c>
      <c r="E7" s="217"/>
    </row>
    <row r="8" spans="2:6" ht="42">
      <c r="B8" s="219"/>
      <c r="C8" s="220">
        <v>1</v>
      </c>
      <c r="D8" s="180" t="s">
        <v>726</v>
      </c>
      <c r="E8" s="217"/>
      <c r="F8" s="212"/>
    </row>
    <row r="9" spans="2:6">
      <c r="B9" s="219"/>
      <c r="C9" s="220">
        <v>2</v>
      </c>
      <c r="D9" s="180" t="s">
        <v>725</v>
      </c>
      <c r="E9" s="217"/>
    </row>
    <row r="10" spans="2:6" ht="42">
      <c r="B10" s="219"/>
      <c r="C10" s="220">
        <v>3</v>
      </c>
      <c r="D10" s="180" t="s">
        <v>724</v>
      </c>
      <c r="E10" s="217"/>
    </row>
    <row r="11" spans="2:6">
      <c r="B11" s="219"/>
      <c r="C11" s="220">
        <v>4</v>
      </c>
      <c r="D11" s="180" t="s">
        <v>723</v>
      </c>
      <c r="E11" s="217"/>
    </row>
    <row r="12" spans="2:6" ht="28">
      <c r="B12" s="219"/>
      <c r="C12" s="220">
        <v>5</v>
      </c>
      <c r="D12" s="180" t="s">
        <v>722</v>
      </c>
      <c r="E12" s="217"/>
    </row>
    <row r="13" spans="2:6">
      <c r="B13" s="219"/>
      <c r="C13" s="220">
        <v>6</v>
      </c>
      <c r="D13" s="180" t="s">
        <v>721</v>
      </c>
      <c r="E13" s="217"/>
    </row>
    <row r="14" spans="2:6" ht="28">
      <c r="B14" s="219"/>
      <c r="C14" s="220">
        <v>7</v>
      </c>
      <c r="D14" s="180" t="s">
        <v>720</v>
      </c>
      <c r="E14" s="217"/>
    </row>
    <row r="15" spans="2:6">
      <c r="B15" s="219"/>
      <c r="C15" s="220">
        <v>8</v>
      </c>
      <c r="D15" s="180" t="s">
        <v>719</v>
      </c>
      <c r="E15" s="217"/>
    </row>
    <row r="16" spans="2:6">
      <c r="B16" s="219"/>
      <c r="C16" s="220">
        <v>9</v>
      </c>
      <c r="D16" s="180" t="s">
        <v>718</v>
      </c>
      <c r="E16" s="217"/>
    </row>
    <row r="17" spans="2:5">
      <c r="B17" s="219"/>
      <c r="C17" s="220">
        <v>10</v>
      </c>
      <c r="D17" s="221" t="s">
        <v>717</v>
      </c>
      <c r="E17" s="217"/>
    </row>
    <row r="18" spans="2:5" ht="28.5" thickBot="1">
      <c r="B18" s="219"/>
      <c r="C18" s="218">
        <v>11</v>
      </c>
      <c r="D18" s="196" t="s">
        <v>716</v>
      </c>
      <c r="E18" s="217"/>
    </row>
    <row r="19" spans="2:5">
      <c r="B19" s="219"/>
      <c r="C19" s="225"/>
      <c r="D19" s="186"/>
      <c r="E19" s="217"/>
    </row>
    <row r="20" spans="2:5">
      <c r="B20" s="219"/>
      <c r="C20" s="176" t="s">
        <v>715</v>
      </c>
      <c r="D20" s="186"/>
      <c r="E20" s="217"/>
    </row>
    <row r="21" spans="2:5" ht="14.5" thickBot="1">
      <c r="B21" s="219"/>
      <c r="C21" s="224"/>
      <c r="D21" s="186"/>
      <c r="E21" s="217"/>
    </row>
    <row r="22" spans="2:5" ht="30" customHeight="1">
      <c r="B22" s="219"/>
      <c r="C22" s="223" t="s">
        <v>714</v>
      </c>
      <c r="D22" s="222" t="s">
        <v>713</v>
      </c>
      <c r="E22" s="217"/>
    </row>
    <row r="23" spans="2:5">
      <c r="B23" s="219"/>
      <c r="C23" s="220">
        <v>1</v>
      </c>
      <c r="D23" s="221" t="s">
        <v>712</v>
      </c>
      <c r="E23" s="217"/>
    </row>
    <row r="24" spans="2:5">
      <c r="B24" s="219"/>
      <c r="C24" s="220">
        <v>2</v>
      </c>
      <c r="D24" s="180" t="s">
        <v>711</v>
      </c>
      <c r="E24" s="217"/>
    </row>
    <row r="25" spans="2:5">
      <c r="B25" s="219"/>
      <c r="C25" s="220">
        <v>3</v>
      </c>
      <c r="D25" s="180" t="s">
        <v>710</v>
      </c>
      <c r="E25" s="217"/>
    </row>
    <row r="26" spans="2:5">
      <c r="B26" s="219"/>
      <c r="C26" s="220">
        <v>4</v>
      </c>
      <c r="D26" s="180" t="s">
        <v>709</v>
      </c>
      <c r="E26" s="217"/>
    </row>
    <row r="27" spans="2:5">
      <c r="B27" s="219"/>
      <c r="C27" s="220">
        <v>5</v>
      </c>
      <c r="D27" s="180" t="s">
        <v>708</v>
      </c>
      <c r="E27" s="217"/>
    </row>
    <row r="28" spans="2:5" ht="42.5" thickBot="1">
      <c r="B28" s="219"/>
      <c r="C28" s="218">
        <v>6</v>
      </c>
      <c r="D28" s="196" t="s">
        <v>707</v>
      </c>
      <c r="E28" s="217"/>
    </row>
    <row r="29" spans="2:5" ht="14.5" thickBot="1">
      <c r="B29" s="216"/>
      <c r="C29" s="215"/>
      <c r="D29" s="214"/>
      <c r="E29" s="213"/>
    </row>
    <row r="30" spans="2:5">
      <c r="D30" s="212"/>
    </row>
    <row r="31" spans="2:5">
      <c r="D31" s="212"/>
    </row>
    <row r="32" spans="2:5">
      <c r="D32" s="212"/>
    </row>
    <row r="33" spans="4:4">
      <c r="D33" s="212"/>
    </row>
    <row r="34" spans="4:4">
      <c r="D34" s="212"/>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1F770-67A4-4710-A3B2-02883C27DF5A}">
  <dimension ref="A1:BB115"/>
  <sheetViews>
    <sheetView zoomScale="80" zoomScaleNormal="80" zoomScalePageLayoutView="80" workbookViewId="0">
      <selection activeCell="N44" sqref="N44"/>
    </sheetView>
  </sheetViews>
  <sheetFormatPr defaultColWidth="8.54296875" defaultRowHeight="14.5"/>
  <cols>
    <col min="1" max="2" width="2.453125" customWidth="1"/>
    <col min="3" max="3" width="22.453125" style="6" customWidth="1"/>
    <col min="4" max="4" width="15.453125" customWidth="1"/>
    <col min="5" max="5" width="15" customWidth="1"/>
    <col min="6" max="6" width="16.453125" customWidth="1"/>
    <col min="7" max="7" width="12.08984375" customWidth="1"/>
    <col min="8" max="8" width="18.54296875" customWidth="1"/>
    <col min="9" max="9" width="9.54296875" customWidth="1"/>
    <col min="10" max="10" width="46" customWidth="1"/>
    <col min="11" max="11" width="23.08984375" customWidth="1"/>
    <col min="12" max="12" width="2.54296875" customWidth="1"/>
    <col min="13" max="13" width="2" customWidth="1"/>
    <col min="14" max="14" width="40.54296875" customWidth="1"/>
  </cols>
  <sheetData>
    <row r="1" spans="1:54" ht="15" thickBot="1">
      <c r="A1" s="15"/>
      <c r="B1" s="15"/>
      <c r="C1" s="14"/>
      <c r="D1" s="15"/>
      <c r="E1" s="15"/>
      <c r="F1" s="15"/>
      <c r="G1" s="15"/>
      <c r="H1" s="15"/>
      <c r="I1" s="15"/>
      <c r="L1" s="15"/>
    </row>
    <row r="2" spans="1:54" ht="15" thickBot="1">
      <c r="A2" s="15"/>
      <c r="B2" s="308"/>
      <c r="C2" s="309"/>
      <c r="D2" s="310"/>
      <c r="E2" s="310"/>
      <c r="F2" s="310"/>
      <c r="G2" s="310"/>
      <c r="H2" s="310"/>
      <c r="I2" s="310"/>
      <c r="J2" s="39"/>
      <c r="K2" s="39"/>
      <c r="L2" s="311"/>
    </row>
    <row r="3" spans="1:54" ht="20.5" thickBot="1">
      <c r="A3" s="15"/>
      <c r="B3" s="41"/>
      <c r="C3" s="762" t="s">
        <v>240</v>
      </c>
      <c r="D3" s="763"/>
      <c r="E3" s="763"/>
      <c r="F3" s="763"/>
      <c r="G3" s="763"/>
      <c r="H3" s="763"/>
      <c r="I3" s="763"/>
      <c r="J3" s="763"/>
      <c r="K3" s="764"/>
      <c r="L3" s="602"/>
    </row>
    <row r="4" spans="1:54" ht="15" customHeight="1">
      <c r="A4" s="15"/>
      <c r="B4" s="312"/>
      <c r="C4" s="957" t="s">
        <v>781</v>
      </c>
      <c r="D4" s="957"/>
      <c r="E4" s="957"/>
      <c r="F4" s="957"/>
      <c r="G4" s="957"/>
      <c r="H4" s="957"/>
      <c r="I4" s="957"/>
      <c r="J4" s="957"/>
      <c r="K4" s="957"/>
      <c r="L4" s="603"/>
    </row>
    <row r="5" spans="1:54" ht="15" customHeight="1">
      <c r="A5" s="15"/>
      <c r="B5" s="312"/>
      <c r="C5" s="958" t="s">
        <v>799</v>
      </c>
      <c r="D5" s="958"/>
      <c r="E5" s="958"/>
      <c r="F5" s="958"/>
      <c r="G5" s="958"/>
      <c r="H5" s="958"/>
      <c r="I5" s="958"/>
      <c r="J5" s="958"/>
      <c r="K5" s="958"/>
      <c r="L5" s="603"/>
    </row>
    <row r="6" spans="1:54">
      <c r="A6" s="15"/>
      <c r="B6" s="312"/>
      <c r="C6" s="402"/>
      <c r="D6" s="403"/>
      <c r="E6" s="403"/>
      <c r="F6" s="403"/>
      <c r="G6" s="403"/>
      <c r="H6" s="403"/>
      <c r="I6" s="403"/>
      <c r="J6" s="66"/>
      <c r="K6" s="66"/>
      <c r="L6" s="603"/>
    </row>
    <row r="7" spans="1:54" ht="29.15" customHeight="1" thickBot="1">
      <c r="A7" s="15"/>
      <c r="B7" s="312"/>
      <c r="C7" s="402"/>
      <c r="D7" s="959" t="s">
        <v>809</v>
      </c>
      <c r="E7" s="959"/>
      <c r="F7" s="959" t="s">
        <v>769</v>
      </c>
      <c r="G7" s="959"/>
      <c r="H7" s="960" t="s">
        <v>243</v>
      </c>
      <c r="I7" s="960"/>
      <c r="J7" s="583" t="s">
        <v>244</v>
      </c>
      <c r="K7" s="583" t="s">
        <v>226</v>
      </c>
      <c r="L7" s="603"/>
    </row>
    <row r="8" spans="1:54" s="6" customFormat="1" ht="228.65" customHeight="1" thickBot="1">
      <c r="A8" s="14"/>
      <c r="B8" s="316"/>
      <c r="C8" s="604" t="s">
        <v>768</v>
      </c>
      <c r="D8" s="961" t="s">
        <v>1213</v>
      </c>
      <c r="E8" s="962"/>
      <c r="F8" s="961"/>
      <c r="G8" s="962"/>
      <c r="H8" s="961" t="s">
        <v>20</v>
      </c>
      <c r="I8" s="962"/>
      <c r="J8" s="605" t="s">
        <v>1421</v>
      </c>
      <c r="K8" s="536" t="s">
        <v>1130</v>
      </c>
      <c r="L8" s="606"/>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6" customFormat="1" ht="138" customHeight="1" thickBot="1">
      <c r="A9" s="14"/>
      <c r="B9" s="316"/>
      <c r="C9" s="604"/>
      <c r="D9" s="961" t="s">
        <v>1214</v>
      </c>
      <c r="E9" s="962"/>
      <c r="F9" s="961"/>
      <c r="G9" s="962"/>
      <c r="H9" s="961" t="s">
        <v>20</v>
      </c>
      <c r="I9" s="962"/>
      <c r="J9" s="605" t="s">
        <v>1422</v>
      </c>
      <c r="K9" s="536" t="s">
        <v>20</v>
      </c>
      <c r="L9" s="606"/>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6" customFormat="1" ht="170" customHeight="1" thickBot="1">
      <c r="A10" s="14"/>
      <c r="B10" s="316"/>
      <c r="C10" s="582"/>
      <c r="D10" s="961" t="s">
        <v>1215</v>
      </c>
      <c r="E10" s="962"/>
      <c r="F10" s="961" t="s">
        <v>786</v>
      </c>
      <c r="G10" s="962"/>
      <c r="H10" s="961" t="s">
        <v>20</v>
      </c>
      <c r="I10" s="962"/>
      <c r="J10" s="605" t="s">
        <v>1423</v>
      </c>
      <c r="K10" s="536" t="s">
        <v>1130</v>
      </c>
      <c r="L10" s="606"/>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6" customFormat="1" ht="40.4" customHeight="1" thickBot="1">
      <c r="A11" s="14"/>
      <c r="B11" s="316"/>
      <c r="C11" s="582"/>
      <c r="D11" s="961" t="s">
        <v>1216</v>
      </c>
      <c r="E11" s="962"/>
      <c r="F11" s="961" t="s">
        <v>1135</v>
      </c>
      <c r="G11" s="962"/>
      <c r="H11" s="961" t="s">
        <v>20</v>
      </c>
      <c r="I11" s="962"/>
      <c r="J11" s="535" t="s">
        <v>1424</v>
      </c>
      <c r="K11" s="536" t="s">
        <v>13</v>
      </c>
      <c r="L11" s="606"/>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6" customFormat="1" ht="18.75" customHeight="1" thickBot="1">
      <c r="A12" s="14"/>
      <c r="B12" s="316"/>
      <c r="C12" s="580"/>
      <c r="D12" s="581"/>
      <c r="E12" s="581"/>
      <c r="F12" s="581"/>
      <c r="G12" s="581"/>
      <c r="H12" s="581"/>
      <c r="I12" s="581"/>
      <c r="J12" s="607" t="s">
        <v>241</v>
      </c>
      <c r="K12" s="608" t="s">
        <v>1130</v>
      </c>
      <c r="L12" s="606"/>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6" customFormat="1" ht="18.75" customHeight="1">
      <c r="A13" s="14"/>
      <c r="B13" s="316"/>
      <c r="C13" s="580"/>
      <c r="D13" s="581"/>
      <c r="E13" s="581"/>
      <c r="F13" s="581"/>
      <c r="G13" s="581"/>
      <c r="H13" s="581"/>
      <c r="I13" s="581"/>
      <c r="J13" s="609"/>
      <c r="K13" s="402"/>
      <c r="L13" s="606"/>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6" customFormat="1" ht="15" thickBot="1">
      <c r="A14" s="14"/>
      <c r="B14" s="316"/>
      <c r="C14" s="580"/>
      <c r="D14" s="963" t="s">
        <v>261</v>
      </c>
      <c r="E14" s="963"/>
      <c r="F14" s="963"/>
      <c r="G14" s="963"/>
      <c r="H14" s="963"/>
      <c r="I14" s="963"/>
      <c r="J14" s="963"/>
      <c r="K14" s="963"/>
      <c r="L14" s="606"/>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6" customFormat="1" ht="15" thickBot="1">
      <c r="A15" s="14"/>
      <c r="B15" s="316"/>
      <c r="C15" s="580"/>
      <c r="D15" s="610" t="s">
        <v>57</v>
      </c>
      <c r="E15" s="964" t="s">
        <v>1138</v>
      </c>
      <c r="F15" s="965"/>
      <c r="G15" s="965"/>
      <c r="H15" s="965"/>
      <c r="I15" s="965"/>
      <c r="J15" s="966"/>
      <c r="K15" s="581"/>
      <c r="L15" s="606"/>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6" customFormat="1" ht="15" thickBot="1">
      <c r="A16" s="14"/>
      <c r="B16" s="316"/>
      <c r="C16" s="580"/>
      <c r="D16" s="610" t="s">
        <v>59</v>
      </c>
      <c r="E16" s="967" t="s">
        <v>1139</v>
      </c>
      <c r="F16" s="968"/>
      <c r="G16" s="968"/>
      <c r="H16" s="968"/>
      <c r="I16" s="968"/>
      <c r="J16" s="969"/>
      <c r="K16" s="581"/>
      <c r="L16" s="60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6" customFormat="1" ht="13.5" customHeight="1">
      <c r="A17" s="14"/>
      <c r="B17" s="316"/>
      <c r="C17" s="580"/>
      <c r="D17" s="581"/>
      <c r="E17" s="581"/>
      <c r="F17" s="581"/>
      <c r="G17" s="581"/>
      <c r="H17" s="581"/>
      <c r="I17" s="581"/>
      <c r="J17" s="581"/>
      <c r="K17" s="581"/>
      <c r="L17" s="606"/>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6" customFormat="1" ht="30.75" customHeight="1" thickBot="1">
      <c r="A18" s="14"/>
      <c r="B18" s="316"/>
      <c r="C18" s="768" t="s">
        <v>761</v>
      </c>
      <c r="D18" s="768"/>
      <c r="E18" s="768"/>
      <c r="F18" s="768"/>
      <c r="G18" s="768"/>
      <c r="H18" s="768"/>
      <c r="I18" s="768"/>
      <c r="J18" s="768"/>
      <c r="K18" s="66"/>
      <c r="L18" s="606"/>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6" customFormat="1" ht="30.75" customHeight="1">
      <c r="A19" s="14"/>
      <c r="B19" s="316"/>
      <c r="C19" s="584"/>
      <c r="D19" s="970" t="s">
        <v>1425</v>
      </c>
      <c r="E19" s="971"/>
      <c r="F19" s="971"/>
      <c r="G19" s="971"/>
      <c r="H19" s="971"/>
      <c r="I19" s="971"/>
      <c r="J19" s="971"/>
      <c r="K19" s="972"/>
      <c r="L19" s="606"/>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6" customFormat="1" ht="30.75" customHeight="1">
      <c r="A20" s="14"/>
      <c r="B20" s="316"/>
      <c r="C20" s="584"/>
      <c r="D20" s="973"/>
      <c r="E20" s="974"/>
      <c r="F20" s="974"/>
      <c r="G20" s="974"/>
      <c r="H20" s="974"/>
      <c r="I20" s="974"/>
      <c r="J20" s="974"/>
      <c r="K20" s="975"/>
      <c r="L20" s="606"/>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6" customFormat="1" ht="30.75" customHeight="1">
      <c r="A21" s="14"/>
      <c r="B21" s="316"/>
      <c r="C21" s="584"/>
      <c r="D21" s="973"/>
      <c r="E21" s="974"/>
      <c r="F21" s="974"/>
      <c r="G21" s="974"/>
      <c r="H21" s="974"/>
      <c r="I21" s="974"/>
      <c r="J21" s="974"/>
      <c r="K21" s="975"/>
      <c r="L21" s="606"/>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6" customFormat="1" ht="30.75" customHeight="1" thickBot="1">
      <c r="A22" s="14"/>
      <c r="B22" s="316"/>
      <c r="C22" s="584"/>
      <c r="D22" s="976"/>
      <c r="E22" s="977"/>
      <c r="F22" s="977"/>
      <c r="G22" s="977"/>
      <c r="H22" s="977"/>
      <c r="I22" s="977"/>
      <c r="J22" s="977"/>
      <c r="K22" s="978"/>
      <c r="L22" s="606"/>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6" customFormat="1">
      <c r="A23" s="14"/>
      <c r="B23" s="316"/>
      <c r="C23" s="584"/>
      <c r="D23" s="584"/>
      <c r="E23" s="584"/>
      <c r="F23" s="584"/>
      <c r="G23" s="584"/>
      <c r="H23" s="584"/>
      <c r="I23" s="584"/>
      <c r="J23" s="66"/>
      <c r="K23" s="66"/>
      <c r="L23" s="606"/>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ht="25.4" customHeight="1" thickBot="1">
      <c r="A24" s="15"/>
      <c r="B24" s="316"/>
      <c r="C24" s="611"/>
      <c r="D24" s="959" t="s">
        <v>809</v>
      </c>
      <c r="E24" s="959"/>
      <c r="F24" s="959" t="s">
        <v>769</v>
      </c>
      <c r="G24" s="959"/>
      <c r="H24" s="960" t="s">
        <v>243</v>
      </c>
      <c r="I24" s="960"/>
      <c r="J24" s="583" t="s">
        <v>244</v>
      </c>
      <c r="K24" s="583" t="s">
        <v>226</v>
      </c>
      <c r="L24" s="606"/>
    </row>
    <row r="25" spans="1:54" ht="72.650000000000006" customHeight="1" thickBot="1">
      <c r="A25" s="15"/>
      <c r="B25" s="316"/>
      <c r="C25" s="604" t="s">
        <v>767</v>
      </c>
      <c r="D25" s="979" t="s">
        <v>1132</v>
      </c>
      <c r="E25" s="980"/>
      <c r="F25" s="979" t="s">
        <v>788</v>
      </c>
      <c r="G25" s="980"/>
      <c r="H25" s="961" t="s">
        <v>20</v>
      </c>
      <c r="I25" s="962"/>
      <c r="J25" s="535" t="s">
        <v>1426</v>
      </c>
      <c r="K25" s="470" t="s">
        <v>20</v>
      </c>
      <c r="L25" s="606"/>
    </row>
    <row r="26" spans="1:54" ht="71" customHeight="1" thickBot="1">
      <c r="A26" s="15"/>
      <c r="B26" s="316"/>
      <c r="C26" s="604"/>
      <c r="D26" s="979" t="s">
        <v>1133</v>
      </c>
      <c r="E26" s="980"/>
      <c r="F26" s="979" t="s">
        <v>1134</v>
      </c>
      <c r="G26" s="980"/>
      <c r="H26" s="981" t="s">
        <v>20</v>
      </c>
      <c r="I26" s="982"/>
      <c r="J26" s="612" t="s">
        <v>1427</v>
      </c>
      <c r="K26" s="470" t="s">
        <v>20</v>
      </c>
      <c r="L26" s="606"/>
    </row>
    <row r="27" spans="1:54" ht="104.4" customHeight="1" thickBot="1">
      <c r="A27" s="15"/>
      <c r="B27" s="316"/>
      <c r="C27" s="582"/>
      <c r="D27" s="979" t="s">
        <v>1129</v>
      </c>
      <c r="E27" s="980"/>
      <c r="F27" s="979" t="s">
        <v>785</v>
      </c>
      <c r="G27" s="980"/>
      <c r="H27" s="961" t="s">
        <v>20</v>
      </c>
      <c r="I27" s="962"/>
      <c r="J27" s="535" t="s">
        <v>1428</v>
      </c>
      <c r="K27" s="470" t="s">
        <v>1429</v>
      </c>
      <c r="L27" s="606"/>
    </row>
    <row r="28" spans="1:54" ht="107" customHeight="1" thickBot="1">
      <c r="A28" s="15"/>
      <c r="B28" s="316"/>
      <c r="C28" s="582"/>
      <c r="D28" s="979" t="s">
        <v>1430</v>
      </c>
      <c r="E28" s="980"/>
      <c r="F28" s="979" t="s">
        <v>786</v>
      </c>
      <c r="G28" s="980"/>
      <c r="H28" s="961" t="s">
        <v>20</v>
      </c>
      <c r="I28" s="962"/>
      <c r="J28" s="535" t="s">
        <v>1431</v>
      </c>
      <c r="K28" s="470" t="s">
        <v>1130</v>
      </c>
      <c r="L28" s="606"/>
    </row>
    <row r="29" spans="1:54" ht="81.650000000000006" customHeight="1" thickBot="1">
      <c r="A29" s="15"/>
      <c r="B29" s="316"/>
      <c r="C29" s="582"/>
      <c r="D29" s="979" t="s">
        <v>1131</v>
      </c>
      <c r="E29" s="980"/>
      <c r="F29" s="979" t="s">
        <v>786</v>
      </c>
      <c r="G29" s="980"/>
      <c r="H29" s="961" t="s">
        <v>20</v>
      </c>
      <c r="I29" s="962"/>
      <c r="J29" s="535" t="s">
        <v>1432</v>
      </c>
      <c r="K29" s="470" t="s">
        <v>1130</v>
      </c>
      <c r="L29" s="606"/>
    </row>
    <row r="30" spans="1:54" ht="96.65" customHeight="1" thickBot="1">
      <c r="A30" s="15"/>
      <c r="B30" s="316"/>
      <c r="C30" s="582"/>
      <c r="D30" s="979" t="s">
        <v>1433</v>
      </c>
      <c r="E30" s="980"/>
      <c r="F30" s="979" t="s">
        <v>1135</v>
      </c>
      <c r="G30" s="980"/>
      <c r="H30" s="961" t="s">
        <v>20</v>
      </c>
      <c r="I30" s="962"/>
      <c r="J30" s="613" t="s">
        <v>1434</v>
      </c>
      <c r="K30" s="470" t="s">
        <v>13</v>
      </c>
      <c r="L30" s="606"/>
    </row>
    <row r="31" spans="1:54" ht="18.75" customHeight="1" thickBot="1">
      <c r="A31" s="15"/>
      <c r="B31" s="316"/>
      <c r="C31" s="402"/>
      <c r="D31" s="402"/>
      <c r="E31" s="402"/>
      <c r="F31" s="402"/>
      <c r="G31" s="402"/>
      <c r="H31" s="402"/>
      <c r="I31" s="402"/>
      <c r="J31" s="607" t="s">
        <v>241</v>
      </c>
      <c r="K31" s="614" t="s">
        <v>1130</v>
      </c>
      <c r="L31" s="606"/>
    </row>
    <row r="32" spans="1:54" ht="15" thickBot="1">
      <c r="A32" s="15"/>
      <c r="B32" s="316"/>
      <c r="C32" s="402"/>
      <c r="D32" s="615" t="s">
        <v>261</v>
      </c>
      <c r="E32" s="66"/>
      <c r="F32" s="66"/>
      <c r="G32" s="66"/>
      <c r="H32" s="402"/>
      <c r="I32" s="402"/>
      <c r="J32" s="609"/>
      <c r="K32" s="402"/>
      <c r="L32" s="606"/>
    </row>
    <row r="33" spans="1:12" ht="15" thickBot="1">
      <c r="A33" s="15"/>
      <c r="B33" s="316"/>
      <c r="C33" s="402"/>
      <c r="D33" s="610" t="s">
        <v>57</v>
      </c>
      <c r="E33" s="967" t="s">
        <v>1435</v>
      </c>
      <c r="F33" s="968"/>
      <c r="G33" s="968"/>
      <c r="H33" s="968"/>
      <c r="I33" s="968"/>
      <c r="J33" s="969"/>
      <c r="K33" s="402"/>
      <c r="L33" s="606"/>
    </row>
    <row r="34" spans="1:12" ht="15" thickBot="1">
      <c r="A34" s="15"/>
      <c r="B34" s="316"/>
      <c r="C34" s="402"/>
      <c r="D34" s="610" t="s">
        <v>59</v>
      </c>
      <c r="E34" s="987" t="s">
        <v>1436</v>
      </c>
      <c r="F34" s="968"/>
      <c r="G34" s="968"/>
      <c r="H34" s="968"/>
      <c r="I34" s="968"/>
      <c r="J34" s="969"/>
      <c r="K34" s="402"/>
      <c r="L34" s="606"/>
    </row>
    <row r="35" spans="1:12">
      <c r="A35" s="15"/>
      <c r="B35" s="316"/>
      <c r="C35" s="402"/>
      <c r="D35" s="402"/>
      <c r="E35" s="402"/>
      <c r="F35" s="402"/>
      <c r="G35" s="402"/>
      <c r="H35" s="402"/>
      <c r="I35" s="402"/>
      <c r="J35" s="609"/>
      <c r="K35" s="402"/>
      <c r="L35" s="606"/>
    </row>
    <row r="36" spans="1:12" ht="32.9" customHeight="1" thickBot="1">
      <c r="A36" s="15"/>
      <c r="B36" s="316"/>
      <c r="C36" s="768" t="s">
        <v>761</v>
      </c>
      <c r="D36" s="768"/>
      <c r="E36" s="768"/>
      <c r="F36" s="768"/>
      <c r="G36" s="768"/>
      <c r="H36" s="768"/>
      <c r="I36" s="768"/>
      <c r="J36" s="768"/>
      <c r="K36" s="66"/>
      <c r="L36" s="606"/>
    </row>
    <row r="37" spans="1:12" ht="15" customHeight="1">
      <c r="A37" s="15"/>
      <c r="B37" s="316"/>
      <c r="C37" s="584"/>
      <c r="D37" s="988" t="s">
        <v>1437</v>
      </c>
      <c r="E37" s="989"/>
      <c r="F37" s="989"/>
      <c r="G37" s="989"/>
      <c r="H37" s="989"/>
      <c r="I37" s="989"/>
      <c r="J37" s="989"/>
      <c r="K37" s="990"/>
      <c r="L37" s="606"/>
    </row>
    <row r="38" spans="1:12" ht="15" customHeight="1">
      <c r="A38" s="15"/>
      <c r="B38" s="316"/>
      <c r="C38" s="584"/>
      <c r="D38" s="991"/>
      <c r="E38" s="992"/>
      <c r="F38" s="992"/>
      <c r="G38" s="992"/>
      <c r="H38" s="992"/>
      <c r="I38" s="992"/>
      <c r="J38" s="992"/>
      <c r="K38" s="993"/>
      <c r="L38" s="606"/>
    </row>
    <row r="39" spans="1:12" ht="15" customHeight="1">
      <c r="A39" s="15"/>
      <c r="B39" s="316"/>
      <c r="C39" s="584"/>
      <c r="D39" s="991"/>
      <c r="E39" s="992"/>
      <c r="F39" s="992"/>
      <c r="G39" s="992"/>
      <c r="H39" s="992"/>
      <c r="I39" s="992"/>
      <c r="J39" s="992"/>
      <c r="K39" s="993"/>
      <c r="L39" s="606"/>
    </row>
    <row r="40" spans="1:12" ht="15" customHeight="1">
      <c r="A40" s="15"/>
      <c r="B40" s="316"/>
      <c r="C40" s="584"/>
      <c r="D40" s="991"/>
      <c r="E40" s="992"/>
      <c r="F40" s="992"/>
      <c r="G40" s="992"/>
      <c r="H40" s="992"/>
      <c r="I40" s="992"/>
      <c r="J40" s="992"/>
      <c r="K40" s="993"/>
      <c r="L40" s="606"/>
    </row>
    <row r="41" spans="1:12" ht="15" customHeight="1">
      <c r="A41" s="15"/>
      <c r="B41" s="316"/>
      <c r="C41" s="584"/>
      <c r="D41" s="991"/>
      <c r="E41" s="992"/>
      <c r="F41" s="992"/>
      <c r="G41" s="992"/>
      <c r="H41" s="992"/>
      <c r="I41" s="992"/>
      <c r="J41" s="992"/>
      <c r="K41" s="993"/>
      <c r="L41" s="606"/>
    </row>
    <row r="42" spans="1:12" ht="15" customHeight="1">
      <c r="A42" s="15"/>
      <c r="B42" s="316"/>
      <c r="C42" s="584"/>
      <c r="D42" s="991"/>
      <c r="E42" s="992"/>
      <c r="F42" s="992"/>
      <c r="G42" s="992"/>
      <c r="H42" s="992"/>
      <c r="I42" s="992"/>
      <c r="J42" s="992"/>
      <c r="K42" s="993"/>
      <c r="L42" s="606"/>
    </row>
    <row r="43" spans="1:12">
      <c r="A43" s="15"/>
      <c r="B43" s="316"/>
      <c r="C43" s="584"/>
      <c r="D43" s="991"/>
      <c r="E43" s="992"/>
      <c r="F43" s="992"/>
      <c r="G43" s="992"/>
      <c r="H43" s="992"/>
      <c r="I43" s="992"/>
      <c r="J43" s="992"/>
      <c r="K43" s="993"/>
      <c r="L43" s="606"/>
    </row>
    <row r="44" spans="1:12" ht="171.65" customHeight="1" thickBot="1">
      <c r="A44" s="15"/>
      <c r="B44" s="316"/>
      <c r="C44" s="584"/>
      <c r="D44" s="994"/>
      <c r="E44" s="995"/>
      <c r="F44" s="995"/>
      <c r="G44" s="995"/>
      <c r="H44" s="995"/>
      <c r="I44" s="995"/>
      <c r="J44" s="995"/>
      <c r="K44" s="996"/>
      <c r="L44" s="606"/>
    </row>
    <row r="45" spans="1:12">
      <c r="A45" s="15"/>
      <c r="B45" s="316"/>
      <c r="C45" s="402"/>
      <c r="D45" s="402"/>
      <c r="E45" s="402"/>
      <c r="F45" s="402"/>
      <c r="G45" s="402"/>
      <c r="H45" s="402"/>
      <c r="I45" s="402"/>
      <c r="J45" s="609"/>
      <c r="K45" s="402"/>
      <c r="L45" s="606"/>
    </row>
    <row r="46" spans="1:12" ht="8.4" customHeight="1">
      <c r="A46" s="15"/>
      <c r="B46" s="316"/>
      <c r="C46" s="402"/>
      <c r="D46" s="402"/>
      <c r="E46" s="402"/>
      <c r="F46" s="402"/>
      <c r="G46" s="402"/>
      <c r="H46" s="402"/>
      <c r="I46" s="402"/>
      <c r="J46" s="609"/>
      <c r="K46" s="402"/>
      <c r="L46" s="606"/>
    </row>
    <row r="47" spans="1:12" ht="25.4" customHeight="1" thickBot="1">
      <c r="A47" s="15"/>
      <c r="B47" s="316"/>
      <c r="C47" s="611"/>
      <c r="D47" s="959" t="s">
        <v>809</v>
      </c>
      <c r="E47" s="959"/>
      <c r="F47" s="959" t="s">
        <v>769</v>
      </c>
      <c r="G47" s="959"/>
      <c r="H47" s="960" t="s">
        <v>243</v>
      </c>
      <c r="I47" s="960"/>
      <c r="J47" s="583" t="s">
        <v>244</v>
      </c>
      <c r="K47" s="583" t="s">
        <v>226</v>
      </c>
      <c r="L47" s="606"/>
    </row>
    <row r="48" spans="1:12" ht="40.4" customHeight="1" thickBot="1">
      <c r="A48" s="15"/>
      <c r="B48" s="316"/>
      <c r="C48" s="997" t="s">
        <v>766</v>
      </c>
      <c r="D48" s="979"/>
      <c r="E48" s="980"/>
      <c r="F48" s="979"/>
      <c r="G48" s="980"/>
      <c r="H48" s="979"/>
      <c r="I48" s="980"/>
      <c r="J48" s="616"/>
      <c r="K48" s="616"/>
      <c r="L48" s="606"/>
    </row>
    <row r="49" spans="1:54" ht="40.4" customHeight="1" thickBot="1">
      <c r="A49" s="15"/>
      <c r="B49" s="316"/>
      <c r="C49" s="997"/>
      <c r="D49" s="979"/>
      <c r="E49" s="980"/>
      <c r="F49" s="979"/>
      <c r="G49" s="980"/>
      <c r="H49" s="979"/>
      <c r="I49" s="980"/>
      <c r="J49" s="616"/>
      <c r="K49" s="616"/>
      <c r="L49" s="606"/>
    </row>
    <row r="50" spans="1:54" ht="48" customHeight="1" thickBot="1">
      <c r="A50" s="15"/>
      <c r="B50" s="316"/>
      <c r="C50" s="997"/>
      <c r="D50" s="979"/>
      <c r="E50" s="980"/>
      <c r="F50" s="979"/>
      <c r="G50" s="980"/>
      <c r="H50" s="979"/>
      <c r="I50" s="980"/>
      <c r="J50" s="616"/>
      <c r="K50" s="616"/>
      <c r="L50" s="606"/>
    </row>
    <row r="51" spans="1:54" ht="26.15" customHeight="1" thickBot="1">
      <c r="A51" s="15"/>
      <c r="B51" s="316"/>
      <c r="C51" s="997"/>
      <c r="D51" s="402"/>
      <c r="E51" s="402"/>
      <c r="F51" s="402"/>
      <c r="G51" s="402"/>
      <c r="H51" s="402"/>
      <c r="I51" s="402"/>
      <c r="J51" s="607" t="s">
        <v>241</v>
      </c>
      <c r="K51" s="608"/>
      <c r="L51" s="606"/>
    </row>
    <row r="52" spans="1:54" ht="15" thickBot="1">
      <c r="A52" s="15"/>
      <c r="B52" s="316"/>
      <c r="C52" s="402"/>
      <c r="D52" s="615" t="s">
        <v>261</v>
      </c>
      <c r="E52" s="66"/>
      <c r="F52" s="66"/>
      <c r="G52" s="66"/>
      <c r="H52" s="402"/>
      <c r="I52" s="402"/>
      <c r="J52" s="609"/>
      <c r="K52" s="402"/>
      <c r="L52" s="606"/>
    </row>
    <row r="53" spans="1:54" ht="15" thickBot="1">
      <c r="A53" s="15"/>
      <c r="B53" s="316"/>
      <c r="C53" s="402"/>
      <c r="D53" s="610" t="s">
        <v>57</v>
      </c>
      <c r="E53" s="967"/>
      <c r="F53" s="968"/>
      <c r="G53" s="968"/>
      <c r="H53" s="968"/>
      <c r="I53" s="968"/>
      <c r="J53" s="969"/>
      <c r="K53" s="402"/>
      <c r="L53" s="606"/>
    </row>
    <row r="54" spans="1:54" ht="15" thickBot="1">
      <c r="A54" s="15"/>
      <c r="B54" s="316"/>
      <c r="C54" s="402"/>
      <c r="D54" s="610" t="s">
        <v>59</v>
      </c>
      <c r="E54" s="967"/>
      <c r="F54" s="968"/>
      <c r="G54" s="968"/>
      <c r="H54" s="968"/>
      <c r="I54" s="968"/>
      <c r="J54" s="969"/>
      <c r="K54" s="402"/>
      <c r="L54" s="606"/>
    </row>
    <row r="55" spans="1:54" ht="15" thickBot="1">
      <c r="A55" s="15"/>
      <c r="B55" s="316"/>
      <c r="C55" s="402"/>
      <c r="D55" s="610"/>
      <c r="E55" s="402"/>
      <c r="F55" s="402"/>
      <c r="G55" s="402"/>
      <c r="H55" s="402"/>
      <c r="I55" s="402"/>
      <c r="J55" s="402"/>
      <c r="K55" s="402"/>
      <c r="L55" s="606"/>
    </row>
    <row r="56" spans="1:54" ht="140" customHeight="1" thickBot="1">
      <c r="A56" s="15"/>
      <c r="B56" s="316"/>
      <c r="C56" s="983" t="s">
        <v>245</v>
      </c>
      <c r="D56" s="983"/>
      <c r="E56" s="983"/>
      <c r="F56" s="617"/>
      <c r="G56" s="618"/>
      <c r="H56" s="619"/>
      <c r="I56" s="619"/>
      <c r="J56" s="619"/>
      <c r="K56" s="620"/>
      <c r="L56" s="606"/>
    </row>
    <row r="57" spans="1:54" s="6" customFormat="1" ht="18.75" customHeight="1">
      <c r="A57" s="14"/>
      <c r="B57" s="316"/>
      <c r="C57" s="621"/>
      <c r="D57" s="621"/>
      <c r="E57" s="621"/>
      <c r="F57" s="621"/>
      <c r="G57" s="621"/>
      <c r="H57" s="621"/>
      <c r="I57" s="621"/>
      <c r="J57" s="66"/>
      <c r="K57" s="66"/>
      <c r="L57" s="606"/>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1:54" s="6" customFormat="1" ht="15.75" customHeight="1" thickBot="1">
      <c r="A58" s="14"/>
      <c r="B58" s="316"/>
      <c r="C58" s="402"/>
      <c r="D58" s="622" t="s">
        <v>782</v>
      </c>
      <c r="E58" s="403"/>
      <c r="F58" s="403"/>
      <c r="G58" s="403"/>
      <c r="H58" s="403"/>
      <c r="I58" s="623" t="s">
        <v>219</v>
      </c>
      <c r="J58" s="66"/>
      <c r="K58" s="66"/>
      <c r="L58" s="606"/>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row>
    <row r="59" spans="1:54" s="6" customFormat="1" ht="78" customHeight="1">
      <c r="A59" s="14"/>
      <c r="B59" s="316"/>
      <c r="C59" s="624" t="s">
        <v>784</v>
      </c>
      <c r="D59" s="984" t="s">
        <v>783</v>
      </c>
      <c r="E59" s="985"/>
      <c r="F59" s="986"/>
      <c r="G59" s="403"/>
      <c r="H59" s="625" t="s">
        <v>220</v>
      </c>
      <c r="I59" s="984" t="s">
        <v>270</v>
      </c>
      <c r="J59" s="985"/>
      <c r="K59" s="986"/>
      <c r="L59" s="606"/>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row>
    <row r="60" spans="1:54" s="6" customFormat="1" ht="54.75" customHeight="1">
      <c r="A60" s="14"/>
      <c r="B60" s="316"/>
      <c r="C60" s="626" t="s">
        <v>785</v>
      </c>
      <c r="D60" s="998" t="s">
        <v>790</v>
      </c>
      <c r="E60" s="999"/>
      <c r="F60" s="1000"/>
      <c r="G60" s="403"/>
      <c r="H60" s="627" t="s">
        <v>221</v>
      </c>
      <c r="I60" s="998" t="s">
        <v>271</v>
      </c>
      <c r="J60" s="999"/>
      <c r="K60" s="1000"/>
      <c r="L60" s="606"/>
      <c r="M60" s="6">
        <v>2</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row>
    <row r="61" spans="1:54" s="6" customFormat="1" ht="58.5" customHeight="1">
      <c r="A61" s="14"/>
      <c r="B61" s="316"/>
      <c r="C61" s="626" t="s">
        <v>786</v>
      </c>
      <c r="D61" s="998" t="s">
        <v>791</v>
      </c>
      <c r="E61" s="999"/>
      <c r="F61" s="1000"/>
      <c r="G61" s="403"/>
      <c r="H61" s="627" t="s">
        <v>222</v>
      </c>
      <c r="I61" s="998" t="s">
        <v>272</v>
      </c>
      <c r="J61" s="999"/>
      <c r="K61" s="1000"/>
      <c r="L61" s="606"/>
      <c r="M61" s="6">
        <v>1</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row>
    <row r="62" spans="1:54" ht="60" customHeight="1">
      <c r="A62" s="15"/>
      <c r="B62" s="316"/>
      <c r="C62" s="626" t="s">
        <v>787</v>
      </c>
      <c r="D62" s="998" t="s">
        <v>792</v>
      </c>
      <c r="E62" s="999"/>
      <c r="F62" s="1000"/>
      <c r="G62" s="403"/>
      <c r="H62" s="627" t="s">
        <v>223</v>
      </c>
      <c r="I62" s="998" t="s">
        <v>273</v>
      </c>
      <c r="J62" s="999"/>
      <c r="K62" s="1000"/>
      <c r="L62" s="606"/>
      <c r="M62">
        <v>2</v>
      </c>
    </row>
    <row r="63" spans="1:54" ht="54" customHeight="1">
      <c r="A63" s="15"/>
      <c r="B63" s="312"/>
      <c r="C63" s="626" t="s">
        <v>788</v>
      </c>
      <c r="D63" s="998" t="s">
        <v>793</v>
      </c>
      <c r="E63" s="999"/>
      <c r="F63" s="1000"/>
      <c r="G63" s="403"/>
      <c r="H63" s="627" t="s">
        <v>224</v>
      </c>
      <c r="I63" s="998" t="s">
        <v>274</v>
      </c>
      <c r="J63" s="999"/>
      <c r="K63" s="1000"/>
      <c r="L63" s="603"/>
      <c r="M63" s="6">
        <v>1</v>
      </c>
    </row>
    <row r="64" spans="1:54" ht="61.5" customHeight="1" thickBot="1">
      <c r="A64" s="15"/>
      <c r="B64" s="312"/>
      <c r="C64" s="626" t="s">
        <v>789</v>
      </c>
      <c r="D64" s="998" t="s">
        <v>794</v>
      </c>
      <c r="E64" s="999"/>
      <c r="F64" s="1000"/>
      <c r="G64" s="403"/>
      <c r="H64" s="628" t="s">
        <v>225</v>
      </c>
      <c r="I64" s="1001" t="s">
        <v>275</v>
      </c>
      <c r="J64" s="1002"/>
      <c r="K64" s="1003"/>
      <c r="L64" s="603"/>
    </row>
    <row r="65" spans="1:12" ht="61.5" customHeight="1">
      <c r="A65" s="15"/>
      <c r="B65" s="312"/>
      <c r="C65" s="629" t="s">
        <v>795</v>
      </c>
      <c r="D65" s="998" t="s">
        <v>797</v>
      </c>
      <c r="E65" s="999"/>
      <c r="F65" s="1000"/>
      <c r="G65" s="312"/>
      <c r="H65" s="427"/>
      <c r="I65" s="630"/>
      <c r="J65" s="630"/>
      <c r="K65" s="630"/>
      <c r="L65" s="603"/>
    </row>
    <row r="66" spans="1:12" ht="61.5" customHeight="1" thickBot="1">
      <c r="A66" s="15"/>
      <c r="B66" s="631"/>
      <c r="C66" s="632" t="s">
        <v>796</v>
      </c>
      <c r="D66" s="1001" t="s">
        <v>798</v>
      </c>
      <c r="E66" s="1002"/>
      <c r="F66" s="1003"/>
      <c r="G66" s="312"/>
      <c r="H66" s="427"/>
      <c r="I66" s="630"/>
      <c r="J66" s="630"/>
      <c r="K66" s="630"/>
      <c r="L66" s="603"/>
    </row>
    <row r="67" spans="1:12" ht="15" thickBot="1">
      <c r="A67" s="15"/>
      <c r="B67" s="633"/>
      <c r="C67" s="445"/>
      <c r="D67" s="431"/>
      <c r="E67" s="431"/>
      <c r="F67" s="431"/>
      <c r="G67" s="431"/>
      <c r="H67" s="431"/>
      <c r="I67" s="431"/>
      <c r="J67" s="634"/>
      <c r="K67" s="634"/>
      <c r="L67" s="635"/>
    </row>
    <row r="68" spans="1:12" ht="50.15" customHeight="1">
      <c r="A68" s="15"/>
      <c r="C68"/>
    </row>
    <row r="69" spans="1:12" ht="50.15" customHeight="1">
      <c r="A69" s="15"/>
      <c r="C69"/>
    </row>
    <row r="70" spans="1:12" ht="49.5" customHeight="1">
      <c r="A70" s="15"/>
      <c r="C70"/>
    </row>
    <row r="71" spans="1:12" ht="50.15" customHeight="1">
      <c r="A71" s="15"/>
      <c r="C71"/>
    </row>
    <row r="72" spans="1:12" ht="50.15" customHeight="1">
      <c r="A72" s="15"/>
      <c r="C72"/>
    </row>
    <row r="73" spans="1:12" ht="50.15" customHeight="1">
      <c r="A73" s="15"/>
      <c r="C73"/>
    </row>
    <row r="74" spans="1:12">
      <c r="A74" s="15"/>
      <c r="C74"/>
    </row>
    <row r="75" spans="1:12">
      <c r="A75" s="15"/>
      <c r="C75"/>
    </row>
    <row r="76" spans="1:12">
      <c r="A76" s="15"/>
      <c r="C76"/>
    </row>
    <row r="77" spans="1:12">
      <c r="C77"/>
    </row>
    <row r="78" spans="1:12">
      <c r="C78"/>
    </row>
    <row r="79" spans="1:12">
      <c r="C79"/>
    </row>
    <row r="80" spans="1:12">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sheetData>
  <mergeCells count="78">
    <mergeCell ref="I59:K59"/>
    <mergeCell ref="D64:F64"/>
    <mergeCell ref="I64:K64"/>
    <mergeCell ref="D65:F65"/>
    <mergeCell ref="D66:F66"/>
    <mergeCell ref="D61:F61"/>
    <mergeCell ref="I61:K61"/>
    <mergeCell ref="D62:F62"/>
    <mergeCell ref="I62:K62"/>
    <mergeCell ref="D63:F63"/>
    <mergeCell ref="I63:K63"/>
    <mergeCell ref="D60:F60"/>
    <mergeCell ref="I60:K60"/>
    <mergeCell ref="F49:G49"/>
    <mergeCell ref="H49:I49"/>
    <mergeCell ref="D50:E50"/>
    <mergeCell ref="F50:G50"/>
    <mergeCell ref="H50:I50"/>
    <mergeCell ref="E53:J53"/>
    <mergeCell ref="E54:J54"/>
    <mergeCell ref="C56:E56"/>
    <mergeCell ref="D59:F59"/>
    <mergeCell ref="E33:J33"/>
    <mergeCell ref="E34:J34"/>
    <mergeCell ref="C36:J36"/>
    <mergeCell ref="D37:K44"/>
    <mergeCell ref="D47:E47"/>
    <mergeCell ref="F47:G47"/>
    <mergeCell ref="H47:I47"/>
    <mergeCell ref="C48:C51"/>
    <mergeCell ref="D48:E48"/>
    <mergeCell ref="F48:G48"/>
    <mergeCell ref="H48:I48"/>
    <mergeCell ref="D49:E49"/>
    <mergeCell ref="D29:E29"/>
    <mergeCell ref="F29:G29"/>
    <mergeCell ref="H29:I29"/>
    <mergeCell ref="D30:E30"/>
    <mergeCell ref="F30:G30"/>
    <mergeCell ref="H30:I30"/>
    <mergeCell ref="D27:E27"/>
    <mergeCell ref="F27:G27"/>
    <mergeCell ref="H27:I27"/>
    <mergeCell ref="D28:E28"/>
    <mergeCell ref="F28:G28"/>
    <mergeCell ref="H28:I28"/>
    <mergeCell ref="D25:E25"/>
    <mergeCell ref="F25:G25"/>
    <mergeCell ref="H25:I25"/>
    <mergeCell ref="D26:E26"/>
    <mergeCell ref="F26:G26"/>
    <mergeCell ref="H26:I26"/>
    <mergeCell ref="D24:E24"/>
    <mergeCell ref="F24:G24"/>
    <mergeCell ref="H24:I24"/>
    <mergeCell ref="D10:E10"/>
    <mergeCell ref="F10:G10"/>
    <mergeCell ref="H10:I10"/>
    <mergeCell ref="D11:E11"/>
    <mergeCell ref="F11:G11"/>
    <mergeCell ref="H11:I11"/>
    <mergeCell ref="D14:K14"/>
    <mergeCell ref="E15:J15"/>
    <mergeCell ref="E16:J16"/>
    <mergeCell ref="C18:J18"/>
    <mergeCell ref="D19:K22"/>
    <mergeCell ref="D8:E8"/>
    <mergeCell ref="F8:G8"/>
    <mergeCell ref="H8:I8"/>
    <mergeCell ref="D9:E9"/>
    <mergeCell ref="F9:G9"/>
    <mergeCell ref="H9:I9"/>
    <mergeCell ref="C3:K3"/>
    <mergeCell ref="C4:K4"/>
    <mergeCell ref="C5:K5"/>
    <mergeCell ref="D7:E7"/>
    <mergeCell ref="F7:G7"/>
    <mergeCell ref="H7:I7"/>
  </mergeCells>
  <dataValidations count="6">
    <dataValidation type="list" allowBlank="1" showInputMessage="1" showErrorMessage="1" prompt="Please use drop down menu to enter data " sqref="G25 F48:G48 F25:F26 F8:F9 G8" xr:uid="{CDCEDF3E-0607-4C9D-919D-3BFE981A4489}">
      <formula1>"Outcome 1, Outcome 2, Outcome 3, Outcome 4, Outcome 5, Outcome 6, Outcome 7, Outcome 8"</formula1>
    </dataValidation>
    <dataValidation allowBlank="1" showInputMessage="1" showErrorMessage="1" prompt="Report the project components/outcomes as in the project document " sqref="D7:E7 D24:E24 D47:E47" xr:uid="{219FD4FA-4510-40D9-8BD7-AF154701B522}"/>
    <dataValidation allowBlank="1" showInputMessage="1" showErrorMessage="1" prompt="Please use the drop-down menu to fill this section" sqref="F7:G7 F24:G24 F47:G47" xr:uid="{9149F235-9F10-40F8-9BD3-BA402FEBD874}"/>
    <dataValidation allowBlank="1" showInputMessage="1" showErrorMessage="1" prompt="Refers to the progress expected to be reached at project finalization. " sqref="H7:I7 H24:I24 H47:I47" xr:uid="{46912F0B-6EB0-432B-A8B5-7A3A306337FE}"/>
    <dataValidation allowBlank="1" showInputMessage="1" showErrorMessage="1" prompt="Report on the progress at output level and explain how it relates to the key milestone (outcome/project component)" sqref="J7 J24 J47" xr:uid="{31A88B4B-AF81-4B05-BBE5-E02FE641147B}"/>
    <dataValidation type="list" allowBlank="1" showInputMessage="1" showErrorMessage="1" sqref="F49:G50 G30 G27 F10:G11 F27:F30" xr:uid="{052D50BA-8C6F-4613-8222-D18573E987BA}">
      <formula1>"Outcome 1, Outcome 2, Outcome 3, Outcome 4, Outcome 5, Outcome 6, Outcome 7, Outcome 8"</formula1>
    </dataValidation>
  </dataValidations>
  <hyperlinks>
    <hyperlink ref="E34" r:id="rId1" display="dgutierrez@imarpe.gob.pe" xr:uid="{93D532D8-5527-4EC0-8916-E5536182A2CD}"/>
  </hyperlinks>
  <pageMargins left="0.2" right="0.21" top="0.17" bottom="0.17" header="0.17" footer="0.17"/>
  <pageSetup orientation="landscape"/>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H51"/>
  <sheetViews>
    <sheetView topLeftCell="E13" zoomScale="70" zoomScaleNormal="70" workbookViewId="0">
      <selection activeCell="G17" sqref="G17"/>
    </sheetView>
  </sheetViews>
  <sheetFormatPr defaultColWidth="8.90625" defaultRowHeight="14.5"/>
  <cols>
    <col min="1" max="1" width="1.453125" customWidth="1"/>
    <col min="2" max="2" width="1.90625" customWidth="1"/>
    <col min="3" max="3" width="23" customWidth="1"/>
    <col min="4" max="4" width="58.54296875" customWidth="1"/>
    <col min="5" max="5" width="17.453125" customWidth="1"/>
    <col min="6" max="6" width="45.453125" style="307" customWidth="1"/>
    <col min="7" max="7" width="66.54296875" style="325" customWidth="1"/>
    <col min="8" max="8" width="59.6328125" style="325" customWidth="1"/>
    <col min="10" max="10" width="8.90625" style="590"/>
    <col min="11" max="11" width="11.453125" style="590" customWidth="1"/>
    <col min="12" max="13" width="8.90625" style="590"/>
    <col min="14" max="14" width="17.90625" style="590" customWidth="1"/>
    <col min="15" max="34" width="8.90625" style="590"/>
  </cols>
  <sheetData>
    <row r="1" spans="2:17" ht="15" thickBot="1"/>
    <row r="2" spans="2:17">
      <c r="B2" s="308"/>
      <c r="C2" s="309"/>
      <c r="D2" s="310"/>
      <c r="E2" s="310"/>
      <c r="F2" s="310"/>
      <c r="G2" s="326"/>
      <c r="H2" s="326"/>
      <c r="I2" s="311"/>
    </row>
    <row r="3" spans="2:17" ht="25">
      <c r="B3" s="41"/>
      <c r="C3" s="1012" t="s">
        <v>235</v>
      </c>
      <c r="D3" s="1013"/>
      <c r="E3" s="1013"/>
      <c r="F3" s="1013"/>
      <c r="G3" s="1013"/>
      <c r="H3" s="1013"/>
      <c r="I3" s="1014"/>
    </row>
    <row r="4" spans="2:17" ht="25.5">
      <c r="B4" s="312"/>
      <c r="C4" s="1015" t="s">
        <v>236</v>
      </c>
      <c r="D4" s="1015"/>
      <c r="E4" s="1015"/>
      <c r="F4" s="1015"/>
      <c r="G4" s="1015"/>
      <c r="H4" s="1015"/>
      <c r="I4" s="1016"/>
    </row>
    <row r="5" spans="2:17" ht="25.5">
      <c r="B5" s="312"/>
      <c r="C5" s="1017"/>
      <c r="D5" s="1017"/>
      <c r="E5" s="1017"/>
      <c r="F5" s="1017"/>
      <c r="G5" s="1017"/>
      <c r="H5" s="1017"/>
      <c r="I5" s="1018"/>
    </row>
    <row r="6" spans="2:17" ht="30.75" customHeight="1">
      <c r="B6" s="312"/>
      <c r="C6" s="1019" t="s">
        <v>237</v>
      </c>
      <c r="D6" s="1019"/>
      <c r="E6" s="1019"/>
      <c r="F6" s="1019"/>
      <c r="G6" s="1019"/>
      <c r="H6" s="1019"/>
      <c r="I6" s="1020"/>
      <c r="Q6" s="592"/>
    </row>
    <row r="7" spans="2:17" ht="30.75" customHeight="1">
      <c r="B7" s="312"/>
      <c r="C7" s="313"/>
      <c r="D7" s="313"/>
      <c r="E7" s="313"/>
      <c r="F7" s="313"/>
      <c r="G7" s="327"/>
      <c r="H7" s="327"/>
      <c r="I7" s="314"/>
      <c r="Q7" s="592"/>
    </row>
    <row r="8" spans="2:17" ht="81" customHeight="1">
      <c r="B8" s="312"/>
      <c r="C8" s="329" t="s">
        <v>234</v>
      </c>
      <c r="D8" s="330" t="s">
        <v>852</v>
      </c>
      <c r="E8" s="330" t="s">
        <v>232</v>
      </c>
      <c r="F8" s="330" t="s">
        <v>1125</v>
      </c>
      <c r="G8" s="331" t="s">
        <v>263</v>
      </c>
      <c r="H8" s="579" t="s">
        <v>1402</v>
      </c>
      <c r="I8" s="315"/>
      <c r="Q8" s="592">
        <f>130/290</f>
        <v>0.44827586206896552</v>
      </c>
    </row>
    <row r="9" spans="2:17" ht="130.5" customHeight="1">
      <c r="B9" s="316"/>
      <c r="C9" s="1004" t="s">
        <v>853</v>
      </c>
      <c r="D9" s="332" t="s">
        <v>854</v>
      </c>
      <c r="E9" s="333">
        <v>0</v>
      </c>
      <c r="F9" s="334">
        <f>+'[10]Semestre 2021 C1'!G4</f>
        <v>0.41</v>
      </c>
      <c r="G9" s="317">
        <v>700</v>
      </c>
      <c r="H9" s="317" t="s">
        <v>1451</v>
      </c>
      <c r="I9" s="315"/>
      <c r="Q9" s="642">
        <f>290/700</f>
        <v>0.41428571428571431</v>
      </c>
    </row>
    <row r="10" spans="2:17" ht="95.25" customHeight="1">
      <c r="B10" s="316"/>
      <c r="C10" s="1004"/>
      <c r="D10" s="332" t="s">
        <v>946</v>
      </c>
      <c r="E10" s="333">
        <f>0</f>
        <v>0</v>
      </c>
      <c r="F10" s="334">
        <f>+'Results Tracker'!R22</f>
        <v>0.32500000000000001</v>
      </c>
      <c r="G10" s="335">
        <v>0.2</v>
      </c>
      <c r="H10" s="335" t="s">
        <v>1445</v>
      </c>
      <c r="I10" s="315"/>
      <c r="K10" s="591"/>
      <c r="L10" s="592"/>
      <c r="Q10" s="592"/>
    </row>
    <row r="11" spans="2:17" ht="84" customHeight="1">
      <c r="B11" s="316"/>
      <c r="C11" s="336" t="s">
        <v>855</v>
      </c>
      <c r="D11" s="324" t="s">
        <v>856</v>
      </c>
      <c r="E11" s="337">
        <v>0</v>
      </c>
      <c r="F11" s="334">
        <f>+'[10]Semestre 2021 C1'!G23</f>
        <v>0.31473214285714285</v>
      </c>
      <c r="G11" s="323" t="s">
        <v>857</v>
      </c>
      <c r="H11" s="597" t="s">
        <v>1446</v>
      </c>
      <c r="I11" s="315"/>
      <c r="J11" s="640"/>
      <c r="K11" s="593"/>
      <c r="Q11" s="642">
        <f>10/30</f>
        <v>0.33333333333333331</v>
      </c>
    </row>
    <row r="12" spans="2:17" ht="111.75" customHeight="1">
      <c r="B12" s="316"/>
      <c r="C12" s="1008" t="s">
        <v>858</v>
      </c>
      <c r="D12" s="324" t="s">
        <v>859</v>
      </c>
      <c r="E12" s="318">
        <v>0</v>
      </c>
      <c r="F12" s="334">
        <f>+'[10]Semestre 2021 C1'!G47</f>
        <v>0.20833333333333331</v>
      </c>
      <c r="G12" s="323" t="s">
        <v>860</v>
      </c>
      <c r="H12" s="578" t="s">
        <v>1452</v>
      </c>
      <c r="I12" s="315"/>
    </row>
    <row r="13" spans="2:17" ht="103.5" customHeight="1">
      <c r="B13" s="316"/>
      <c r="C13" s="1008"/>
      <c r="D13" s="324" t="s">
        <v>861</v>
      </c>
      <c r="E13" s="318">
        <v>0</v>
      </c>
      <c r="F13" s="334">
        <f>+'[10]Semestre 2021 C1'!G53</f>
        <v>0.42499999999999999</v>
      </c>
      <c r="G13" s="323" t="s">
        <v>862</v>
      </c>
      <c r="H13" s="578" t="s">
        <v>1453</v>
      </c>
      <c r="I13" s="315"/>
    </row>
    <row r="14" spans="2:17" ht="57.75" customHeight="1">
      <c r="B14" s="316"/>
      <c r="C14" s="1004" t="s">
        <v>863</v>
      </c>
      <c r="D14" s="1009" t="s">
        <v>864</v>
      </c>
      <c r="E14" s="1010">
        <v>0</v>
      </c>
      <c r="F14" s="1005">
        <f>+'[10]Semestre 2021 C1'!G76</f>
        <v>0.24166666666666667</v>
      </c>
      <c r="G14" s="1007" t="s">
        <v>865</v>
      </c>
      <c r="H14" s="1007" t="s">
        <v>1454</v>
      </c>
      <c r="I14" s="315"/>
    </row>
    <row r="15" spans="2:17" ht="54.75" customHeight="1">
      <c r="B15" s="316"/>
      <c r="C15" s="1004"/>
      <c r="D15" s="1009"/>
      <c r="E15" s="1011"/>
      <c r="F15" s="1006"/>
      <c r="G15" s="1007"/>
      <c r="H15" s="1007"/>
      <c r="I15" s="315"/>
    </row>
    <row r="16" spans="2:17" ht="105" customHeight="1">
      <c r="B16" s="316"/>
      <c r="C16" s="1004"/>
      <c r="D16" s="324" t="s">
        <v>866</v>
      </c>
      <c r="E16" s="318">
        <v>0</v>
      </c>
      <c r="F16" s="334">
        <f>+'[10]Semestre 2021 C1'!G82</f>
        <v>0</v>
      </c>
      <c r="G16" s="323" t="s">
        <v>867</v>
      </c>
      <c r="H16" s="578" t="s">
        <v>1411</v>
      </c>
      <c r="I16" s="315"/>
    </row>
    <row r="17" spans="2:11" ht="120.75" customHeight="1">
      <c r="B17" s="316"/>
      <c r="C17" s="1004" t="s">
        <v>868</v>
      </c>
      <c r="D17" s="324" t="s">
        <v>870</v>
      </c>
      <c r="E17" s="318">
        <v>1</v>
      </c>
      <c r="F17" s="334">
        <f>+'[10]Semestre 2021 C1'!G109</f>
        <v>0.13221153846153846</v>
      </c>
      <c r="G17" s="323" t="s">
        <v>869</v>
      </c>
      <c r="H17" s="597" t="s">
        <v>1455</v>
      </c>
      <c r="I17" s="315"/>
      <c r="J17" s="594"/>
    </row>
    <row r="18" spans="2:11" ht="81.75" customHeight="1">
      <c r="B18" s="316"/>
      <c r="C18" s="1004"/>
      <c r="D18" s="324" t="s">
        <v>873</v>
      </c>
      <c r="E18" s="318">
        <v>0</v>
      </c>
      <c r="F18" s="334">
        <f>+'[10]Semestre 2021 C1'!G115</f>
        <v>0.13221153846153846</v>
      </c>
      <c r="G18" s="323" t="s">
        <v>872</v>
      </c>
      <c r="H18" s="597" t="s">
        <v>1456</v>
      </c>
      <c r="I18" s="315"/>
      <c r="J18" s="594"/>
    </row>
    <row r="19" spans="2:11" ht="75" customHeight="1">
      <c r="B19" s="316"/>
      <c r="C19" s="1004" t="s">
        <v>874</v>
      </c>
      <c r="D19" s="324" t="s">
        <v>876</v>
      </c>
      <c r="E19" s="318">
        <v>0</v>
      </c>
      <c r="F19" s="334">
        <f>+'[10]Semestre 2021 C1'!G147</f>
        <v>0.3</v>
      </c>
      <c r="G19" s="323" t="s">
        <v>875</v>
      </c>
      <c r="H19" s="578" t="s">
        <v>1440</v>
      </c>
      <c r="I19" s="315"/>
      <c r="K19" s="591"/>
    </row>
    <row r="20" spans="2:11" ht="68.25" customHeight="1">
      <c r="B20" s="316"/>
      <c r="C20" s="1004"/>
      <c r="D20" s="324" t="s">
        <v>878</v>
      </c>
      <c r="E20" s="318">
        <v>0</v>
      </c>
      <c r="F20" s="334">
        <f>+'[10]Semestre 2021 C1'!G153</f>
        <v>0.22500000000000001</v>
      </c>
      <c r="G20" s="323" t="s">
        <v>877</v>
      </c>
      <c r="H20" s="578" t="s">
        <v>1412</v>
      </c>
      <c r="I20" s="315"/>
      <c r="K20" s="594"/>
    </row>
    <row r="21" spans="2:11" ht="81.75" customHeight="1">
      <c r="B21" s="316"/>
      <c r="C21" s="1004"/>
      <c r="D21" s="324" t="s">
        <v>879</v>
      </c>
      <c r="E21" s="318">
        <v>0</v>
      </c>
      <c r="F21" s="334">
        <f>+'[10]Semestre 2021 C1'!G159</f>
        <v>0</v>
      </c>
      <c r="G21" s="323" t="s">
        <v>877</v>
      </c>
      <c r="H21" s="597" t="s">
        <v>1447</v>
      </c>
      <c r="I21" s="315"/>
      <c r="J21" s="640"/>
      <c r="K21" s="595"/>
    </row>
    <row r="22" spans="2:11" ht="133.5" customHeight="1">
      <c r="B22" s="316"/>
      <c r="C22" s="336" t="s">
        <v>880</v>
      </c>
      <c r="D22" s="324" t="s">
        <v>881</v>
      </c>
      <c r="E22" s="318">
        <v>0</v>
      </c>
      <c r="F22" s="334">
        <f>+'[10]Semestre 2021 C1'!G179</f>
        <v>0.125</v>
      </c>
      <c r="G22" s="323" t="s">
        <v>882</v>
      </c>
      <c r="H22" s="578" t="s">
        <v>1413</v>
      </c>
      <c r="I22" s="315"/>
      <c r="K22" s="594"/>
    </row>
    <row r="23" spans="2:11" ht="106.5" customHeight="1">
      <c r="B23" s="316"/>
      <c r="C23" s="329" t="s">
        <v>883</v>
      </c>
      <c r="D23" s="324" t="s">
        <v>884</v>
      </c>
      <c r="E23" s="318">
        <v>0</v>
      </c>
      <c r="F23" s="471">
        <f>+'[10]Semestre 2021 C1'!G195</f>
        <v>0.47916666666666669</v>
      </c>
      <c r="G23" s="323" t="s">
        <v>885</v>
      </c>
      <c r="H23" s="597" t="s">
        <v>1457</v>
      </c>
      <c r="I23" s="315"/>
      <c r="K23" s="595"/>
    </row>
    <row r="24" spans="2:11" ht="105.75" customHeight="1">
      <c r="B24" s="316"/>
      <c r="C24" s="329" t="s">
        <v>886</v>
      </c>
      <c r="D24" s="338" t="s">
        <v>887</v>
      </c>
      <c r="E24" s="333">
        <v>0</v>
      </c>
      <c r="F24" s="471">
        <f>+'[10]Semestre 2021 C2'!G4</f>
        <v>0.79871961805555558</v>
      </c>
      <c r="G24" s="317" t="s">
        <v>888</v>
      </c>
      <c r="H24" s="317" t="s">
        <v>1441</v>
      </c>
      <c r="I24" s="315"/>
    </row>
    <row r="25" spans="2:11" ht="110.25" customHeight="1">
      <c r="B25" s="316"/>
      <c r="C25" s="1004" t="s">
        <v>889</v>
      </c>
      <c r="D25" s="324" t="s">
        <v>890</v>
      </c>
      <c r="E25" s="318">
        <v>1</v>
      </c>
      <c r="F25" s="334">
        <f>+'[10]Semestre 2021 C2'!G17</f>
        <v>0.875</v>
      </c>
      <c r="G25" s="641" t="s">
        <v>1407</v>
      </c>
      <c r="H25" s="578" t="s">
        <v>1414</v>
      </c>
      <c r="I25" s="315"/>
    </row>
    <row r="26" spans="2:11" ht="54.75" customHeight="1">
      <c r="B26" s="316"/>
      <c r="C26" s="1004"/>
      <c r="D26" s="324" t="s">
        <v>891</v>
      </c>
      <c r="E26" s="318">
        <v>0</v>
      </c>
      <c r="F26" s="334">
        <f>+'[10]Semestre 2021 C2'!G23</f>
        <v>0.875</v>
      </c>
      <c r="G26" s="641" t="s">
        <v>1408</v>
      </c>
      <c r="H26" s="578" t="s">
        <v>1415</v>
      </c>
      <c r="I26" s="315"/>
    </row>
    <row r="27" spans="2:11" ht="101.25" customHeight="1">
      <c r="B27" s="316"/>
      <c r="C27" s="1004"/>
      <c r="D27" s="324" t="s">
        <v>892</v>
      </c>
      <c r="E27" s="318"/>
      <c r="F27" s="334">
        <f>+'[10]Semestre 2021 C2'!G29</f>
        <v>0.75</v>
      </c>
      <c r="G27" s="323" t="s">
        <v>893</v>
      </c>
      <c r="H27" s="597" t="s">
        <v>1448</v>
      </c>
      <c r="I27" s="315"/>
      <c r="J27" s="640"/>
    </row>
    <row r="28" spans="2:11" ht="74.25" customHeight="1">
      <c r="B28" s="316"/>
      <c r="C28" s="1004" t="s">
        <v>894</v>
      </c>
      <c r="D28" s="339" t="s">
        <v>895</v>
      </c>
      <c r="E28" s="318">
        <v>0</v>
      </c>
      <c r="F28" s="334">
        <f>+'[10]Semestre 2021 C2'!G57</f>
        <v>1</v>
      </c>
      <c r="G28" s="323" t="s">
        <v>896</v>
      </c>
      <c r="H28" s="578" t="s">
        <v>1458</v>
      </c>
      <c r="I28" s="315"/>
    </row>
    <row r="29" spans="2:11" ht="74.25" customHeight="1">
      <c r="B29" s="316"/>
      <c r="C29" s="1004"/>
      <c r="D29" s="339" t="s">
        <v>1410</v>
      </c>
      <c r="E29" s="318">
        <v>0</v>
      </c>
      <c r="F29" s="334">
        <v>0.5</v>
      </c>
      <c r="G29" s="578" t="s">
        <v>1409</v>
      </c>
      <c r="H29" s="578" t="s">
        <v>1459</v>
      </c>
      <c r="I29" s="315"/>
    </row>
    <row r="30" spans="2:11" ht="85.5" customHeight="1">
      <c r="B30" s="316"/>
      <c r="C30" s="1004"/>
      <c r="D30" s="324" t="s">
        <v>897</v>
      </c>
      <c r="E30" s="318">
        <v>0</v>
      </c>
      <c r="F30" s="334">
        <f>+'[10]Semestre 2021 C2'!G63</f>
        <v>0.64583333333333337</v>
      </c>
      <c r="G30" s="323" t="s">
        <v>898</v>
      </c>
      <c r="H30" s="578" t="s">
        <v>1460</v>
      </c>
      <c r="I30" s="315"/>
    </row>
    <row r="31" spans="2:11" ht="153" customHeight="1">
      <c r="B31" s="316"/>
      <c r="C31" s="1004"/>
      <c r="D31" s="324" t="s">
        <v>899</v>
      </c>
      <c r="E31" s="318">
        <v>0</v>
      </c>
      <c r="F31" s="334">
        <f>+'[10]Semestre 2021 C2'!G69</f>
        <v>0.5</v>
      </c>
      <c r="G31" s="323" t="s">
        <v>900</v>
      </c>
      <c r="H31" s="578" t="s">
        <v>1461</v>
      </c>
      <c r="I31" s="315"/>
    </row>
    <row r="32" spans="2:11" ht="80.25" customHeight="1">
      <c r="B32" s="316"/>
      <c r="C32" s="1004" t="s">
        <v>901</v>
      </c>
      <c r="D32" s="324" t="s">
        <v>903</v>
      </c>
      <c r="E32" s="318">
        <v>0</v>
      </c>
      <c r="F32" s="334">
        <v>0.5</v>
      </c>
      <c r="G32" s="323" t="s">
        <v>902</v>
      </c>
      <c r="H32" s="597" t="s">
        <v>1449</v>
      </c>
      <c r="I32" s="315"/>
      <c r="J32" s="640"/>
    </row>
    <row r="33" spans="2:14" ht="54">
      <c r="B33" s="316"/>
      <c r="C33" s="1004"/>
      <c r="D33" s="324" t="s">
        <v>905</v>
      </c>
      <c r="E33" s="318">
        <v>0</v>
      </c>
      <c r="F33" s="334">
        <f>+'[10]Semestre 2021 C2'!G115</f>
        <v>0.5</v>
      </c>
      <c r="G33" s="323" t="s">
        <v>904</v>
      </c>
      <c r="H33" s="578" t="s">
        <v>1462</v>
      </c>
      <c r="I33" s="315"/>
    </row>
    <row r="34" spans="2:14" ht="36">
      <c r="B34" s="316"/>
      <c r="C34" s="1008" t="s">
        <v>906</v>
      </c>
      <c r="D34" s="324" t="s">
        <v>907</v>
      </c>
      <c r="E34" s="318"/>
      <c r="F34" s="334">
        <f>+'[10]Semestre 2021 C2'!G131</f>
        <v>0.66666666666666663</v>
      </c>
      <c r="G34" s="323" t="s">
        <v>908</v>
      </c>
      <c r="H34" s="597" t="s">
        <v>1450</v>
      </c>
      <c r="I34" s="315"/>
    </row>
    <row r="35" spans="2:14" ht="64.5" customHeight="1">
      <c r="B35" s="316"/>
      <c r="C35" s="1008"/>
      <c r="D35" s="324" t="s">
        <v>909</v>
      </c>
      <c r="E35" s="318"/>
      <c r="F35" s="334">
        <v>0.5</v>
      </c>
      <c r="G35" s="323" t="s">
        <v>910</v>
      </c>
      <c r="H35" s="578" t="s">
        <v>1463</v>
      </c>
      <c r="I35" s="315"/>
    </row>
    <row r="36" spans="2:14" ht="72.75" customHeight="1">
      <c r="B36" s="316"/>
      <c r="C36" s="1008"/>
      <c r="D36" s="324" t="s">
        <v>911</v>
      </c>
      <c r="E36" s="318">
        <v>0</v>
      </c>
      <c r="F36" s="334">
        <f>+'[10]Semestre 2021 C2'!G143</f>
        <v>0.875</v>
      </c>
      <c r="G36" s="323" t="s">
        <v>948</v>
      </c>
      <c r="H36" s="578" t="s">
        <v>1464</v>
      </c>
      <c r="I36" s="315"/>
    </row>
    <row r="37" spans="2:14" ht="110.25" customHeight="1">
      <c r="B37" s="316"/>
      <c r="C37" s="1004" t="s">
        <v>912</v>
      </c>
      <c r="D37" s="332" t="s">
        <v>947</v>
      </c>
      <c r="E37" s="396">
        <v>0</v>
      </c>
      <c r="F37" s="334">
        <f>+'[10]Semestre 2021 C3'!G5</f>
        <v>0.25</v>
      </c>
      <c r="G37" s="332" t="s">
        <v>913</v>
      </c>
      <c r="H37" s="332" t="s">
        <v>1465</v>
      </c>
      <c r="I37" s="315"/>
    </row>
    <row r="38" spans="2:14" ht="60.75" customHeight="1">
      <c r="B38" s="316"/>
      <c r="C38" s="1004"/>
      <c r="D38" s="332" t="s">
        <v>914</v>
      </c>
      <c r="E38" s="396">
        <v>0.17</v>
      </c>
      <c r="F38" s="334">
        <f>+'[10]Semestre 2021 C3'!G11</f>
        <v>0.16666666666666666</v>
      </c>
      <c r="G38" s="332" t="s">
        <v>915</v>
      </c>
      <c r="H38" s="332" t="s">
        <v>1416</v>
      </c>
      <c r="I38" s="315"/>
    </row>
    <row r="39" spans="2:14" ht="63.75" customHeight="1">
      <c r="B39" s="316"/>
      <c r="C39" s="1008" t="s">
        <v>916</v>
      </c>
      <c r="D39" s="324" t="s">
        <v>917</v>
      </c>
      <c r="E39" s="318">
        <v>0</v>
      </c>
      <c r="F39" s="334">
        <f>+'[10]Semestre 2021 C3'!G24</f>
        <v>0.5</v>
      </c>
      <c r="G39" s="530" t="s">
        <v>918</v>
      </c>
      <c r="H39" s="578" t="s">
        <v>1417</v>
      </c>
      <c r="I39" s="315"/>
    </row>
    <row r="40" spans="2:14" ht="60" customHeight="1">
      <c r="B40" s="316"/>
      <c r="C40" s="1008"/>
      <c r="D40" s="324" t="s">
        <v>919</v>
      </c>
      <c r="E40" s="318">
        <v>0</v>
      </c>
      <c r="F40" s="334">
        <f>+'[10]Semestre 2021 C3'!G30</f>
        <v>0</v>
      </c>
      <c r="G40" s="1007" t="s">
        <v>920</v>
      </c>
      <c r="H40" s="578" t="s">
        <v>1466</v>
      </c>
      <c r="I40" s="315"/>
    </row>
    <row r="41" spans="2:14" ht="60" customHeight="1">
      <c r="B41" s="316"/>
      <c r="C41" s="1008"/>
      <c r="D41" s="324" t="s">
        <v>921</v>
      </c>
      <c r="E41" s="318"/>
      <c r="F41" s="334">
        <f>+'[10]Semestre 2021 C3'!G36</f>
        <v>0</v>
      </c>
      <c r="G41" s="1007"/>
      <c r="H41" s="578" t="s">
        <v>1466</v>
      </c>
      <c r="I41" s="315"/>
    </row>
    <row r="42" spans="2:14" ht="66.75" customHeight="1">
      <c r="B42" s="316"/>
      <c r="C42" s="1008"/>
      <c r="D42" s="324" t="s">
        <v>922</v>
      </c>
      <c r="E42" s="318">
        <v>0</v>
      </c>
      <c r="F42" s="334">
        <f>+'[10]Semestre 2021 C3'!G42</f>
        <v>0.85416666666666663</v>
      </c>
      <c r="G42" s="530" t="s">
        <v>923</v>
      </c>
      <c r="H42" s="578" t="s">
        <v>1442</v>
      </c>
      <c r="I42" s="315"/>
    </row>
    <row r="43" spans="2:14" ht="146.25" customHeight="1">
      <c r="B43" s="316"/>
      <c r="C43" s="1008" t="s">
        <v>924</v>
      </c>
      <c r="D43" s="324" t="s">
        <v>925</v>
      </c>
      <c r="E43" s="318">
        <v>0</v>
      </c>
      <c r="F43" s="334">
        <f>+'[10]Semestre 2021 C3'!G84</f>
        <v>0.66666666666666663</v>
      </c>
      <c r="G43" s="530" t="s">
        <v>926</v>
      </c>
      <c r="H43" s="597" t="s">
        <v>1467</v>
      </c>
      <c r="I43" s="315"/>
      <c r="J43" s="640"/>
    </row>
    <row r="44" spans="2:14" ht="78.75" customHeight="1">
      <c r="B44" s="316"/>
      <c r="C44" s="1008"/>
      <c r="D44" s="324" t="s">
        <v>927</v>
      </c>
      <c r="E44" s="318">
        <v>0</v>
      </c>
      <c r="F44" s="334">
        <f>+'[10]Semestre 2021 C3'!G90</f>
        <v>0</v>
      </c>
      <c r="G44" s="530" t="s">
        <v>928</v>
      </c>
      <c r="H44" s="578" t="s">
        <v>1466</v>
      </c>
      <c r="I44" s="315"/>
    </row>
    <row r="45" spans="2:14" ht="108" customHeight="1">
      <c r="B45" s="316"/>
      <c r="C45" s="336" t="s">
        <v>929</v>
      </c>
      <c r="D45" s="324" t="s">
        <v>930</v>
      </c>
      <c r="E45" s="318">
        <v>0</v>
      </c>
      <c r="F45" s="334">
        <f>+'[10]Semestre 2021 C3'!G112</f>
        <v>0.6166666666666667</v>
      </c>
      <c r="G45" s="530" t="s">
        <v>931</v>
      </c>
      <c r="H45" s="578" t="s">
        <v>1468</v>
      </c>
      <c r="I45" s="315"/>
      <c r="N45" s="596"/>
    </row>
    <row r="46" spans="2:14" ht="106.5" customHeight="1">
      <c r="B46" s="316"/>
      <c r="C46" s="336" t="s">
        <v>932</v>
      </c>
      <c r="D46" s="335" t="s">
        <v>933</v>
      </c>
      <c r="E46" s="397">
        <v>0</v>
      </c>
      <c r="F46" s="334">
        <f>+'[10]Semestre 2021 C4'!G4</f>
        <v>2.8124999999999997E-2</v>
      </c>
      <c r="G46" s="398" t="s">
        <v>934</v>
      </c>
      <c r="H46" s="317" t="s">
        <v>1469</v>
      </c>
      <c r="I46" s="315"/>
    </row>
    <row r="47" spans="2:14" ht="84.75" customHeight="1">
      <c r="B47" s="316"/>
      <c r="C47" s="1008" t="s">
        <v>935</v>
      </c>
      <c r="D47" s="324" t="s">
        <v>936</v>
      </c>
      <c r="E47" s="318">
        <v>0</v>
      </c>
      <c r="F47" s="334">
        <f>+'[10]Semestre 2021 C4'!G18</f>
        <v>6.25E-2</v>
      </c>
      <c r="G47" s="323" t="s">
        <v>937</v>
      </c>
      <c r="H47" s="578" t="s">
        <v>1443</v>
      </c>
      <c r="I47" s="315"/>
    </row>
    <row r="48" spans="2:14" ht="55.5" customHeight="1">
      <c r="B48" s="316"/>
      <c r="C48" s="1008"/>
      <c r="D48" s="324" t="s">
        <v>938</v>
      </c>
      <c r="E48" s="318">
        <v>0</v>
      </c>
      <c r="F48" s="334">
        <f>+'[10]Semestre 2021 C4'!G24</f>
        <v>0</v>
      </c>
      <c r="G48" s="323" t="s">
        <v>939</v>
      </c>
      <c r="H48" s="578" t="s">
        <v>1418</v>
      </c>
      <c r="I48" s="315"/>
    </row>
    <row r="49" spans="2:9" ht="72" customHeight="1">
      <c r="B49" s="316"/>
      <c r="C49" s="336" t="s">
        <v>940</v>
      </c>
      <c r="D49" s="324" t="s">
        <v>941</v>
      </c>
      <c r="E49" s="318">
        <v>0</v>
      </c>
      <c r="F49" s="334">
        <f>+'[10]Semestre 2021 C4'!G43</f>
        <v>1.2500000000000001E-2</v>
      </c>
      <c r="G49" s="323" t="s">
        <v>942</v>
      </c>
      <c r="H49" s="578" t="s">
        <v>1444</v>
      </c>
      <c r="I49" s="315"/>
    </row>
    <row r="50" spans="2:9" ht="78.75" customHeight="1">
      <c r="B50" s="316"/>
      <c r="C50" s="336" t="s">
        <v>943</v>
      </c>
      <c r="D50" s="324" t="s">
        <v>944</v>
      </c>
      <c r="E50" s="318">
        <v>0</v>
      </c>
      <c r="F50" s="334">
        <f>+'[10]Semestre 2021 C4'!G57</f>
        <v>3.7499999999999999E-2</v>
      </c>
      <c r="G50" s="323" t="s">
        <v>945</v>
      </c>
      <c r="H50" s="578" t="s">
        <v>1419</v>
      </c>
      <c r="I50" s="315"/>
    </row>
    <row r="51" spans="2:9" ht="15" thickBot="1">
      <c r="B51" s="319"/>
      <c r="C51" s="320"/>
      <c r="D51" s="320"/>
      <c r="E51" s="320"/>
      <c r="F51" s="321"/>
      <c r="G51" s="328"/>
      <c r="H51" s="328"/>
      <c r="I51" s="322"/>
    </row>
  </sheetData>
  <mergeCells count="23">
    <mergeCell ref="H14:H15"/>
    <mergeCell ref="C12:C13"/>
    <mergeCell ref="C3:I3"/>
    <mergeCell ref="C4:I4"/>
    <mergeCell ref="C5:I5"/>
    <mergeCell ref="C6:I6"/>
    <mergeCell ref="C9:C10"/>
    <mergeCell ref="G40:G41"/>
    <mergeCell ref="C47:C48"/>
    <mergeCell ref="C43:C44"/>
    <mergeCell ref="C37:C38"/>
    <mergeCell ref="C39:C42"/>
    <mergeCell ref="C17:C18"/>
    <mergeCell ref="F14:F15"/>
    <mergeCell ref="G14:G15"/>
    <mergeCell ref="C14:C16"/>
    <mergeCell ref="C34:C36"/>
    <mergeCell ref="C32:C33"/>
    <mergeCell ref="C28:C31"/>
    <mergeCell ref="C25:C27"/>
    <mergeCell ref="C19:C21"/>
    <mergeCell ref="D14:D15"/>
    <mergeCell ref="E14:E15"/>
  </mergeCells>
  <conditionalFormatting sqref="F9">
    <cfRule type="dataBar" priority="33">
      <dataBar>
        <cfvo type="num" val="0"/>
        <cfvo type="num" val="1"/>
        <color theme="4" tint="0.39997558519241921"/>
      </dataBar>
      <extLst>
        <ext xmlns:x14="http://schemas.microsoft.com/office/spreadsheetml/2009/9/main" uri="{B025F937-C7B1-47D3-B67F-A62EFF666E3E}">
          <x14:id>{F7DFF023-56D6-425B-BF9F-655FEDDAC033}</x14:id>
        </ext>
      </extLst>
    </cfRule>
  </conditionalFormatting>
  <conditionalFormatting sqref="F10">
    <cfRule type="dataBar" priority="32">
      <dataBar>
        <cfvo type="num" val="0"/>
        <cfvo type="num" val="1"/>
        <color theme="4" tint="0.39997558519241921"/>
      </dataBar>
      <extLst>
        <ext xmlns:x14="http://schemas.microsoft.com/office/spreadsheetml/2009/9/main" uri="{B025F937-C7B1-47D3-B67F-A62EFF666E3E}">
          <x14:id>{6ED55FE5-5BE0-452E-BDB7-9298847AC6B7}</x14:id>
        </ext>
      </extLst>
    </cfRule>
  </conditionalFormatting>
  <conditionalFormatting sqref="F11">
    <cfRule type="dataBar" priority="31">
      <dataBar>
        <cfvo type="num" val="0"/>
        <cfvo type="num" val="1"/>
        <color theme="4" tint="0.39997558519241921"/>
      </dataBar>
      <extLst>
        <ext xmlns:x14="http://schemas.microsoft.com/office/spreadsheetml/2009/9/main" uri="{B025F937-C7B1-47D3-B67F-A62EFF666E3E}">
          <x14:id>{43BA194C-D06C-433C-A7B3-D6CB42490CAA}</x14:id>
        </ext>
      </extLst>
    </cfRule>
  </conditionalFormatting>
  <conditionalFormatting sqref="F12">
    <cfRule type="dataBar" priority="30">
      <dataBar>
        <cfvo type="num" val="0"/>
        <cfvo type="num" val="1"/>
        <color theme="4" tint="0.39997558519241921"/>
      </dataBar>
      <extLst>
        <ext xmlns:x14="http://schemas.microsoft.com/office/spreadsheetml/2009/9/main" uri="{B025F937-C7B1-47D3-B67F-A62EFF666E3E}">
          <x14:id>{FBFBB130-60FC-443B-9196-3B2738338057}</x14:id>
        </ext>
      </extLst>
    </cfRule>
  </conditionalFormatting>
  <conditionalFormatting sqref="F13">
    <cfRule type="dataBar" priority="29">
      <dataBar>
        <cfvo type="num" val="0"/>
        <cfvo type="num" val="1"/>
        <color theme="4" tint="0.39997558519241921"/>
      </dataBar>
      <extLst>
        <ext xmlns:x14="http://schemas.microsoft.com/office/spreadsheetml/2009/9/main" uri="{B025F937-C7B1-47D3-B67F-A62EFF666E3E}">
          <x14:id>{C4F23C3D-031D-40D9-93BB-57DD5D0EE424}</x14:id>
        </ext>
      </extLst>
    </cfRule>
  </conditionalFormatting>
  <conditionalFormatting sqref="F14">
    <cfRule type="dataBar" priority="28">
      <dataBar>
        <cfvo type="num" val="0"/>
        <cfvo type="num" val="1"/>
        <color theme="4" tint="0.39997558519241921"/>
      </dataBar>
      <extLst>
        <ext xmlns:x14="http://schemas.microsoft.com/office/spreadsheetml/2009/9/main" uri="{B025F937-C7B1-47D3-B67F-A62EFF666E3E}">
          <x14:id>{A8D27039-6CFA-4A09-9029-CF40950371A9}</x14:id>
        </ext>
      </extLst>
    </cfRule>
  </conditionalFormatting>
  <conditionalFormatting sqref="F16">
    <cfRule type="dataBar" priority="27">
      <dataBar>
        <cfvo type="num" val="0"/>
        <cfvo type="num" val="1"/>
        <color theme="4" tint="0.39997558519241921"/>
      </dataBar>
      <extLst>
        <ext xmlns:x14="http://schemas.microsoft.com/office/spreadsheetml/2009/9/main" uri="{B025F937-C7B1-47D3-B67F-A62EFF666E3E}">
          <x14:id>{3663750F-617B-4053-A8FC-AF35822EE905}</x14:id>
        </ext>
      </extLst>
    </cfRule>
  </conditionalFormatting>
  <conditionalFormatting sqref="F17:F18">
    <cfRule type="dataBar" priority="26">
      <dataBar>
        <cfvo type="num" val="0"/>
        <cfvo type="num" val="1"/>
        <color theme="4" tint="0.39997558519241921"/>
      </dataBar>
      <extLst>
        <ext xmlns:x14="http://schemas.microsoft.com/office/spreadsheetml/2009/9/main" uri="{B025F937-C7B1-47D3-B67F-A62EFF666E3E}">
          <x14:id>{43F8758C-437B-4316-8615-43F8E9807182}</x14:id>
        </ext>
      </extLst>
    </cfRule>
  </conditionalFormatting>
  <conditionalFormatting sqref="F19">
    <cfRule type="dataBar" priority="25">
      <dataBar>
        <cfvo type="num" val="0"/>
        <cfvo type="num" val="1"/>
        <color theme="4" tint="0.39997558519241921"/>
      </dataBar>
      <extLst>
        <ext xmlns:x14="http://schemas.microsoft.com/office/spreadsheetml/2009/9/main" uri="{B025F937-C7B1-47D3-B67F-A62EFF666E3E}">
          <x14:id>{833FE1B0-CD71-4E12-868A-0001746DD403}</x14:id>
        </ext>
      </extLst>
    </cfRule>
  </conditionalFormatting>
  <conditionalFormatting sqref="F20:F21">
    <cfRule type="dataBar" priority="24">
      <dataBar>
        <cfvo type="num" val="0"/>
        <cfvo type="num" val="1"/>
        <color theme="4" tint="0.39997558519241921"/>
      </dataBar>
      <extLst>
        <ext xmlns:x14="http://schemas.microsoft.com/office/spreadsheetml/2009/9/main" uri="{B025F937-C7B1-47D3-B67F-A62EFF666E3E}">
          <x14:id>{C2E8CC84-225F-4932-8621-AA321C260D82}</x14:id>
        </ext>
      </extLst>
    </cfRule>
  </conditionalFormatting>
  <conditionalFormatting sqref="F22">
    <cfRule type="dataBar" priority="23">
      <dataBar>
        <cfvo type="num" val="0"/>
        <cfvo type="num" val="1"/>
        <color theme="4" tint="0.39997558519241921"/>
      </dataBar>
      <extLst>
        <ext xmlns:x14="http://schemas.microsoft.com/office/spreadsheetml/2009/9/main" uri="{B025F937-C7B1-47D3-B67F-A62EFF666E3E}">
          <x14:id>{67B5DDAD-7E9E-43AB-A0EB-2E60A39385BA}</x14:id>
        </ext>
      </extLst>
    </cfRule>
  </conditionalFormatting>
  <conditionalFormatting sqref="F23">
    <cfRule type="dataBar" priority="22">
      <dataBar>
        <cfvo type="num" val="0"/>
        <cfvo type="num" val="1"/>
        <color theme="4" tint="0.39997558519241921"/>
      </dataBar>
      <extLst>
        <ext xmlns:x14="http://schemas.microsoft.com/office/spreadsheetml/2009/9/main" uri="{B025F937-C7B1-47D3-B67F-A62EFF666E3E}">
          <x14:id>{2EEC20C4-35B2-4E74-ACDD-95E24F406FE8}</x14:id>
        </ext>
      </extLst>
    </cfRule>
  </conditionalFormatting>
  <conditionalFormatting sqref="F25">
    <cfRule type="dataBar" priority="21">
      <dataBar>
        <cfvo type="num" val="0"/>
        <cfvo type="num" val="1"/>
        <color theme="4" tint="0.39997558519241921"/>
      </dataBar>
      <extLst>
        <ext xmlns:x14="http://schemas.microsoft.com/office/spreadsheetml/2009/9/main" uri="{B025F937-C7B1-47D3-B67F-A62EFF666E3E}">
          <x14:id>{63CFCECB-701F-4822-A5C2-B032B8952515}</x14:id>
        </ext>
      </extLst>
    </cfRule>
  </conditionalFormatting>
  <conditionalFormatting sqref="F27">
    <cfRule type="dataBar" priority="20">
      <dataBar>
        <cfvo type="num" val="0"/>
        <cfvo type="num" val="1"/>
        <color theme="4" tint="0.39997558519241921"/>
      </dataBar>
      <extLst>
        <ext xmlns:x14="http://schemas.microsoft.com/office/spreadsheetml/2009/9/main" uri="{B025F937-C7B1-47D3-B67F-A62EFF666E3E}">
          <x14:id>{0A96DA17-510F-4C38-B594-4386B1C2D00C}</x14:id>
        </ext>
      </extLst>
    </cfRule>
  </conditionalFormatting>
  <conditionalFormatting sqref="F26">
    <cfRule type="dataBar" priority="19">
      <dataBar>
        <cfvo type="num" val="0"/>
        <cfvo type="num" val="1"/>
        <color theme="4" tint="0.39997558519241921"/>
      </dataBar>
      <extLst>
        <ext xmlns:x14="http://schemas.microsoft.com/office/spreadsheetml/2009/9/main" uri="{B025F937-C7B1-47D3-B67F-A62EFF666E3E}">
          <x14:id>{29E30838-5636-46BC-ADC9-57B9A5888769}</x14:id>
        </ext>
      </extLst>
    </cfRule>
  </conditionalFormatting>
  <conditionalFormatting sqref="F28:F29">
    <cfRule type="dataBar" priority="18">
      <dataBar>
        <cfvo type="num" val="0"/>
        <cfvo type="num" val="1"/>
        <color theme="4" tint="0.39997558519241921"/>
      </dataBar>
      <extLst>
        <ext xmlns:x14="http://schemas.microsoft.com/office/spreadsheetml/2009/9/main" uri="{B025F937-C7B1-47D3-B67F-A62EFF666E3E}">
          <x14:id>{B925E135-295B-4A8C-A77F-6FD06EFDBAA8}</x14:id>
        </ext>
      </extLst>
    </cfRule>
  </conditionalFormatting>
  <conditionalFormatting sqref="F30">
    <cfRule type="dataBar" priority="17">
      <dataBar>
        <cfvo type="num" val="0"/>
        <cfvo type="num" val="1"/>
        <color theme="4" tint="0.39997558519241921"/>
      </dataBar>
      <extLst>
        <ext xmlns:x14="http://schemas.microsoft.com/office/spreadsheetml/2009/9/main" uri="{B025F937-C7B1-47D3-B67F-A62EFF666E3E}">
          <x14:id>{18F736F6-9928-47B6-B5A4-C7BABDF7615E}</x14:id>
        </ext>
      </extLst>
    </cfRule>
  </conditionalFormatting>
  <conditionalFormatting sqref="F31">
    <cfRule type="dataBar" priority="16">
      <dataBar>
        <cfvo type="num" val="0"/>
        <cfvo type="num" val="1"/>
        <color theme="4" tint="0.39997558519241921"/>
      </dataBar>
      <extLst>
        <ext xmlns:x14="http://schemas.microsoft.com/office/spreadsheetml/2009/9/main" uri="{B025F937-C7B1-47D3-B67F-A62EFF666E3E}">
          <x14:id>{8EEBF45F-E868-4C1E-9D4E-0E03E515336B}</x14:id>
        </ext>
      </extLst>
    </cfRule>
  </conditionalFormatting>
  <conditionalFormatting sqref="F32">
    <cfRule type="dataBar" priority="15">
      <dataBar>
        <cfvo type="num" val="0"/>
        <cfvo type="num" val="1"/>
        <color theme="4" tint="0.39997558519241921"/>
      </dataBar>
      <extLst>
        <ext xmlns:x14="http://schemas.microsoft.com/office/spreadsheetml/2009/9/main" uri="{B025F937-C7B1-47D3-B67F-A62EFF666E3E}">
          <x14:id>{26B5EEBF-2327-4E5F-8937-2FDDE694412C}</x14:id>
        </ext>
      </extLst>
    </cfRule>
  </conditionalFormatting>
  <conditionalFormatting sqref="F36">
    <cfRule type="dataBar" priority="14">
      <dataBar>
        <cfvo type="num" val="0"/>
        <cfvo type="num" val="1"/>
        <color theme="4" tint="0.39997558519241921"/>
      </dataBar>
      <extLst>
        <ext xmlns:x14="http://schemas.microsoft.com/office/spreadsheetml/2009/9/main" uri="{B025F937-C7B1-47D3-B67F-A62EFF666E3E}">
          <x14:id>{2FDF869A-0DC2-4CB1-A3FE-AA14988CA415}</x14:id>
        </ext>
      </extLst>
    </cfRule>
  </conditionalFormatting>
  <conditionalFormatting sqref="F39:F42">
    <cfRule type="dataBar" priority="13">
      <dataBar>
        <cfvo type="num" val="0"/>
        <cfvo type="num" val="1"/>
        <color theme="4" tint="0.39997558519241921"/>
      </dataBar>
      <extLst>
        <ext xmlns:x14="http://schemas.microsoft.com/office/spreadsheetml/2009/9/main" uri="{B025F937-C7B1-47D3-B67F-A62EFF666E3E}">
          <x14:id>{535E6D9F-736D-4FB1-8396-88151B962F8F}</x14:id>
        </ext>
      </extLst>
    </cfRule>
  </conditionalFormatting>
  <conditionalFormatting sqref="F43">
    <cfRule type="dataBar" priority="12">
      <dataBar>
        <cfvo type="num" val="0"/>
        <cfvo type="num" val="1"/>
        <color theme="4" tint="0.39997558519241921"/>
      </dataBar>
      <extLst>
        <ext xmlns:x14="http://schemas.microsoft.com/office/spreadsheetml/2009/9/main" uri="{B025F937-C7B1-47D3-B67F-A62EFF666E3E}">
          <x14:id>{6BF448DC-79A6-4BB8-917F-3C345F5C7E7F}</x14:id>
        </ext>
      </extLst>
    </cfRule>
  </conditionalFormatting>
  <conditionalFormatting sqref="F44">
    <cfRule type="dataBar" priority="11">
      <dataBar>
        <cfvo type="num" val="0"/>
        <cfvo type="num" val="1"/>
        <color theme="4" tint="0.39997558519241921"/>
      </dataBar>
      <extLst>
        <ext xmlns:x14="http://schemas.microsoft.com/office/spreadsheetml/2009/9/main" uri="{B025F937-C7B1-47D3-B67F-A62EFF666E3E}">
          <x14:id>{BED6C190-DBEF-418C-8355-A6F37E8BA13A}</x14:id>
        </ext>
      </extLst>
    </cfRule>
  </conditionalFormatting>
  <conditionalFormatting sqref="F45">
    <cfRule type="dataBar" priority="10">
      <dataBar>
        <cfvo type="num" val="0"/>
        <cfvo type="num" val="1"/>
        <color theme="4" tint="0.39997558519241921"/>
      </dataBar>
      <extLst>
        <ext xmlns:x14="http://schemas.microsoft.com/office/spreadsheetml/2009/9/main" uri="{B025F937-C7B1-47D3-B67F-A62EFF666E3E}">
          <x14:id>{2D489AC1-4113-48C6-86F3-EBAD6C8214A4}</x14:id>
        </ext>
      </extLst>
    </cfRule>
  </conditionalFormatting>
  <conditionalFormatting sqref="F47">
    <cfRule type="dataBar" priority="9">
      <dataBar>
        <cfvo type="num" val="0"/>
        <cfvo type="num" val="1"/>
        <color theme="4" tint="0.39997558519241921"/>
      </dataBar>
      <extLst>
        <ext xmlns:x14="http://schemas.microsoft.com/office/spreadsheetml/2009/9/main" uri="{B025F937-C7B1-47D3-B67F-A62EFF666E3E}">
          <x14:id>{42D7F5FC-3D5F-4EE5-9DD8-AB5C560FE0E7}</x14:id>
        </ext>
      </extLst>
    </cfRule>
  </conditionalFormatting>
  <conditionalFormatting sqref="F48">
    <cfRule type="dataBar" priority="8">
      <dataBar>
        <cfvo type="num" val="0"/>
        <cfvo type="num" val="1"/>
        <color theme="4" tint="0.39997558519241921"/>
      </dataBar>
      <extLst>
        <ext xmlns:x14="http://schemas.microsoft.com/office/spreadsheetml/2009/9/main" uri="{B025F937-C7B1-47D3-B67F-A62EFF666E3E}">
          <x14:id>{5E829B00-EA41-464E-87D4-A01F769F869D}</x14:id>
        </ext>
      </extLst>
    </cfRule>
  </conditionalFormatting>
  <conditionalFormatting sqref="F49">
    <cfRule type="dataBar" priority="7">
      <dataBar>
        <cfvo type="num" val="0"/>
        <cfvo type="num" val="1"/>
        <color theme="4" tint="0.39997558519241921"/>
      </dataBar>
      <extLst>
        <ext xmlns:x14="http://schemas.microsoft.com/office/spreadsheetml/2009/9/main" uri="{B025F937-C7B1-47D3-B67F-A62EFF666E3E}">
          <x14:id>{33A4E073-A213-49A3-AB62-590526162616}</x14:id>
        </ext>
      </extLst>
    </cfRule>
  </conditionalFormatting>
  <conditionalFormatting sqref="F50">
    <cfRule type="dataBar" priority="6">
      <dataBar>
        <cfvo type="num" val="0"/>
        <cfvo type="num" val="1"/>
        <color theme="4" tint="0.39997558519241921"/>
      </dataBar>
      <extLst>
        <ext xmlns:x14="http://schemas.microsoft.com/office/spreadsheetml/2009/9/main" uri="{B025F937-C7B1-47D3-B67F-A62EFF666E3E}">
          <x14:id>{E4273C05-0136-4781-9E2C-7BFDF376E6B4}</x14:id>
        </ext>
      </extLst>
    </cfRule>
  </conditionalFormatting>
  <conditionalFormatting sqref="F24">
    <cfRule type="dataBar" priority="4">
      <dataBar>
        <cfvo type="num" val="0"/>
        <cfvo type="num" val="1"/>
        <color theme="4" tint="0.39997558519241921"/>
      </dataBar>
      <extLst>
        <ext xmlns:x14="http://schemas.microsoft.com/office/spreadsheetml/2009/9/main" uri="{B025F937-C7B1-47D3-B67F-A62EFF666E3E}">
          <x14:id>{2786E7CD-0DD1-46F0-8F97-F9AEDFC92DD8}</x14:id>
        </ext>
      </extLst>
    </cfRule>
  </conditionalFormatting>
  <conditionalFormatting sqref="F46">
    <cfRule type="dataBar" priority="5">
      <dataBar>
        <cfvo type="num" val="0"/>
        <cfvo type="num" val="1"/>
        <color theme="4" tint="0.39997558519241921"/>
      </dataBar>
      <extLst>
        <ext xmlns:x14="http://schemas.microsoft.com/office/spreadsheetml/2009/9/main" uri="{B025F937-C7B1-47D3-B67F-A62EFF666E3E}">
          <x14:id>{9B6979BC-72AD-4BA4-A9D9-39742F41DBA9}</x14:id>
        </ext>
      </extLst>
    </cfRule>
  </conditionalFormatting>
  <conditionalFormatting sqref="F37:F38">
    <cfRule type="dataBar" priority="3">
      <dataBar>
        <cfvo type="num" val="0"/>
        <cfvo type="num" val="1"/>
        <color theme="4" tint="0.39997558519241921"/>
      </dataBar>
      <extLst>
        <ext xmlns:x14="http://schemas.microsoft.com/office/spreadsheetml/2009/9/main" uri="{B025F937-C7B1-47D3-B67F-A62EFF666E3E}">
          <x14:id>{A16DE034-399D-4AE4-BA2E-F11306259724}</x14:id>
        </ext>
      </extLst>
    </cfRule>
  </conditionalFormatting>
  <conditionalFormatting sqref="F33">
    <cfRule type="dataBar" priority="2">
      <dataBar>
        <cfvo type="num" val="0"/>
        <cfvo type="num" val="1"/>
        <color theme="4" tint="0.39997558519241921"/>
      </dataBar>
      <extLst>
        <ext xmlns:x14="http://schemas.microsoft.com/office/spreadsheetml/2009/9/main" uri="{B025F937-C7B1-47D3-B67F-A62EFF666E3E}">
          <x14:id>{BD9BA00F-CEEF-4398-8A35-FB7CDFF2E559}</x14:id>
        </ext>
      </extLst>
    </cfRule>
  </conditionalFormatting>
  <conditionalFormatting sqref="F34:F35">
    <cfRule type="dataBar" priority="1">
      <dataBar>
        <cfvo type="num" val="0"/>
        <cfvo type="num" val="1"/>
        <color theme="4" tint="0.39997558519241921"/>
      </dataBar>
      <extLst>
        <ext xmlns:x14="http://schemas.microsoft.com/office/spreadsheetml/2009/9/main" uri="{B025F937-C7B1-47D3-B67F-A62EFF666E3E}">
          <x14:id>{47545C45-4926-46AE-98F9-B51A1E5EB12F}</x14:id>
        </ext>
      </extLst>
    </cfRule>
  </conditionalFormatting>
  <pageMargins left="0.25" right="0.25" top="0.17" bottom="0.17" header="0.17" footer="0.17"/>
  <pageSetup scale="47" fitToHeight="0" orientation="landscape" r:id="rId1"/>
  <extLst>
    <ext xmlns:x14="http://schemas.microsoft.com/office/spreadsheetml/2009/9/main" uri="{78C0D931-6437-407d-A8EE-F0AAD7539E65}">
      <x14:conditionalFormattings>
        <x14:conditionalFormatting xmlns:xm="http://schemas.microsoft.com/office/excel/2006/main">
          <x14:cfRule type="dataBar" id="{F7DFF023-56D6-425B-BF9F-655FEDDAC033}">
            <x14:dataBar minLength="0" maxLength="100">
              <x14:cfvo type="num">
                <xm:f>0</xm:f>
              </x14:cfvo>
              <x14:cfvo type="num">
                <xm:f>1</xm:f>
              </x14:cfvo>
              <x14:negativeFillColor rgb="FFFF0000"/>
              <x14:axisColor rgb="FF000000"/>
            </x14:dataBar>
          </x14:cfRule>
          <xm:sqref>F9</xm:sqref>
        </x14:conditionalFormatting>
        <x14:conditionalFormatting xmlns:xm="http://schemas.microsoft.com/office/excel/2006/main">
          <x14:cfRule type="dataBar" id="{6ED55FE5-5BE0-452E-BDB7-9298847AC6B7}">
            <x14:dataBar minLength="0" maxLength="100">
              <x14:cfvo type="num">
                <xm:f>0</xm:f>
              </x14:cfvo>
              <x14:cfvo type="num">
                <xm:f>1</xm:f>
              </x14:cfvo>
              <x14:negativeFillColor rgb="FFFF0000"/>
              <x14:axisColor rgb="FF000000"/>
            </x14:dataBar>
          </x14:cfRule>
          <xm:sqref>F10</xm:sqref>
        </x14:conditionalFormatting>
        <x14:conditionalFormatting xmlns:xm="http://schemas.microsoft.com/office/excel/2006/main">
          <x14:cfRule type="dataBar" id="{43BA194C-D06C-433C-A7B3-D6CB42490CAA}">
            <x14:dataBar minLength="0" maxLength="100">
              <x14:cfvo type="num">
                <xm:f>0</xm:f>
              </x14:cfvo>
              <x14:cfvo type="num">
                <xm:f>1</xm:f>
              </x14:cfvo>
              <x14:negativeFillColor rgb="FFFF0000"/>
              <x14:axisColor rgb="FF000000"/>
            </x14:dataBar>
          </x14:cfRule>
          <xm:sqref>F11</xm:sqref>
        </x14:conditionalFormatting>
        <x14:conditionalFormatting xmlns:xm="http://schemas.microsoft.com/office/excel/2006/main">
          <x14:cfRule type="dataBar" id="{FBFBB130-60FC-443B-9196-3B2738338057}">
            <x14:dataBar minLength="0" maxLength="100">
              <x14:cfvo type="num">
                <xm:f>0</xm:f>
              </x14:cfvo>
              <x14:cfvo type="num">
                <xm:f>1</xm:f>
              </x14:cfvo>
              <x14:negativeFillColor rgb="FFFF0000"/>
              <x14:axisColor rgb="FF000000"/>
            </x14:dataBar>
          </x14:cfRule>
          <xm:sqref>F12</xm:sqref>
        </x14:conditionalFormatting>
        <x14:conditionalFormatting xmlns:xm="http://schemas.microsoft.com/office/excel/2006/main">
          <x14:cfRule type="dataBar" id="{C4F23C3D-031D-40D9-93BB-57DD5D0EE424}">
            <x14:dataBar minLength="0" maxLength="100">
              <x14:cfvo type="num">
                <xm:f>0</xm:f>
              </x14:cfvo>
              <x14:cfvo type="num">
                <xm:f>1</xm:f>
              </x14:cfvo>
              <x14:negativeFillColor rgb="FFFF0000"/>
              <x14:axisColor rgb="FF000000"/>
            </x14:dataBar>
          </x14:cfRule>
          <xm:sqref>F13</xm:sqref>
        </x14:conditionalFormatting>
        <x14:conditionalFormatting xmlns:xm="http://schemas.microsoft.com/office/excel/2006/main">
          <x14:cfRule type="dataBar" id="{A8D27039-6CFA-4A09-9029-CF40950371A9}">
            <x14:dataBar minLength="0" maxLength="100">
              <x14:cfvo type="num">
                <xm:f>0</xm:f>
              </x14:cfvo>
              <x14:cfvo type="num">
                <xm:f>1</xm:f>
              </x14:cfvo>
              <x14:negativeFillColor rgb="FFFF0000"/>
              <x14:axisColor rgb="FF000000"/>
            </x14:dataBar>
          </x14:cfRule>
          <xm:sqref>F14</xm:sqref>
        </x14:conditionalFormatting>
        <x14:conditionalFormatting xmlns:xm="http://schemas.microsoft.com/office/excel/2006/main">
          <x14:cfRule type="dataBar" id="{3663750F-617B-4053-A8FC-AF35822EE905}">
            <x14:dataBar minLength="0" maxLength="100">
              <x14:cfvo type="num">
                <xm:f>0</xm:f>
              </x14:cfvo>
              <x14:cfvo type="num">
                <xm:f>1</xm:f>
              </x14:cfvo>
              <x14:negativeFillColor rgb="FFFF0000"/>
              <x14:axisColor rgb="FF000000"/>
            </x14:dataBar>
          </x14:cfRule>
          <xm:sqref>F16</xm:sqref>
        </x14:conditionalFormatting>
        <x14:conditionalFormatting xmlns:xm="http://schemas.microsoft.com/office/excel/2006/main">
          <x14:cfRule type="dataBar" id="{43F8758C-437B-4316-8615-43F8E9807182}">
            <x14:dataBar minLength="0" maxLength="100">
              <x14:cfvo type="num">
                <xm:f>0</xm:f>
              </x14:cfvo>
              <x14:cfvo type="num">
                <xm:f>1</xm:f>
              </x14:cfvo>
              <x14:negativeFillColor rgb="FFFF0000"/>
              <x14:axisColor rgb="FF000000"/>
            </x14:dataBar>
          </x14:cfRule>
          <xm:sqref>F17:F18</xm:sqref>
        </x14:conditionalFormatting>
        <x14:conditionalFormatting xmlns:xm="http://schemas.microsoft.com/office/excel/2006/main">
          <x14:cfRule type="dataBar" id="{833FE1B0-CD71-4E12-868A-0001746DD403}">
            <x14:dataBar minLength="0" maxLength="100">
              <x14:cfvo type="num">
                <xm:f>0</xm:f>
              </x14:cfvo>
              <x14:cfvo type="num">
                <xm:f>1</xm:f>
              </x14:cfvo>
              <x14:negativeFillColor rgb="FFFF0000"/>
              <x14:axisColor rgb="FF000000"/>
            </x14:dataBar>
          </x14:cfRule>
          <xm:sqref>F19</xm:sqref>
        </x14:conditionalFormatting>
        <x14:conditionalFormatting xmlns:xm="http://schemas.microsoft.com/office/excel/2006/main">
          <x14:cfRule type="dataBar" id="{C2E8CC84-225F-4932-8621-AA321C260D82}">
            <x14:dataBar minLength="0" maxLength="100">
              <x14:cfvo type="num">
                <xm:f>0</xm:f>
              </x14:cfvo>
              <x14:cfvo type="num">
                <xm:f>1</xm:f>
              </x14:cfvo>
              <x14:negativeFillColor rgb="FFFF0000"/>
              <x14:axisColor rgb="FF000000"/>
            </x14:dataBar>
          </x14:cfRule>
          <xm:sqref>F20:F21</xm:sqref>
        </x14:conditionalFormatting>
        <x14:conditionalFormatting xmlns:xm="http://schemas.microsoft.com/office/excel/2006/main">
          <x14:cfRule type="dataBar" id="{67B5DDAD-7E9E-43AB-A0EB-2E60A39385BA}">
            <x14:dataBar minLength="0" maxLength="100">
              <x14:cfvo type="num">
                <xm:f>0</xm:f>
              </x14:cfvo>
              <x14:cfvo type="num">
                <xm:f>1</xm:f>
              </x14:cfvo>
              <x14:negativeFillColor rgb="FFFF0000"/>
              <x14:axisColor rgb="FF000000"/>
            </x14:dataBar>
          </x14:cfRule>
          <xm:sqref>F22</xm:sqref>
        </x14:conditionalFormatting>
        <x14:conditionalFormatting xmlns:xm="http://schemas.microsoft.com/office/excel/2006/main">
          <x14:cfRule type="dataBar" id="{2EEC20C4-35B2-4E74-ACDD-95E24F406FE8}">
            <x14:dataBar minLength="0" maxLength="100">
              <x14:cfvo type="num">
                <xm:f>0</xm:f>
              </x14:cfvo>
              <x14:cfvo type="num">
                <xm:f>1</xm:f>
              </x14:cfvo>
              <x14:negativeFillColor rgb="FFFF0000"/>
              <x14:axisColor rgb="FF000000"/>
            </x14:dataBar>
          </x14:cfRule>
          <xm:sqref>F23</xm:sqref>
        </x14:conditionalFormatting>
        <x14:conditionalFormatting xmlns:xm="http://schemas.microsoft.com/office/excel/2006/main">
          <x14:cfRule type="dataBar" id="{63CFCECB-701F-4822-A5C2-B032B8952515}">
            <x14:dataBar minLength="0" maxLength="100">
              <x14:cfvo type="num">
                <xm:f>0</xm:f>
              </x14:cfvo>
              <x14:cfvo type="num">
                <xm:f>1</xm:f>
              </x14:cfvo>
              <x14:negativeFillColor rgb="FFFF0000"/>
              <x14:axisColor rgb="FF000000"/>
            </x14:dataBar>
          </x14:cfRule>
          <xm:sqref>F25</xm:sqref>
        </x14:conditionalFormatting>
        <x14:conditionalFormatting xmlns:xm="http://schemas.microsoft.com/office/excel/2006/main">
          <x14:cfRule type="dataBar" id="{0A96DA17-510F-4C38-B594-4386B1C2D00C}">
            <x14:dataBar minLength="0" maxLength="100">
              <x14:cfvo type="num">
                <xm:f>0</xm:f>
              </x14:cfvo>
              <x14:cfvo type="num">
                <xm:f>1</xm:f>
              </x14:cfvo>
              <x14:negativeFillColor rgb="FFFF0000"/>
              <x14:axisColor rgb="FF000000"/>
            </x14:dataBar>
          </x14:cfRule>
          <xm:sqref>F27</xm:sqref>
        </x14:conditionalFormatting>
        <x14:conditionalFormatting xmlns:xm="http://schemas.microsoft.com/office/excel/2006/main">
          <x14:cfRule type="dataBar" id="{29E30838-5636-46BC-ADC9-57B9A5888769}">
            <x14:dataBar minLength="0" maxLength="100">
              <x14:cfvo type="num">
                <xm:f>0</xm:f>
              </x14:cfvo>
              <x14:cfvo type="num">
                <xm:f>1</xm:f>
              </x14:cfvo>
              <x14:negativeFillColor rgb="FFFF0000"/>
              <x14:axisColor rgb="FF000000"/>
            </x14:dataBar>
          </x14:cfRule>
          <xm:sqref>F26</xm:sqref>
        </x14:conditionalFormatting>
        <x14:conditionalFormatting xmlns:xm="http://schemas.microsoft.com/office/excel/2006/main">
          <x14:cfRule type="dataBar" id="{B925E135-295B-4A8C-A77F-6FD06EFDBAA8}">
            <x14:dataBar minLength="0" maxLength="100">
              <x14:cfvo type="num">
                <xm:f>0</xm:f>
              </x14:cfvo>
              <x14:cfvo type="num">
                <xm:f>1</xm:f>
              </x14:cfvo>
              <x14:negativeFillColor rgb="FFFF0000"/>
              <x14:axisColor rgb="FF000000"/>
            </x14:dataBar>
          </x14:cfRule>
          <xm:sqref>F28:F29</xm:sqref>
        </x14:conditionalFormatting>
        <x14:conditionalFormatting xmlns:xm="http://schemas.microsoft.com/office/excel/2006/main">
          <x14:cfRule type="dataBar" id="{18F736F6-9928-47B6-B5A4-C7BABDF7615E}">
            <x14:dataBar minLength="0" maxLength="100">
              <x14:cfvo type="num">
                <xm:f>0</xm:f>
              </x14:cfvo>
              <x14:cfvo type="num">
                <xm:f>1</xm:f>
              </x14:cfvo>
              <x14:negativeFillColor rgb="FFFF0000"/>
              <x14:axisColor rgb="FF000000"/>
            </x14:dataBar>
          </x14:cfRule>
          <xm:sqref>F30</xm:sqref>
        </x14:conditionalFormatting>
        <x14:conditionalFormatting xmlns:xm="http://schemas.microsoft.com/office/excel/2006/main">
          <x14:cfRule type="dataBar" id="{8EEBF45F-E868-4C1E-9D4E-0E03E515336B}">
            <x14:dataBar minLength="0" maxLength="100">
              <x14:cfvo type="num">
                <xm:f>0</xm:f>
              </x14:cfvo>
              <x14:cfvo type="num">
                <xm:f>1</xm:f>
              </x14:cfvo>
              <x14:negativeFillColor rgb="FFFF0000"/>
              <x14:axisColor rgb="FF000000"/>
            </x14:dataBar>
          </x14:cfRule>
          <xm:sqref>F31</xm:sqref>
        </x14:conditionalFormatting>
        <x14:conditionalFormatting xmlns:xm="http://schemas.microsoft.com/office/excel/2006/main">
          <x14:cfRule type="dataBar" id="{26B5EEBF-2327-4E5F-8937-2FDDE694412C}">
            <x14:dataBar minLength="0" maxLength="100">
              <x14:cfvo type="num">
                <xm:f>0</xm:f>
              </x14:cfvo>
              <x14:cfvo type="num">
                <xm:f>1</xm:f>
              </x14:cfvo>
              <x14:negativeFillColor rgb="FFFF0000"/>
              <x14:axisColor rgb="FF000000"/>
            </x14:dataBar>
          </x14:cfRule>
          <xm:sqref>F32</xm:sqref>
        </x14:conditionalFormatting>
        <x14:conditionalFormatting xmlns:xm="http://schemas.microsoft.com/office/excel/2006/main">
          <x14:cfRule type="dataBar" id="{2FDF869A-0DC2-4CB1-A3FE-AA14988CA415}">
            <x14:dataBar minLength="0" maxLength="100">
              <x14:cfvo type="num">
                <xm:f>0</xm:f>
              </x14:cfvo>
              <x14:cfvo type="num">
                <xm:f>1</xm:f>
              </x14:cfvo>
              <x14:negativeFillColor rgb="FFFF0000"/>
              <x14:axisColor rgb="FF000000"/>
            </x14:dataBar>
          </x14:cfRule>
          <xm:sqref>F36</xm:sqref>
        </x14:conditionalFormatting>
        <x14:conditionalFormatting xmlns:xm="http://schemas.microsoft.com/office/excel/2006/main">
          <x14:cfRule type="dataBar" id="{535E6D9F-736D-4FB1-8396-88151B962F8F}">
            <x14:dataBar minLength="0" maxLength="100">
              <x14:cfvo type="num">
                <xm:f>0</xm:f>
              </x14:cfvo>
              <x14:cfvo type="num">
                <xm:f>1</xm:f>
              </x14:cfvo>
              <x14:negativeFillColor rgb="FFFF0000"/>
              <x14:axisColor rgb="FF000000"/>
            </x14:dataBar>
          </x14:cfRule>
          <xm:sqref>F39:F42</xm:sqref>
        </x14:conditionalFormatting>
        <x14:conditionalFormatting xmlns:xm="http://schemas.microsoft.com/office/excel/2006/main">
          <x14:cfRule type="dataBar" id="{6BF448DC-79A6-4BB8-917F-3C345F5C7E7F}">
            <x14:dataBar minLength="0" maxLength="100">
              <x14:cfvo type="num">
                <xm:f>0</xm:f>
              </x14:cfvo>
              <x14:cfvo type="num">
                <xm:f>1</xm:f>
              </x14:cfvo>
              <x14:negativeFillColor rgb="FFFF0000"/>
              <x14:axisColor rgb="FF000000"/>
            </x14:dataBar>
          </x14:cfRule>
          <xm:sqref>F43</xm:sqref>
        </x14:conditionalFormatting>
        <x14:conditionalFormatting xmlns:xm="http://schemas.microsoft.com/office/excel/2006/main">
          <x14:cfRule type="dataBar" id="{BED6C190-DBEF-418C-8355-A6F37E8BA13A}">
            <x14:dataBar minLength="0" maxLength="100">
              <x14:cfvo type="num">
                <xm:f>0</xm:f>
              </x14:cfvo>
              <x14:cfvo type="num">
                <xm:f>1</xm:f>
              </x14:cfvo>
              <x14:negativeFillColor rgb="FFFF0000"/>
              <x14:axisColor rgb="FF000000"/>
            </x14:dataBar>
          </x14:cfRule>
          <xm:sqref>F44</xm:sqref>
        </x14:conditionalFormatting>
        <x14:conditionalFormatting xmlns:xm="http://schemas.microsoft.com/office/excel/2006/main">
          <x14:cfRule type="dataBar" id="{2D489AC1-4113-48C6-86F3-EBAD6C8214A4}">
            <x14:dataBar minLength="0" maxLength="100">
              <x14:cfvo type="num">
                <xm:f>0</xm:f>
              </x14:cfvo>
              <x14:cfvo type="num">
                <xm:f>1</xm:f>
              </x14:cfvo>
              <x14:negativeFillColor rgb="FFFF0000"/>
              <x14:axisColor rgb="FF000000"/>
            </x14:dataBar>
          </x14:cfRule>
          <xm:sqref>F45</xm:sqref>
        </x14:conditionalFormatting>
        <x14:conditionalFormatting xmlns:xm="http://schemas.microsoft.com/office/excel/2006/main">
          <x14:cfRule type="dataBar" id="{42D7F5FC-3D5F-4EE5-9DD8-AB5C560FE0E7}">
            <x14:dataBar minLength="0" maxLength="100">
              <x14:cfvo type="num">
                <xm:f>0</xm:f>
              </x14:cfvo>
              <x14:cfvo type="num">
                <xm:f>1</xm:f>
              </x14:cfvo>
              <x14:negativeFillColor rgb="FFFF0000"/>
              <x14:axisColor rgb="FF000000"/>
            </x14:dataBar>
          </x14:cfRule>
          <xm:sqref>F47</xm:sqref>
        </x14:conditionalFormatting>
        <x14:conditionalFormatting xmlns:xm="http://schemas.microsoft.com/office/excel/2006/main">
          <x14:cfRule type="dataBar" id="{5E829B00-EA41-464E-87D4-A01F769F869D}">
            <x14:dataBar minLength="0" maxLength="100">
              <x14:cfvo type="num">
                <xm:f>0</xm:f>
              </x14:cfvo>
              <x14:cfvo type="num">
                <xm:f>1</xm:f>
              </x14:cfvo>
              <x14:negativeFillColor rgb="FFFF0000"/>
              <x14:axisColor rgb="FF000000"/>
            </x14:dataBar>
          </x14:cfRule>
          <xm:sqref>F48</xm:sqref>
        </x14:conditionalFormatting>
        <x14:conditionalFormatting xmlns:xm="http://schemas.microsoft.com/office/excel/2006/main">
          <x14:cfRule type="dataBar" id="{33A4E073-A213-49A3-AB62-590526162616}">
            <x14:dataBar minLength="0" maxLength="100">
              <x14:cfvo type="num">
                <xm:f>0</xm:f>
              </x14:cfvo>
              <x14:cfvo type="num">
                <xm:f>1</xm:f>
              </x14:cfvo>
              <x14:negativeFillColor rgb="FFFF0000"/>
              <x14:axisColor rgb="FF000000"/>
            </x14:dataBar>
          </x14:cfRule>
          <xm:sqref>F49</xm:sqref>
        </x14:conditionalFormatting>
        <x14:conditionalFormatting xmlns:xm="http://schemas.microsoft.com/office/excel/2006/main">
          <x14:cfRule type="dataBar" id="{E4273C05-0136-4781-9E2C-7BFDF376E6B4}">
            <x14:dataBar minLength="0" maxLength="100">
              <x14:cfvo type="num">
                <xm:f>0</xm:f>
              </x14:cfvo>
              <x14:cfvo type="num">
                <xm:f>1</xm:f>
              </x14:cfvo>
              <x14:negativeFillColor rgb="FFFF0000"/>
              <x14:axisColor rgb="FF000000"/>
            </x14:dataBar>
          </x14:cfRule>
          <xm:sqref>F50</xm:sqref>
        </x14:conditionalFormatting>
        <x14:conditionalFormatting xmlns:xm="http://schemas.microsoft.com/office/excel/2006/main">
          <x14:cfRule type="dataBar" id="{2786E7CD-0DD1-46F0-8F97-F9AEDFC92DD8}">
            <x14:dataBar minLength="0" maxLength="100">
              <x14:cfvo type="num">
                <xm:f>0</xm:f>
              </x14:cfvo>
              <x14:cfvo type="num">
                <xm:f>1</xm:f>
              </x14:cfvo>
              <x14:negativeFillColor rgb="FFFF0000"/>
              <x14:axisColor rgb="FF000000"/>
            </x14:dataBar>
          </x14:cfRule>
          <xm:sqref>F24</xm:sqref>
        </x14:conditionalFormatting>
        <x14:conditionalFormatting xmlns:xm="http://schemas.microsoft.com/office/excel/2006/main">
          <x14:cfRule type="dataBar" id="{9B6979BC-72AD-4BA4-A9D9-39742F41DBA9}">
            <x14:dataBar minLength="0" maxLength="100">
              <x14:cfvo type="num">
                <xm:f>0</xm:f>
              </x14:cfvo>
              <x14:cfvo type="num">
                <xm:f>1</xm:f>
              </x14:cfvo>
              <x14:negativeFillColor rgb="FFFF0000"/>
              <x14:axisColor rgb="FF000000"/>
            </x14:dataBar>
          </x14:cfRule>
          <xm:sqref>F46</xm:sqref>
        </x14:conditionalFormatting>
        <x14:conditionalFormatting xmlns:xm="http://schemas.microsoft.com/office/excel/2006/main">
          <x14:cfRule type="dataBar" id="{A16DE034-399D-4AE4-BA2E-F11306259724}">
            <x14:dataBar minLength="0" maxLength="100">
              <x14:cfvo type="num">
                <xm:f>0</xm:f>
              </x14:cfvo>
              <x14:cfvo type="num">
                <xm:f>1</xm:f>
              </x14:cfvo>
              <x14:negativeFillColor rgb="FFFF0000"/>
              <x14:axisColor rgb="FF000000"/>
            </x14:dataBar>
          </x14:cfRule>
          <xm:sqref>F37:F38</xm:sqref>
        </x14:conditionalFormatting>
        <x14:conditionalFormatting xmlns:xm="http://schemas.microsoft.com/office/excel/2006/main">
          <x14:cfRule type="dataBar" id="{BD9BA00F-CEEF-4398-8A35-FB7CDFF2E559}">
            <x14:dataBar minLength="0" maxLength="100">
              <x14:cfvo type="num">
                <xm:f>0</xm:f>
              </x14:cfvo>
              <x14:cfvo type="num">
                <xm:f>1</xm:f>
              </x14:cfvo>
              <x14:negativeFillColor rgb="FFFF0000"/>
              <x14:axisColor rgb="FF000000"/>
            </x14:dataBar>
          </x14:cfRule>
          <xm:sqref>F33</xm:sqref>
        </x14:conditionalFormatting>
        <x14:conditionalFormatting xmlns:xm="http://schemas.microsoft.com/office/excel/2006/main">
          <x14:cfRule type="dataBar" id="{47545C45-4926-46AE-98F9-B51A1E5EB12F}">
            <x14:dataBar minLength="0" maxLength="100">
              <x14:cfvo type="num">
                <xm:f>0</xm:f>
              </x14:cfvo>
              <x14:cfvo type="num">
                <xm:f>1</xm:f>
              </x14:cfvo>
              <x14:negativeFillColor rgb="FFFF0000"/>
              <x14:axisColor rgb="FF000000"/>
            </x14:dataBar>
          </x14:cfRule>
          <xm:sqref>F34:F35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G60"/>
  <sheetViews>
    <sheetView topLeftCell="A52" zoomScale="80" zoomScaleNormal="80" workbookViewId="0">
      <selection activeCell="D31" sqref="D31"/>
    </sheetView>
  </sheetViews>
  <sheetFormatPr defaultColWidth="8.54296875" defaultRowHeight="14.5"/>
  <cols>
    <col min="1" max="1" width="1.453125" customWidth="1"/>
    <col min="2" max="2" width="2" customWidth="1"/>
    <col min="3" max="3" width="53.453125" customWidth="1"/>
    <col min="4" max="4" width="132.90625" customWidth="1"/>
    <col min="5" max="5" width="2.453125" customWidth="1"/>
    <col min="6" max="6" width="1.453125" customWidth="1"/>
    <col min="7" max="7" width="31.54296875" customWidth="1"/>
  </cols>
  <sheetData>
    <row r="1" spans="2:7" ht="15" thickBot="1"/>
    <row r="2" spans="2:7" ht="15" thickBot="1">
      <c r="B2" s="48"/>
      <c r="C2" s="23"/>
      <c r="D2" s="23"/>
      <c r="E2" s="24"/>
    </row>
    <row r="3" spans="2:7" ht="18" thickBot="1">
      <c r="B3" s="49"/>
      <c r="C3" s="1026" t="s">
        <v>246</v>
      </c>
      <c r="D3" s="1027"/>
      <c r="E3" s="50"/>
    </row>
    <row r="4" spans="2:7">
      <c r="B4" s="49"/>
      <c r="C4" s="51"/>
      <c r="D4" s="51"/>
      <c r="E4" s="50"/>
    </row>
    <row r="5" spans="2:7" ht="15" thickBot="1">
      <c r="B5" s="49"/>
      <c r="C5" s="52" t="s">
        <v>278</v>
      </c>
      <c r="D5" s="51"/>
      <c r="E5" s="50"/>
    </row>
    <row r="6" spans="2:7" ht="15.5" thickTop="1" thickBot="1">
      <c r="B6" s="49"/>
      <c r="C6" s="456" t="s">
        <v>247</v>
      </c>
      <c r="D6" s="457" t="s">
        <v>248</v>
      </c>
      <c r="E6" s="50"/>
    </row>
    <row r="7" spans="2:7" ht="62.25" customHeight="1" thickTop="1" thickBot="1">
      <c r="B7" s="49"/>
      <c r="C7" s="458" t="s">
        <v>282</v>
      </c>
      <c r="D7" s="459" t="s">
        <v>1341</v>
      </c>
      <c r="E7" s="50"/>
    </row>
    <row r="8" spans="2:7" ht="89.4" customHeight="1" thickTop="1" thickBot="1">
      <c r="B8" s="49"/>
      <c r="C8" s="458" t="s">
        <v>1118</v>
      </c>
      <c r="D8" s="459" t="s">
        <v>1342</v>
      </c>
      <c r="E8" s="50"/>
    </row>
    <row r="9" spans="2:7" ht="48.65" customHeight="1" thickTop="1" thickBot="1">
      <c r="B9" s="49"/>
      <c r="C9" s="460" t="s">
        <v>756</v>
      </c>
      <c r="D9" s="459" t="s">
        <v>1119</v>
      </c>
      <c r="E9" s="50"/>
    </row>
    <row r="10" spans="2:7" ht="148.25" customHeight="1" thickTop="1" thickBot="1">
      <c r="B10" s="49"/>
      <c r="C10" s="460" t="s">
        <v>1120</v>
      </c>
      <c r="D10" s="460" t="s">
        <v>1343</v>
      </c>
      <c r="E10" s="50"/>
    </row>
    <row r="11" spans="2:7" ht="99" thickTop="1" thickBot="1">
      <c r="B11" s="49"/>
      <c r="C11" s="458" t="s">
        <v>750</v>
      </c>
      <c r="D11" s="458" t="s">
        <v>1353</v>
      </c>
      <c r="E11" s="50"/>
      <c r="G11" s="511"/>
    </row>
    <row r="12" spans="2:7" ht="40.4" customHeight="1" thickTop="1">
      <c r="B12" s="49"/>
      <c r="C12" s="1023" t="s">
        <v>757</v>
      </c>
      <c r="D12" s="1023"/>
      <c r="E12" s="50"/>
    </row>
    <row r="13" spans="2:7">
      <c r="B13" s="49"/>
      <c r="C13" s="51"/>
      <c r="D13" s="51"/>
      <c r="E13" s="50"/>
    </row>
    <row r="14" spans="2:7" ht="15" thickBot="1">
      <c r="B14" s="49"/>
      <c r="C14" s="1028" t="s">
        <v>279</v>
      </c>
      <c r="D14" s="1028"/>
      <c r="E14" s="50"/>
    </row>
    <row r="15" spans="2:7" ht="15.5" thickTop="1" thickBot="1">
      <c r="B15" s="49"/>
      <c r="C15" s="456" t="s">
        <v>249</v>
      </c>
      <c r="D15" s="457" t="s">
        <v>248</v>
      </c>
      <c r="E15" s="50"/>
    </row>
    <row r="16" spans="2:7" ht="15.5" thickTop="1" thickBot="1">
      <c r="B16" s="49"/>
      <c r="C16" s="1024" t="s">
        <v>280</v>
      </c>
      <c r="D16" s="1025"/>
      <c r="E16" s="50"/>
    </row>
    <row r="17" spans="2:7" ht="247.65" customHeight="1" thickTop="1" thickBot="1">
      <c r="B17" s="49"/>
      <c r="C17" s="458" t="s">
        <v>283</v>
      </c>
      <c r="D17" s="459" t="s">
        <v>1354</v>
      </c>
      <c r="E17" s="50"/>
      <c r="G17" s="511"/>
    </row>
    <row r="18" spans="2:7" ht="68.25" customHeight="1" thickTop="1" thickBot="1">
      <c r="B18" s="49"/>
      <c r="C18" s="458" t="s">
        <v>284</v>
      </c>
      <c r="D18" s="459" t="s">
        <v>1344</v>
      </c>
      <c r="E18" s="50"/>
    </row>
    <row r="19" spans="2:7" ht="16.5" customHeight="1" thickTop="1" thickBot="1">
      <c r="B19" s="49"/>
      <c r="C19" s="1024" t="s">
        <v>649</v>
      </c>
      <c r="D19" s="1025"/>
      <c r="E19" s="50"/>
      <c r="G19" s="510"/>
    </row>
    <row r="20" spans="2:7" ht="75.75" customHeight="1" thickTop="1" thickBot="1">
      <c r="B20" s="49"/>
      <c r="C20" s="461" t="s">
        <v>1121</v>
      </c>
      <c r="D20" s="636" t="s">
        <v>1438</v>
      </c>
      <c r="E20" s="50"/>
    </row>
    <row r="21" spans="2:7" ht="160.25" customHeight="1" thickTop="1" thickBot="1">
      <c r="B21" s="49"/>
      <c r="C21" s="461" t="s">
        <v>1122</v>
      </c>
      <c r="D21" s="636" t="s">
        <v>1439</v>
      </c>
      <c r="E21" s="50"/>
    </row>
    <row r="22" spans="2:7" ht="15.5" thickTop="1" thickBot="1">
      <c r="B22" s="49"/>
      <c r="C22" s="1024" t="s">
        <v>281</v>
      </c>
      <c r="D22" s="1025"/>
      <c r="E22" s="50"/>
    </row>
    <row r="23" spans="2:7" ht="247.5" customHeight="1" thickTop="1" thickBot="1">
      <c r="B23" s="49"/>
      <c r="C23" s="458" t="s">
        <v>285</v>
      </c>
      <c r="D23" s="461" t="s">
        <v>1345</v>
      </c>
      <c r="E23" s="50"/>
      <c r="G23" s="511"/>
    </row>
    <row r="24" spans="2:7" ht="85" thickTop="1" thickBot="1">
      <c r="B24" s="49"/>
      <c r="C24" s="458" t="s">
        <v>277</v>
      </c>
      <c r="D24" s="458" t="s">
        <v>1346</v>
      </c>
      <c r="E24" s="50"/>
    </row>
    <row r="25" spans="2:7" ht="15.5" thickTop="1" thickBot="1">
      <c r="B25" s="49"/>
      <c r="C25" s="1024" t="s">
        <v>250</v>
      </c>
      <c r="D25" s="1025"/>
      <c r="E25" s="50"/>
    </row>
    <row r="26" spans="2:7" ht="71" thickTop="1" thickBot="1">
      <c r="B26" s="49"/>
      <c r="C26" s="461" t="s">
        <v>251</v>
      </c>
      <c r="D26" s="461" t="s">
        <v>1347</v>
      </c>
      <c r="E26" s="50"/>
    </row>
    <row r="27" spans="2:7" ht="75.75" customHeight="1" thickTop="1" thickBot="1">
      <c r="B27" s="49"/>
      <c r="C27" s="461" t="s">
        <v>252</v>
      </c>
      <c r="D27" s="459" t="s">
        <v>1348</v>
      </c>
      <c r="E27" s="50"/>
    </row>
    <row r="28" spans="2:7" ht="29" thickTop="1" thickBot="1">
      <c r="B28" s="49"/>
      <c r="C28" s="461" t="s">
        <v>253</v>
      </c>
      <c r="D28" s="459" t="s">
        <v>1349</v>
      </c>
      <c r="E28" s="50"/>
    </row>
    <row r="29" spans="2:7" ht="15.5" thickTop="1" thickBot="1">
      <c r="B29" s="49"/>
      <c r="C29" s="1024" t="s">
        <v>1123</v>
      </c>
      <c r="D29" s="1025"/>
      <c r="E29" s="50"/>
    </row>
    <row r="30" spans="2:7" ht="57" customHeight="1" thickTop="1" thickBot="1">
      <c r="B30" s="49"/>
      <c r="C30" s="458" t="s">
        <v>286</v>
      </c>
      <c r="D30" s="462" t="s">
        <v>1124</v>
      </c>
      <c r="E30" s="50"/>
    </row>
    <row r="31" spans="2:7" ht="51.65" customHeight="1" thickTop="1" thickBot="1">
      <c r="B31" s="49"/>
      <c r="C31" s="461" t="s">
        <v>751</v>
      </c>
      <c r="D31" s="462" t="s">
        <v>1350</v>
      </c>
      <c r="E31" s="50"/>
    </row>
    <row r="32" spans="2:7" ht="75.75" customHeight="1" thickTop="1" thickBot="1">
      <c r="B32" s="49"/>
      <c r="C32" s="1029" t="s">
        <v>752</v>
      </c>
      <c r="D32" s="1030"/>
      <c r="E32" s="50"/>
    </row>
    <row r="33" spans="2:5" ht="29.25" customHeight="1" thickBot="1">
      <c r="B33" s="49"/>
      <c r="C33" s="375" t="s">
        <v>979</v>
      </c>
      <c r="D33" s="375" t="s">
        <v>980</v>
      </c>
      <c r="E33" s="50"/>
    </row>
    <row r="34" spans="2:5" ht="45" customHeight="1" thickTop="1" thickBot="1">
      <c r="B34" s="49"/>
      <c r="C34" s="473" t="s">
        <v>1140</v>
      </c>
      <c r="D34" s="475" t="s">
        <v>1141</v>
      </c>
      <c r="E34" s="50"/>
    </row>
    <row r="35" spans="2:5" ht="28">
      <c r="B35" s="49"/>
      <c r="C35" s="376" t="s">
        <v>1143</v>
      </c>
      <c r="D35" s="377" t="s">
        <v>1142</v>
      </c>
      <c r="E35" s="50"/>
    </row>
    <row r="36" spans="2:5" ht="30.75" customHeight="1">
      <c r="B36" s="49"/>
      <c r="C36" s="376" t="s">
        <v>1145</v>
      </c>
      <c r="D36" s="377" t="s">
        <v>1144</v>
      </c>
      <c r="E36" s="50"/>
    </row>
    <row r="37" spans="2:5" ht="28">
      <c r="B37" s="49"/>
      <c r="C37" s="376" t="s">
        <v>1147</v>
      </c>
      <c r="D37" s="377" t="s">
        <v>1146</v>
      </c>
      <c r="E37" s="50"/>
    </row>
    <row r="38" spans="2:5">
      <c r="B38" s="49"/>
      <c r="C38" s="376" t="s">
        <v>1165</v>
      </c>
      <c r="D38" s="377" t="s">
        <v>1164</v>
      </c>
      <c r="E38" s="50"/>
    </row>
    <row r="39" spans="2:5" ht="47.25" customHeight="1">
      <c r="B39" s="49"/>
      <c r="C39" s="376" t="s">
        <v>1148</v>
      </c>
      <c r="D39" s="377" t="s">
        <v>1149</v>
      </c>
      <c r="E39" s="50"/>
    </row>
    <row r="40" spans="2:5" ht="42">
      <c r="B40" s="49"/>
      <c r="C40" s="376" t="s">
        <v>969</v>
      </c>
      <c r="D40" s="377" t="s">
        <v>970</v>
      </c>
      <c r="E40" s="50"/>
    </row>
    <row r="41" spans="2:5">
      <c r="B41" s="49"/>
      <c r="C41" s="376" t="s">
        <v>1150</v>
      </c>
      <c r="D41" s="378" t="s">
        <v>1151</v>
      </c>
      <c r="E41" s="50"/>
    </row>
    <row r="42" spans="2:5" ht="42">
      <c r="B42" s="49"/>
      <c r="C42" s="376" t="s">
        <v>1153</v>
      </c>
      <c r="D42" s="377" t="s">
        <v>1152</v>
      </c>
      <c r="E42" s="50"/>
    </row>
    <row r="43" spans="2:5" ht="42">
      <c r="B43" s="49"/>
      <c r="C43" s="376" t="s">
        <v>1157</v>
      </c>
      <c r="D43" s="377" t="s">
        <v>1156</v>
      </c>
      <c r="E43" s="50"/>
    </row>
    <row r="44" spans="2:5" ht="37.5" customHeight="1">
      <c r="B44" s="49"/>
      <c r="C44" s="376" t="s">
        <v>1155</v>
      </c>
      <c r="D44" s="377" t="s">
        <v>1158</v>
      </c>
      <c r="E44" s="50"/>
    </row>
    <row r="45" spans="2:5" ht="30.75" customHeight="1">
      <c r="B45" s="49"/>
      <c r="C45" s="376" t="s">
        <v>1160</v>
      </c>
      <c r="D45" s="377" t="s">
        <v>1159</v>
      </c>
      <c r="E45" s="50"/>
    </row>
    <row r="46" spans="2:5" ht="30.75" customHeight="1">
      <c r="B46" s="49"/>
      <c r="C46" s="376" t="s">
        <v>971</v>
      </c>
      <c r="D46" s="377" t="s">
        <v>972</v>
      </c>
      <c r="E46" s="50"/>
    </row>
    <row r="47" spans="2:5" ht="49.5" customHeight="1">
      <c r="B47" s="49"/>
      <c r="C47" s="376" t="s">
        <v>1161</v>
      </c>
      <c r="D47" s="377" t="s">
        <v>1154</v>
      </c>
      <c r="E47" s="50"/>
    </row>
    <row r="48" spans="2:5" ht="30.75" customHeight="1">
      <c r="B48" s="49"/>
      <c r="C48" s="376" t="s">
        <v>973</v>
      </c>
      <c r="D48" s="377" t="s">
        <v>974</v>
      </c>
      <c r="E48" s="50"/>
    </row>
    <row r="49" spans="2:5" ht="30.75" customHeight="1">
      <c r="B49" s="49"/>
      <c r="C49" s="376" t="s">
        <v>976</v>
      </c>
      <c r="D49" s="377" t="s">
        <v>975</v>
      </c>
      <c r="E49" s="50"/>
    </row>
    <row r="50" spans="2:5" ht="30.75" customHeight="1">
      <c r="B50" s="49"/>
      <c r="C50" s="376" t="s">
        <v>978</v>
      </c>
      <c r="D50" s="377" t="s">
        <v>977</v>
      </c>
      <c r="E50" s="50"/>
    </row>
    <row r="51" spans="2:5" ht="25.5" customHeight="1">
      <c r="B51" s="49"/>
      <c r="C51" s="379" t="s">
        <v>1162</v>
      </c>
      <c r="D51" s="477" t="s">
        <v>1163</v>
      </c>
      <c r="E51" s="50"/>
    </row>
    <row r="52" spans="2:5" ht="28.5">
      <c r="B52" s="49"/>
      <c r="C52" s="381" t="s">
        <v>287</v>
      </c>
      <c r="D52" s="476" t="s">
        <v>1351</v>
      </c>
      <c r="E52" s="50"/>
    </row>
    <row r="53" spans="2:5" ht="56">
      <c r="B53" s="49"/>
      <c r="C53" s="381" t="s">
        <v>254</v>
      </c>
      <c r="D53" s="381" t="s">
        <v>1352</v>
      </c>
      <c r="E53" s="50"/>
    </row>
    <row r="54" spans="2:5" ht="28">
      <c r="B54" s="49"/>
      <c r="C54" s="381" t="s">
        <v>288</v>
      </c>
      <c r="D54" s="380"/>
      <c r="E54" s="50"/>
    </row>
    <row r="55" spans="2:5" ht="15" thickBot="1">
      <c r="B55" s="49"/>
      <c r="C55" s="1021" t="s">
        <v>753</v>
      </c>
      <c r="D55" s="1021"/>
      <c r="E55" s="50"/>
    </row>
    <row r="56" spans="2:5" ht="64.5" customHeight="1" thickBot="1">
      <c r="B56" s="260"/>
      <c r="C56" s="280" t="s">
        <v>754</v>
      </c>
      <c r="D56" s="478" t="s">
        <v>1166</v>
      </c>
      <c r="E56" s="260"/>
    </row>
    <row r="57" spans="2:5" ht="15" thickBot="1">
      <c r="B57" s="49"/>
      <c r="C57" s="1022" t="s">
        <v>755</v>
      </c>
      <c r="D57" s="1022"/>
      <c r="E57" s="50"/>
    </row>
    <row r="58" spans="2:5" ht="45.65" customHeight="1" thickBot="1">
      <c r="B58" s="49"/>
      <c r="C58" s="281" t="s">
        <v>813</v>
      </c>
      <c r="D58" s="53"/>
      <c r="E58" s="50"/>
    </row>
    <row r="59" spans="2:5" ht="28.5" thickBot="1">
      <c r="B59" s="49"/>
      <c r="C59" s="281" t="s">
        <v>812</v>
      </c>
      <c r="D59" s="270"/>
      <c r="E59" s="50"/>
    </row>
    <row r="60" spans="2:5" ht="15" thickBot="1">
      <c r="B60" s="67"/>
      <c r="C60" s="54"/>
      <c r="D60" s="54"/>
      <c r="E60" s="68"/>
    </row>
  </sheetData>
  <mergeCells count="11">
    <mergeCell ref="C55:D55"/>
    <mergeCell ref="C57:D57"/>
    <mergeCell ref="C12:D12"/>
    <mergeCell ref="C29:D29"/>
    <mergeCell ref="C3:D3"/>
    <mergeCell ref="C14:D14"/>
    <mergeCell ref="C16:D16"/>
    <mergeCell ref="C22:D22"/>
    <mergeCell ref="C25:D25"/>
    <mergeCell ref="C19:D19"/>
    <mergeCell ref="C32:D32"/>
  </mergeCells>
  <hyperlinks>
    <hyperlink ref="D40" r:id="rId1" xr:uid="{00000000-0004-0000-0900-000000000000}"/>
    <hyperlink ref="D46" r:id="rId2" xr:uid="{00000000-0004-0000-0900-000001000000}"/>
    <hyperlink ref="D48" r:id="rId3" xr:uid="{00000000-0004-0000-0900-000002000000}"/>
    <hyperlink ref="D49" r:id="rId4" xr:uid="{00000000-0004-0000-0900-000003000000}"/>
    <hyperlink ref="D50" r:id="rId5" xr:uid="{00000000-0004-0000-0900-000004000000}"/>
    <hyperlink ref="D34" r:id="rId6" xr:uid="{00000000-0004-0000-0900-000005000000}"/>
    <hyperlink ref="D51" r:id="rId7" xr:uid="{00000000-0004-0000-0900-000006000000}"/>
  </hyperlinks>
  <pageMargins left="0.25" right="0.25" top="0.18" bottom="0.17" header="0.17" footer="0.17"/>
  <pageSetup orientation="portrait" r:id="rId8"/>
  <drawing r:id="rId9"/>
  <legacyDrawing r:id="rId10"/>
  <mc:AlternateContent xmlns:mc="http://schemas.openxmlformats.org/markup-compatibility/2006">
    <mc:Choice Requires="x14">
      <controls>
        <mc:AlternateContent xmlns:mc="http://schemas.openxmlformats.org/markup-compatibility/2006">
          <mc:Choice Requires="x14">
            <control shapeId="34820" r:id="rId11" name="Check Box 4">
              <controlPr defaultSize="0" autoFill="0" autoLine="0" autoPict="0">
                <anchor moveWithCells="1" sizeWithCells="1">
                  <from>
                    <xdr:col>2</xdr:col>
                    <xdr:colOff>3168650</xdr:colOff>
                    <xdr:row>57</xdr:row>
                    <xdr:rowOff>0</xdr:rowOff>
                  </from>
                  <to>
                    <xdr:col>3</xdr:col>
                    <xdr:colOff>298450</xdr:colOff>
                    <xdr:row>57</xdr:row>
                    <xdr:rowOff>336550</xdr:rowOff>
                  </to>
                </anchor>
              </controlPr>
            </control>
          </mc:Choice>
        </mc:AlternateContent>
        <mc:AlternateContent xmlns:mc="http://schemas.openxmlformats.org/markup-compatibility/2006">
          <mc:Choice Requires="x14">
            <control shapeId="34821" r:id="rId12" name="Check Box 5">
              <controlPr defaultSize="0" autoFill="0" autoLine="0" autoPict="0">
                <anchor moveWithCells="1" sizeWithCells="1">
                  <from>
                    <xdr:col>3</xdr:col>
                    <xdr:colOff>361950</xdr:colOff>
                    <xdr:row>57</xdr:row>
                    <xdr:rowOff>0</xdr:rowOff>
                  </from>
                  <to>
                    <xdr:col>3</xdr:col>
                    <xdr:colOff>1219200</xdr:colOff>
                    <xdr:row>57</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1429</ProjectId>
    <ReportingPeriod xmlns="dc9b7735-1e97-4a24-b7a2-47bf824ab39e" xsi:nil="true"/>
    <WBDocsDocURL xmlns="dc9b7735-1e97-4a24-b7a2-47bf824ab39e">http://wbdocsservices.worldbank.org/services?I4_SERVICE=VC&amp;I4_KEY=TF069013&amp;I4_DOCID=090224b0889cfb12</WBDocsDocURL>
    <WBDocsDocURLPublicOnly xmlns="dc9b7735-1e97-4a24-b7a2-47bf824ab39e">http://pubdocs.worldbank.org/en/905481632324312489/1429-PPR-2020-2021-Profonanpe-final-rev-VF-for-web.xlsx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6F91EF3-8970-4B88-9B9F-4AEB19373A1A}"/>
</file>

<file path=customXml/itemProps2.xml><?xml version="1.0" encoding="utf-8"?>
<ds:datastoreItem xmlns:ds="http://schemas.openxmlformats.org/officeDocument/2006/customXml" ds:itemID="{54B7F815-D22D-4DD4-8EF0-187089036DB4}"/>
</file>

<file path=customXml/itemProps3.xml><?xml version="1.0" encoding="utf-8"?>
<ds:datastoreItem xmlns:ds="http://schemas.openxmlformats.org/officeDocument/2006/customXml" ds:itemID="{BA78D298-3758-43A8-BF01-385149EAA3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Risk Assesment</vt:lpstr>
      <vt:lpstr>ESP Compliance </vt:lpstr>
      <vt:lpstr>GP Compliance </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2019-07-02T21:11:44Z</cp:lastPrinted>
  <dcterms:created xsi:type="dcterms:W3CDTF">2010-11-30T14:15:01Z</dcterms:created>
  <dcterms:modified xsi:type="dcterms:W3CDTF">2021-09-22T15:10:26Z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