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3.xml" ContentType="application/vnd.openxmlformats-officedocument.drawing+xml"/>
  <Override PartName="/xl/ink/ink1.xml" ContentType="application/inkml+xml"/>
  <Override PartName="/xl/drawings/drawing2.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47.xml" ContentType="application/vnd.ms-excel.controlproperties+xml"/>
  <Override PartName="/xl/ctrlProps/ctrlProp43.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50.xml" ContentType="application/vnd.ms-excel.controlproperties+xml"/>
  <Override PartName="/xl/ctrlProps/ctrlProp5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ctrlProps/ctrlProp42.xml" ContentType="application/vnd.ms-excel.controlproperties+xml"/>
  <Override PartName="/xl/ctrlProps/ctrlProp41.xml" ContentType="application/vnd.ms-excel.controlproperties+xml"/>
  <Override PartName="/xl/ctrlProps/ctrlProp44.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autoCompressPictures="0" defaultThemeVersion="124226"/>
  <mc:AlternateContent xmlns:mc="http://schemas.openxmlformats.org/markup-compatibility/2006">
    <mc:Choice Requires="x15">
      <x15ac:absPath xmlns:x15ac="http://schemas.microsoft.com/office/spreadsheetml/2010/11/ac" url="https://worldbankgroup-my.sharepoint.com/personal/massouyouti_adaptation-fund_org/Documents/Documents/"/>
    </mc:Choice>
  </mc:AlternateContent>
  <xr:revisionPtr revIDLastSave="0" documentId="8_{87FB7246-68C8-4704-853C-6CF23D0DFA42}" xr6:coauthVersionLast="45" xr6:coauthVersionMax="45" xr10:uidLastSave="{00000000-0000-0000-0000-000000000000}"/>
  <bookViews>
    <workbookView xWindow="-110" yWindow="-110" windowWidth="19420" windowHeight="10420" activeTab="2" xr2:uid="{00000000-000D-0000-FFFF-FFFF00000000}"/>
  </bookViews>
  <sheets>
    <sheet name="Overview" sheetId="1" r:id="rId1"/>
    <sheet name="Financial Data" sheetId="15" r:id="rId2"/>
    <sheet name="Risk Assesment" sheetId="4" r:id="rId3"/>
    <sheet name="ESP Compliance" sheetId="12" r:id="rId4"/>
    <sheet name="GP Compliance" sheetId="13" r:id="rId5"/>
    <sheet name="ESP and GP Guidance notes" sheetId="14" r:id="rId6"/>
    <sheet name="Rating" sheetId="5" r:id="rId7"/>
    <sheet name="Project Indicators" sheetId="8" r:id="rId8"/>
    <sheet name="Lessons Learned" sheetId="9" r:id="rId9"/>
    <sheet name="Feuil1" sheetId="16" r:id="rId10"/>
    <sheet name="Feuil2" sheetId="17" r:id="rId11"/>
    <sheet name="Results Tracker" sheetId="11" r:id="rId12"/>
  </sheets>
  <externalReferences>
    <externalReference r:id="rId13"/>
    <externalReference r:id="rId14"/>
  </externalReferences>
  <definedNames>
    <definedName name="_xlnm._FilterDatabase" localSheetId="6" hidden="1">Rating!$C$7:$K$8</definedName>
    <definedName name="iincome" localSheetId="3">#REF!</definedName>
    <definedName name="iincome" localSheetId="1">#REF!</definedName>
    <definedName name="iincome">#REF!</definedName>
    <definedName name="income" localSheetId="3">#REF!</definedName>
    <definedName name="income" localSheetId="1">#REF!</definedName>
    <definedName name="income" localSheetId="11">#REF!</definedName>
    <definedName name="income">#REF!</definedName>
    <definedName name="incomelevel">'Results Tracker'!$E$99:$E$101</definedName>
    <definedName name="info">'Results Tracker'!$E$118:$E$120</definedName>
    <definedName name="Month">[1]Dropdowns!$G$2:$G$13</definedName>
    <definedName name="overalleffect">'Results Tracker'!$D$118:$D$120</definedName>
    <definedName name="physicalassets">'Results Tracker'!$J$118:$J$126</definedName>
    <definedName name="quality">'Results Tracker'!$B$109:$B$113</definedName>
    <definedName name="question">'Results Tracker'!$F$109:$F$111</definedName>
    <definedName name="responses">'Results Tracker'!$C$109:$C$113</definedName>
    <definedName name="state">'Results Tracker'!$I$113:$I$115</definedName>
    <definedName name="type1" localSheetId="1">'[2]Results Tracker'!$G$146:$G$149</definedName>
    <definedName name="type1">'Results Tracker'!$G$109:$G$112</definedName>
    <definedName name="Year">[1]Dropdowns!$H$2:$H$36</definedName>
    <definedName name="yesno">'Results Tracker'!$E$105:$E$106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16" i="12" l="1"/>
  <c r="N54" i="15" l="1"/>
  <c r="N53" i="15"/>
  <c r="N52" i="15"/>
  <c r="N51" i="15"/>
  <c r="N50" i="15"/>
  <c r="N49" i="15"/>
  <c r="N48" i="15"/>
  <c r="N47" i="15"/>
  <c r="N46" i="15"/>
  <c r="N45" i="15"/>
  <c r="N65" i="15"/>
  <c r="N62" i="15"/>
  <c r="N61" i="15"/>
  <c r="N59" i="15"/>
  <c r="N63" i="15"/>
  <c r="N58" i="15"/>
  <c r="N57" i="15"/>
  <c r="N56" i="15"/>
  <c r="N55" i="15"/>
  <c r="N64" i="15" l="1"/>
  <c r="N66" i="15" s="1"/>
  <c r="N22" i="15"/>
  <c r="N41" i="15" s="1"/>
  <c r="F61" i="15"/>
  <c r="F65" i="15"/>
  <c r="F64" i="15"/>
  <c r="F63" i="15"/>
  <c r="F62" i="15"/>
  <c r="F60" i="15"/>
  <c r="F59" i="15"/>
  <c r="F58" i="15"/>
  <c r="F57" i="15"/>
  <c r="F56" i="15"/>
  <c r="F55" i="15"/>
  <c r="F54" i="15"/>
  <c r="F53" i="15"/>
  <c r="F52" i="15"/>
  <c r="F51" i="15"/>
  <c r="F50" i="15"/>
  <c r="F49" i="15"/>
  <c r="F48" i="15"/>
  <c r="F47" i="15"/>
  <c r="F46" i="15"/>
  <c r="F45" i="15"/>
  <c r="F66" i="15" s="1"/>
  <c r="F40" i="15"/>
  <c r="F39" i="15"/>
  <c r="F33" i="15"/>
  <c r="F30" i="15"/>
  <c r="F29" i="15"/>
  <c r="F28" i="15"/>
  <c r="F27" i="15"/>
  <c r="F26" i="15"/>
  <c r="F21" i="15"/>
  <c r="F19" i="15"/>
  <c r="F41" i="15" s="1"/>
  <c r="F18" i="15"/>
  <c r="F17" i="15"/>
  <c r="J21" i="11"/>
  <c r="I21" i="11"/>
  <c r="F21" i="11"/>
  <c r="E21" i="11"/>
  <c r="AL66" i="15"/>
  <c r="AL41" i="15"/>
  <c r="AD66" i="15"/>
  <c r="AD41" i="15"/>
  <c r="V66" i="15"/>
  <c r="V41" i="15"/>
</calcChain>
</file>

<file path=xl/sharedStrings.xml><?xml version="1.0" encoding="utf-8"?>
<sst xmlns="http://schemas.openxmlformats.org/spreadsheetml/2006/main" count="1985" uniqueCount="1091">
  <si>
    <t xml:space="preserve">Project Summary: </t>
  </si>
  <si>
    <t>Countries</t>
  </si>
  <si>
    <t xml:space="preserve">Project Type:  </t>
  </si>
  <si>
    <t xml:space="preserve">GEF Focal Area: </t>
  </si>
  <si>
    <t>GEF 4 Focal Areas</t>
  </si>
  <si>
    <t xml:space="preserve">GEF 2 / 3 Operational Programme: </t>
  </si>
  <si>
    <t xml:space="preserve">Overall Rating of the project in the evaluation by the project evaluator: </t>
  </si>
  <si>
    <t xml:space="preserve">GEF-4 Focal Area Strategic Program: </t>
  </si>
  <si>
    <t xml:space="preserve">GEF-3 Focal Area Strategic Program: </t>
  </si>
  <si>
    <t>Afghanistan</t>
  </si>
  <si>
    <t>FP</t>
  </si>
  <si>
    <t>Yes</t>
  </si>
  <si>
    <t>Biodiversity</t>
  </si>
  <si>
    <t>U</t>
  </si>
  <si>
    <t>BD-SP1-PA Financing</t>
  </si>
  <si>
    <t>1: Arid &amp; semi-arid ecosystems</t>
  </si>
  <si>
    <t>Albania</t>
  </si>
  <si>
    <t>MSP</t>
  </si>
  <si>
    <t>No</t>
  </si>
  <si>
    <t>Climate Change Adaptation</t>
  </si>
  <si>
    <t>S</t>
  </si>
  <si>
    <t>BD-SP2-Marine PA</t>
  </si>
  <si>
    <t>2: Coastal, marine &amp; freshwater ecosystems</t>
  </si>
  <si>
    <t>Algeria</t>
  </si>
  <si>
    <t>EA</t>
  </si>
  <si>
    <t>Climate Change Mitigation</t>
  </si>
  <si>
    <t>MU</t>
  </si>
  <si>
    <t>BD-SP3-PA Networks</t>
  </si>
  <si>
    <t>3: Forest ecosystems</t>
  </si>
  <si>
    <t>Angola</t>
  </si>
  <si>
    <t>International Waters</t>
  </si>
  <si>
    <t>Good</t>
  </si>
  <si>
    <t>BD-SP5-Markets</t>
  </si>
  <si>
    <t>13: Conservation and Sustainable Use of Biological Diversity Important to Agriculture</t>
  </si>
  <si>
    <t>Argentina</t>
  </si>
  <si>
    <t>Multiple Focal Area</t>
  </si>
  <si>
    <t>BD-SP7-Invasive Alien Species(IAS)</t>
  </si>
  <si>
    <t>6: Promoting the adoption of renewable energy by removing barriers and reducing implementation costs</t>
  </si>
  <si>
    <t>CC-SP2- Industrial EE</t>
  </si>
  <si>
    <t>8: Waterbody based operational program</t>
  </si>
  <si>
    <t>CC-SP3-RE,CC-SP4-Biomass</t>
  </si>
  <si>
    <t>9: Integrated Land and Water multiple focal area</t>
  </si>
  <si>
    <t>Bahamas</t>
  </si>
  <si>
    <t>CC-SP5-Transport</t>
  </si>
  <si>
    <t>10: Contaminants based operational program</t>
  </si>
  <si>
    <t>CC-SP6-LULUCF</t>
  </si>
  <si>
    <t>12: Integrated Ecosystem Management</t>
  </si>
  <si>
    <t>Cross cutting capacity building</t>
  </si>
  <si>
    <t>14: Persistent Organic Pollutants</t>
  </si>
  <si>
    <t>Cyprus</t>
  </si>
  <si>
    <t>Czech Republic</t>
  </si>
  <si>
    <t>Democratic People's Republic of Korea</t>
  </si>
  <si>
    <t>Democratic Republic of the Congo</t>
  </si>
  <si>
    <t>Denmark</t>
  </si>
  <si>
    <t xml:space="preserve">Project contacts:  </t>
  </si>
  <si>
    <t>Djibouti</t>
  </si>
  <si>
    <t>Dominica</t>
  </si>
  <si>
    <t xml:space="preserve">Name: </t>
  </si>
  <si>
    <t>Dominican Republic</t>
  </si>
  <si>
    <t xml:space="preserve">Email: </t>
  </si>
  <si>
    <t>Ecuador</t>
  </si>
  <si>
    <t xml:space="preserve">Date: </t>
  </si>
  <si>
    <t>Egypt</t>
  </si>
  <si>
    <t>El Salvador</t>
  </si>
  <si>
    <t>Equatoral Guinea</t>
  </si>
  <si>
    <t>Eritrea</t>
  </si>
  <si>
    <t>Estonia</t>
  </si>
  <si>
    <t>Ethiopia</t>
  </si>
  <si>
    <t>Fiji</t>
  </si>
  <si>
    <t>Finland</t>
  </si>
  <si>
    <t>France</t>
  </si>
  <si>
    <t>Gambia</t>
  </si>
  <si>
    <t>Georgia</t>
  </si>
  <si>
    <t>Germany</t>
  </si>
  <si>
    <t>Ghana</t>
  </si>
  <si>
    <t>Greece</t>
  </si>
  <si>
    <t>Grenada</t>
  </si>
  <si>
    <t>Guatemala</t>
  </si>
  <si>
    <t>Guinea</t>
  </si>
  <si>
    <t>Guyana</t>
  </si>
  <si>
    <t>Haiti</t>
  </si>
  <si>
    <t>Honduras</t>
  </si>
  <si>
    <t>Hungary</t>
  </si>
  <si>
    <t>Iceland</t>
  </si>
  <si>
    <t>India</t>
  </si>
  <si>
    <t>Indonesia</t>
  </si>
  <si>
    <t>Iran (Islamic Republic of)</t>
  </si>
  <si>
    <t>Iraq</t>
  </si>
  <si>
    <t>Ireland</t>
  </si>
  <si>
    <t>Israel</t>
  </si>
  <si>
    <t>Italy</t>
  </si>
  <si>
    <t>Jamaica</t>
  </si>
  <si>
    <t>Japan</t>
  </si>
  <si>
    <t>Jordan</t>
  </si>
  <si>
    <t>Kazakhstan</t>
  </si>
  <si>
    <t>Kenya</t>
  </si>
  <si>
    <t>Kiribati</t>
  </si>
  <si>
    <t>Kuwait</t>
  </si>
  <si>
    <t>Kyrgyzstan</t>
  </si>
  <si>
    <t>Lao People’s Democratic Republic</t>
  </si>
  <si>
    <t>Latvia</t>
  </si>
  <si>
    <t>Lebanon</t>
  </si>
  <si>
    <t>Lesotho</t>
  </si>
  <si>
    <t>Liberia</t>
  </si>
  <si>
    <t>Libyan Arab Jamahiriya</t>
  </si>
  <si>
    <t>Liechtenstein</t>
  </si>
  <si>
    <t>Lithuania</t>
  </si>
  <si>
    <t>Luxembourg</t>
  </si>
  <si>
    <t>Madagascar</t>
  </si>
  <si>
    <t>Malawi</t>
  </si>
  <si>
    <t>Malaysia</t>
  </si>
  <si>
    <t>Maldives</t>
  </si>
  <si>
    <t>Mali</t>
  </si>
  <si>
    <t>Malta</t>
  </si>
  <si>
    <t>Marshall Islands</t>
  </si>
  <si>
    <t>Mauritania</t>
  </si>
  <si>
    <t>Mauritius</t>
  </si>
  <si>
    <t>Mexico</t>
  </si>
  <si>
    <t>Micronesia, Federated States of</t>
  </si>
  <si>
    <t>Monaco</t>
  </si>
  <si>
    <t>Mongolia</t>
  </si>
  <si>
    <t>Montenegro</t>
  </si>
  <si>
    <t>Morocco</t>
  </si>
  <si>
    <t>Mozambique</t>
  </si>
  <si>
    <t>Myanmar</t>
  </si>
  <si>
    <t>Namibia</t>
  </si>
  <si>
    <t>Nauru</t>
  </si>
  <si>
    <t>Nepal</t>
  </si>
  <si>
    <t>Netherlands</t>
  </si>
  <si>
    <t>New Zealand</t>
  </si>
  <si>
    <t>Nicaragua</t>
  </si>
  <si>
    <t>Niger</t>
  </si>
  <si>
    <t>Nigeria</t>
  </si>
  <si>
    <t>Norway</t>
  </si>
  <si>
    <t>Oman</t>
  </si>
  <si>
    <t>Pakistan</t>
  </si>
  <si>
    <t>Palau</t>
  </si>
  <si>
    <t>Panama</t>
  </si>
  <si>
    <t>Papua New Guinea</t>
  </si>
  <si>
    <t>Paraguay</t>
  </si>
  <si>
    <t>Peru</t>
  </si>
  <si>
    <t>Philippines</t>
  </si>
  <si>
    <t>Poland</t>
  </si>
  <si>
    <t>Portugal</t>
  </si>
  <si>
    <t>Qatar</t>
  </si>
  <si>
    <t>Republic of Korea</t>
  </si>
  <si>
    <t>Republic of Moldova</t>
  </si>
  <si>
    <t>Romania</t>
  </si>
  <si>
    <t>Russian Federation</t>
  </si>
  <si>
    <t>Rwanda</t>
  </si>
  <si>
    <t>Saint Kitts and Nevis</t>
  </si>
  <si>
    <t>Saint Lucia</t>
  </si>
  <si>
    <t>Saint Vincent and the Grenadines</t>
  </si>
  <si>
    <t>Samoa</t>
  </si>
  <si>
    <t>San Marino</t>
  </si>
  <si>
    <t>Sao Tome and Principe</t>
  </si>
  <si>
    <t>Saudi Arabia</t>
  </si>
  <si>
    <t>Senegal</t>
  </si>
  <si>
    <t>Serbia</t>
  </si>
  <si>
    <t>Seychelles</t>
  </si>
  <si>
    <t>Sierra Leone</t>
  </si>
  <si>
    <t>Singapore</t>
  </si>
  <si>
    <t>Slovakia</t>
  </si>
  <si>
    <t>Slovenia</t>
  </si>
  <si>
    <t>Solomon Islands</t>
  </si>
  <si>
    <t>Somalia</t>
  </si>
  <si>
    <t>South Africa</t>
  </si>
  <si>
    <t>Spain</t>
  </si>
  <si>
    <t>Sri Lanka</t>
  </si>
  <si>
    <t>Sudan</t>
  </si>
  <si>
    <t>Suriname</t>
  </si>
  <si>
    <t>Swaziland</t>
  </si>
  <si>
    <t>Sweden</t>
  </si>
  <si>
    <t>Switzerland</t>
  </si>
  <si>
    <t>Syrian Arab Republic</t>
  </si>
  <si>
    <t>Tajikistan</t>
  </si>
  <si>
    <t>Thailand</t>
  </si>
  <si>
    <t>The former Yugoslav Republic of Macedonia</t>
  </si>
  <si>
    <t>Timor-Leste</t>
  </si>
  <si>
    <t>Togo</t>
  </si>
  <si>
    <t>Tonga</t>
  </si>
  <si>
    <t>Trinidad and Tobago</t>
  </si>
  <si>
    <t>Tunisia</t>
  </si>
  <si>
    <t>Turkey</t>
  </si>
  <si>
    <t>Turkmenistan</t>
  </si>
  <si>
    <t>Tuvalu</t>
  </si>
  <si>
    <t>Uganda</t>
  </si>
  <si>
    <t>Ukraine</t>
  </si>
  <si>
    <t>United Arab Emirates</t>
  </si>
  <si>
    <t>United Kingdom of Great Britain and Northern Ireland</t>
  </si>
  <si>
    <t>United Republic of Tanzania</t>
  </si>
  <si>
    <t>United States of America</t>
  </si>
  <si>
    <t>Uruguay</t>
  </si>
  <si>
    <t>Uzbekistan</t>
  </si>
  <si>
    <t>Vanuatu</t>
  </si>
  <si>
    <t>Venezuela, Bolivarian Republic of</t>
  </si>
  <si>
    <t>Viet Nam</t>
  </si>
  <si>
    <t>Yemen</t>
  </si>
  <si>
    <t>Zambia</t>
  </si>
  <si>
    <t>Zimbabwe</t>
  </si>
  <si>
    <t xml:space="preserve">Database Number: </t>
  </si>
  <si>
    <t xml:space="preserve">Country(ies): </t>
  </si>
  <si>
    <t>Relevant Geographic Points (i.e. cities, villages, bodies of water):</t>
  </si>
  <si>
    <t>Executing Agency</t>
  </si>
  <si>
    <t>Project Milestones</t>
  </si>
  <si>
    <t>Type of IE:</t>
  </si>
  <si>
    <t>AFB Approval Date:</t>
  </si>
  <si>
    <t>Milestone</t>
  </si>
  <si>
    <t>Start of Project/Programme:</t>
  </si>
  <si>
    <t xml:space="preserve">Project Title: </t>
  </si>
  <si>
    <t>How much of the total co-financing as committed in the Project Document has actually been realized?</t>
  </si>
  <si>
    <t xml:space="preserve">Estimated cumulative actual co-financing as verified during Mid-term Review (MTR) or Terminal Evaluation (TE). </t>
  </si>
  <si>
    <t>Add any comments on actual co-financing in particular any issues related to the realization of in-kind, grant, credits, loans, equity, non-grant instruments and other types of co-financing. (word limit=200)</t>
  </si>
  <si>
    <t>EXPENDITURE DATA</t>
  </si>
  <si>
    <t>ITEM / ACTIVITY / ACTION</t>
  </si>
  <si>
    <t>AMOUNT</t>
  </si>
  <si>
    <t>PROJECTED COST</t>
  </si>
  <si>
    <t>RISK ASSESMENT</t>
  </si>
  <si>
    <t>Rating Definitions</t>
  </si>
  <si>
    <t>Highly Satisfactory (HS)</t>
  </si>
  <si>
    <t>Satisfactory (S)</t>
  </si>
  <si>
    <t>Marginally Satisfactory (MS)</t>
  </si>
  <si>
    <t>Marginally Unsatisfactory (MU)</t>
  </si>
  <si>
    <t>Unsatisfactory (U)</t>
  </si>
  <si>
    <t>Highly Unsatisfactory (U)</t>
  </si>
  <si>
    <t>Rating</t>
  </si>
  <si>
    <t>IDENTIFIED RISKS</t>
  </si>
  <si>
    <t>Current Status</t>
  </si>
  <si>
    <t>Identified Risk</t>
  </si>
  <si>
    <t xml:space="preserve">DISBURSEMENT OF AF GRANT FUNDS </t>
  </si>
  <si>
    <t>Add any comments on AF Grant Funds. (word limit=200)</t>
  </si>
  <si>
    <t>Baseline</t>
  </si>
  <si>
    <t>Indicator</t>
  </si>
  <si>
    <t>Type of Indicator</t>
  </si>
  <si>
    <t>PROJECT Indicators</t>
  </si>
  <si>
    <t>Please provide all indicators being tracked for the project as outlined in the project document</t>
  </si>
  <si>
    <t>Type of Indicator (indicators towards Objectives, Outcomes, etc…)</t>
  </si>
  <si>
    <t>How much of the total AF grant as noted in Project Document plus any project preparation grant has been spent to date?</t>
  </si>
  <si>
    <t>Est. Completion Date</t>
  </si>
  <si>
    <t xml:space="preserve">RATING ON IMPLEMENTATION PROGRESS </t>
  </si>
  <si>
    <t>Overall Rating</t>
  </si>
  <si>
    <t>Risk Measures: Were there any risk mitigation measures employed during the current reporting period?  If so, were risks reduced?  If not, why were these risks not reduced?</t>
  </si>
  <si>
    <t>Critical Risks Affecting Progress (Not identified at project design)</t>
  </si>
  <si>
    <t>Expected Progress</t>
  </si>
  <si>
    <t>Progress to Date</t>
  </si>
  <si>
    <t>Please justify your rating and address the following points:
1. Indicate trends, both positive and negative, in achievement of outcomes as per the project indicators.  
2.  Detail critical risks that have affected progress.  
3.  Outline response to MTR undertaken this reporting period.  
4.  Outline action plan to address projects with a rating of HU, U or MU. Please keep your input to 1200 words</t>
  </si>
  <si>
    <t>QUALITATIVE MEASURES and LESSONS LEARNED</t>
  </si>
  <si>
    <t>Implementation and Adaptive Management</t>
  </si>
  <si>
    <t>Response</t>
  </si>
  <si>
    <t>Lessons for Adaptation</t>
  </si>
  <si>
    <t>Community/National Impact</t>
  </si>
  <si>
    <t>What would you consider to be the most successful aspects for the target communities?</t>
  </si>
  <si>
    <t>What measures are/have been put in place to ensure sustainability of the project/program results?</t>
  </si>
  <si>
    <t>What measures are being/could have been put in place to improve project/program results?</t>
  </si>
  <si>
    <t xml:space="preserve">Knowledge Management </t>
  </si>
  <si>
    <t>Describe any difficulties there have been in  accessing or retrieving existing information (data or knowledge) that is relevant to the project. Please provide suggestions for improving access to the relevant data.</t>
  </si>
  <si>
    <t>Identify Risks with a 50% or &gt; likelihood of affecting progress of project</t>
  </si>
  <si>
    <t>Implementing Entity (IE) [name]:</t>
  </si>
  <si>
    <t>Steps Taken to Mitigate Risk</t>
  </si>
  <si>
    <t>Add any comments relevant to risk mitigation (word limit = 500)</t>
  </si>
  <si>
    <t>Progress since inception</t>
  </si>
  <si>
    <t>IE-AFB Agreement Signature Date:</t>
  </si>
  <si>
    <t>Implementing Entity</t>
  </si>
  <si>
    <t>Please Provide the Name and Contact information of person(s) reponsible for completeling the Rating section</t>
  </si>
  <si>
    <t>TOTAL</t>
  </si>
  <si>
    <t>Other</t>
  </si>
  <si>
    <t>Target for Project End</t>
  </si>
  <si>
    <t>Period of Report (Dates)</t>
  </si>
  <si>
    <t>PLANNED EXPENDITURE SCHEDULE</t>
  </si>
  <si>
    <t xml:space="preserve">Results Tracker for Adaptation Fund (AF)  Projects    </t>
  </si>
  <si>
    <t>List ouput and corresponding amount spent for the current reporting period</t>
  </si>
  <si>
    <t>List outputs planned and corresponding projected cost for the upcoming reporting period</t>
  </si>
  <si>
    <r>
      <t xml:space="preserve">ACTUAL CO-FINANCING </t>
    </r>
    <r>
      <rPr>
        <i/>
        <sz val="11"/>
        <color indexed="8"/>
        <rFont val="Times New Roman"/>
        <family val="1"/>
      </rPr>
      <t xml:space="preserve">(If the MTR or TE have not been undertaken this reporting period, DO NOT report on actual co-financing.) </t>
    </r>
  </si>
  <si>
    <r>
      <t xml:space="preserve">Project actions/activities planned for current reporting period are progressing on track or exceeding expectations to acheive </t>
    </r>
    <r>
      <rPr>
        <b/>
        <sz val="11"/>
        <rFont val="Times New Roman"/>
        <family val="1"/>
      </rPr>
      <t>all</t>
    </r>
    <r>
      <rPr>
        <sz val="11"/>
        <rFont val="Times New Roman"/>
        <family val="1"/>
      </rPr>
      <t xml:space="preserve">  major outcomes/outputs for given reporting period, without major shortcomings. The project can be presented as “good practice”.</t>
    </r>
  </si>
  <si>
    <r>
      <t xml:space="preserve">Project actions/activities planned for current reporting period  are progressing on track to achieve </t>
    </r>
    <r>
      <rPr>
        <b/>
        <sz val="11"/>
        <rFont val="Times New Roman"/>
        <family val="1"/>
      </rPr>
      <t>most</t>
    </r>
    <r>
      <rPr>
        <sz val="11"/>
        <rFont val="Times New Roman"/>
        <family val="1"/>
      </rPr>
      <t xml:space="preserve"> of its major outcomes/outputs with only minor shortcomings.</t>
    </r>
  </si>
  <si>
    <r>
      <t xml:space="preserve">Project actions/activities planned for current reporting period  are progressing on track to achieve </t>
    </r>
    <r>
      <rPr>
        <b/>
        <sz val="11"/>
        <rFont val="Times New Roman"/>
        <family val="1"/>
      </rPr>
      <t>most</t>
    </r>
    <r>
      <rPr>
        <sz val="11"/>
        <rFont val="Times New Roman"/>
        <family val="1"/>
      </rPr>
      <t xml:space="preserve">   major relevant outcomes/outputs, </t>
    </r>
    <r>
      <rPr>
        <b/>
        <sz val="11"/>
        <rFont val="Times New Roman"/>
        <family val="1"/>
      </rPr>
      <t>but</t>
    </r>
    <r>
      <rPr>
        <sz val="11"/>
        <rFont val="Times New Roman"/>
        <family val="1"/>
      </rPr>
      <t xml:space="preserve"> with either significant shortcomings or modest overall relevance. </t>
    </r>
  </si>
  <si>
    <r>
      <t xml:space="preserve">Project actions/activities planned for current reporting period  are </t>
    </r>
    <r>
      <rPr>
        <b/>
        <sz val="11"/>
        <rFont val="Times New Roman"/>
        <family val="1"/>
      </rPr>
      <t>not</t>
    </r>
    <r>
      <rPr>
        <sz val="11"/>
        <rFont val="Times New Roman"/>
        <family val="1"/>
      </rPr>
      <t xml:space="preserve"> progressing on track to achieve  major outcomes/outputs with </t>
    </r>
    <r>
      <rPr>
        <b/>
        <sz val="11"/>
        <rFont val="Times New Roman"/>
        <family val="1"/>
      </rPr>
      <t>major shortcomings</t>
    </r>
    <r>
      <rPr>
        <sz val="11"/>
        <rFont val="Times New Roman"/>
        <family val="1"/>
      </rPr>
      <t xml:space="preserve"> or is expected to achieve only some of its major outcomes/outputs.</t>
    </r>
  </si>
  <si>
    <r>
      <t xml:space="preserve">Project actions/activities planned for current reporting period  are </t>
    </r>
    <r>
      <rPr>
        <b/>
        <sz val="11"/>
        <rFont val="Times New Roman"/>
        <family val="1"/>
      </rPr>
      <t>not</t>
    </r>
    <r>
      <rPr>
        <sz val="11"/>
        <rFont val="Times New Roman"/>
        <family val="1"/>
      </rPr>
      <t xml:space="preserve"> progressing on track to achieve most of its major outcomes/outputs.</t>
    </r>
  </si>
  <si>
    <r>
      <t xml:space="preserve">Project actions/activities planned for current reporting period  are </t>
    </r>
    <r>
      <rPr>
        <b/>
        <sz val="11"/>
        <rFont val="Times New Roman"/>
        <family val="1"/>
      </rPr>
      <t>not</t>
    </r>
    <r>
      <rPr>
        <sz val="11"/>
        <rFont val="Times New Roman"/>
        <family val="1"/>
      </rPr>
      <t xml:space="preserve"> on track and shows that it is </t>
    </r>
    <r>
      <rPr>
        <b/>
        <sz val="11"/>
        <rFont val="Times New Roman"/>
        <family val="1"/>
      </rPr>
      <t>failing</t>
    </r>
    <r>
      <rPr>
        <sz val="11"/>
        <rFont val="Times New Roman"/>
        <family val="1"/>
      </rPr>
      <t xml:space="preserve"> to achieve, and is not expected to achieve, any of its outcomes/outputs.</t>
    </r>
  </si>
  <si>
    <t>List all Risks identified in project preparation phase and what  steps are being taken to mitigate them</t>
  </si>
  <si>
    <t>What is the potential for the concrete adaptation interventions undertaken by the project/programme to be replicated and scaled up both within and outside the project area?</t>
  </si>
  <si>
    <t>Please complete the following section every reporting period</t>
  </si>
  <si>
    <r>
      <t xml:space="preserve">Please complete the following section at </t>
    </r>
    <r>
      <rPr>
        <b/>
        <i/>
        <sz val="11"/>
        <color indexed="8"/>
        <rFont val="Times New Roman"/>
        <family val="1"/>
      </rPr>
      <t xml:space="preserve">mid-term </t>
    </r>
    <r>
      <rPr>
        <i/>
        <sz val="11"/>
        <color indexed="8"/>
        <rFont val="Times New Roman"/>
        <family val="1"/>
      </rPr>
      <t>and</t>
    </r>
    <r>
      <rPr>
        <b/>
        <i/>
        <sz val="11"/>
        <color indexed="8"/>
        <rFont val="Times New Roman"/>
        <family val="1"/>
      </rPr>
      <t xml:space="preserve"> project completion</t>
    </r>
  </si>
  <si>
    <t>Climate Resilience Measures</t>
  </si>
  <si>
    <t>Concrete Adaptation Interventions</t>
  </si>
  <si>
    <t>What implementation issues/lessons, either positive or negative, affected progress?</t>
  </si>
  <si>
    <t>Were there any delays in implementation?  If so, include any causes of delays. What measures have been taken to reduce delays?</t>
  </si>
  <si>
    <t>What have been the lessons learned, both positive and negative, in implementing climate adaptation measures that would be relevant to the design and implementation of future projects/programmes for enhanced resilience to climate change?</t>
  </si>
  <si>
    <t>What is the potential for the climate resilience measures undertaken by the project/programme to be replicated and scaled up both within and outside the project area?</t>
  </si>
  <si>
    <t>What have been the lessons learned, both positive and negative, in implementing concrete adaptation interventions that would be relevant to the design and implementation of future projects/programmes implementing concrete adaptation interventions?</t>
  </si>
  <si>
    <t>How has existing information/data/knowledge been used to inform project development and implementation? What kinds of information/data/knowledge were used?</t>
  </si>
  <si>
    <t>If learning objectives have been established, have they been met? Please describe.</t>
  </si>
  <si>
    <t>Has the identification of learning objectives contributed to the outcomes of the project? In what ways have they contributed?</t>
  </si>
  <si>
    <t>Amount of annual investment income generated from the Adaptation Fund’s grant</t>
  </si>
  <si>
    <t xml:space="preserve">INVESTMENT INCOME </t>
  </si>
  <si>
    <t>Adaptation Fund Strategic Results Framework</t>
  </si>
  <si>
    <t>Project ID</t>
  </si>
  <si>
    <t>Country</t>
  </si>
  <si>
    <t>Region</t>
  </si>
  <si>
    <t>Sector</t>
  </si>
  <si>
    <t>Baseline information</t>
  </si>
  <si>
    <t>Target performance at completion</t>
  </si>
  <si>
    <t>Performance at mid-term</t>
  </si>
  <si>
    <t>Performance at completion</t>
  </si>
  <si>
    <t>Impact: Increased resiliency at the community, national, and regional levels to climate variability and change</t>
  </si>
  <si>
    <r>
      <rPr>
        <b/>
        <u/>
        <sz val="11"/>
        <color theme="1"/>
        <rFont val="Calibri"/>
        <family val="2"/>
        <scheme val="minor"/>
      </rPr>
      <t>Core Indicator</t>
    </r>
    <r>
      <rPr>
        <sz val="11"/>
        <color theme="1"/>
        <rFont val="Calibri"/>
        <family val="2"/>
        <scheme val="minor"/>
      </rPr>
      <t>: No. of beneficiaries</t>
    </r>
  </si>
  <si>
    <t>Total (direct + indirect beneficiaries)</t>
  </si>
  <si>
    <t>Direct beneficiaries supported by the project</t>
  </si>
  <si>
    <t>Indirect beneficiaries supported by the project</t>
  </si>
  <si>
    <t>Total</t>
  </si>
  <si>
    <t>% of female beneficiaries</t>
  </si>
  <si>
    <t>% of Youth beneficiaries</t>
  </si>
  <si>
    <t>Scale</t>
  </si>
  <si>
    <t>Type</t>
  </si>
  <si>
    <t>Outcome 3: Strengthened awareness and owernship of adaptation and climate risk reduction processes</t>
  </si>
  <si>
    <t>Indicator 3.1: Increase in application of appropriate adaptation responses</t>
  </si>
  <si>
    <t>Percentage of targeted population applying adaptation measures</t>
  </si>
  <si>
    <t xml:space="preserve">Output 3: Targeted population groups participating in adaptation and risk reduction awareness activities </t>
  </si>
  <si>
    <t>No. of targeted beneficiaries</t>
  </si>
  <si>
    <t>% of female participants targeted</t>
  </si>
  <si>
    <t>Level of awareness</t>
  </si>
  <si>
    <t>Outcome 4: Increased adaptive capacity within relevant development sector services and infrastructure assets</t>
  </si>
  <si>
    <t>Indicator 4.1: Increased responsiveness of development sector services to evolving needs from changing and variable climate</t>
  </si>
  <si>
    <t>Project/programme sector</t>
  </si>
  <si>
    <t>Geographical scale</t>
  </si>
  <si>
    <t>Response level</t>
  </si>
  <si>
    <t>Targeted asset</t>
  </si>
  <si>
    <t>Changes in asset (quantitative or qualitative)</t>
  </si>
  <si>
    <t>Output 4: Vulnerable development sector services and infrastructure assets strengthened in response to climate change impacts, including variability</t>
  </si>
  <si>
    <t>Number of services</t>
  </si>
  <si>
    <t>Outcome 5: Increased ecosystem resilience in response to climate change and variability-induced stress</t>
  </si>
  <si>
    <t>Indicator 5: Ecosystem services and natural resource assets maintained or improved under climate change and variability-induced stress</t>
  </si>
  <si>
    <t>Natural resource improvement level</t>
  </si>
  <si>
    <t>Output 5: Vulnerable ecosystem services and natural resource assets strengthned in response to climate change impacts, including variability</t>
  </si>
  <si>
    <r>
      <rPr>
        <b/>
        <u/>
        <sz val="11"/>
        <color theme="1"/>
        <rFont val="Calibri"/>
        <family val="2"/>
        <scheme val="minor"/>
      </rPr>
      <t>Core Indicator</t>
    </r>
    <r>
      <rPr>
        <sz val="11"/>
        <color theme="1"/>
        <rFont val="Calibri"/>
        <family val="2"/>
        <scheme val="minor"/>
      </rPr>
      <t xml:space="preserve"> 5.1: Natural Assets protected or rehabilitated</t>
    </r>
  </si>
  <si>
    <t>Natural asset or Ecosystem (type)</t>
  </si>
  <si>
    <t>Total number of natural assets or ecosystems protected/rehabilitated</t>
  </si>
  <si>
    <t>Unit</t>
  </si>
  <si>
    <t>Effectiveness of protection/rehabilitation</t>
  </si>
  <si>
    <t>Targeted performance at completion</t>
  </si>
  <si>
    <t>Outcome 6: Diversified and strengthened livelihoods and sources of income for vulnerable people in targeted areas</t>
  </si>
  <si>
    <t>Indicator 6.1: Increase in households and communities having more secure access to livelihood assets</t>
  </si>
  <si>
    <t>No. of targeted households</t>
  </si>
  <si>
    <t>% of female headed households</t>
  </si>
  <si>
    <t>Improvement level</t>
  </si>
  <si>
    <t>Indicator 6.2: Increase in targeted population's sustained climate-resilient alternative livelihoods</t>
  </si>
  <si>
    <t>% increase in income level vis-à-vis baseline</t>
  </si>
  <si>
    <t>Alternate Source</t>
  </si>
  <si>
    <t>Output 6 Targeted individual and community livelihood strategies strengthened in relation to climate change impacts, including variability</t>
  </si>
  <si>
    <t>Indicator 6.1.1: No. and type of adaptation assets created or strengthened in support of individual or community livelihood strategies</t>
  </si>
  <si>
    <t>Number of Assets</t>
  </si>
  <si>
    <t>Type of Assets</t>
  </si>
  <si>
    <t>Adaptation strategy</t>
  </si>
  <si>
    <r>
      <rPr>
        <b/>
        <u/>
        <sz val="11"/>
        <color theme="1"/>
        <rFont val="Calibri"/>
        <family val="2"/>
        <scheme val="minor"/>
      </rPr>
      <t>Core Indicator</t>
    </r>
    <r>
      <rPr>
        <sz val="11"/>
        <color theme="1"/>
        <rFont val="Calibri"/>
        <family val="2"/>
        <scheme val="minor"/>
      </rPr>
      <t xml:space="preserve"> 6.1.2: Increased income, or avoided decrease in income</t>
    </r>
  </si>
  <si>
    <r>
      <t xml:space="preserve">Number of households </t>
    </r>
    <r>
      <rPr>
        <i/>
        <sz val="9"/>
        <color theme="1"/>
        <rFont val="Calibri"/>
        <family val="2"/>
        <scheme val="minor"/>
      </rPr>
      <t>(total number in the project area)</t>
    </r>
  </si>
  <si>
    <t>Income source</t>
  </si>
  <si>
    <t>Income level (USD)</t>
  </si>
  <si>
    <t>Outcome 7: Improved policies and regulations that promote and enforce resilience measures</t>
  </si>
  <si>
    <t>Indicator 7: Climate change priorities are integrated into national development strategy</t>
  </si>
  <si>
    <t>Integration level</t>
  </si>
  <si>
    <t>Output 7:Improved integration of climate-resilience strategies into country development plans</t>
  </si>
  <si>
    <t>Indicator 7.1: No. of policies introduced or adjusted to address climate change risks</t>
  </si>
  <si>
    <t>No. of Policies introduced or adjusted</t>
  </si>
  <si>
    <t>Indicator 7.2: No. of targeted development strategies with incorporated climate change priorities enforced</t>
  </si>
  <si>
    <t>No. of Development strategies</t>
  </si>
  <si>
    <t>Regulation</t>
  </si>
  <si>
    <t>Effectiveness</t>
  </si>
  <si>
    <t>Glacier lake outburst flood</t>
  </si>
  <si>
    <t>Inland flooding</t>
  </si>
  <si>
    <t>fr</t>
  </si>
  <si>
    <t>biological assets</t>
  </si>
  <si>
    <t>Company policy</t>
  </si>
  <si>
    <t>5: Fully enforced (All elements implemented)</t>
  </si>
  <si>
    <t>Salinization</t>
  </si>
  <si>
    <t>Decrease</t>
  </si>
  <si>
    <t>land</t>
  </si>
  <si>
    <t>Communication &amp; Information policy</t>
  </si>
  <si>
    <t>4: Enforced (Most elements implemented)</t>
  </si>
  <si>
    <t>Drought</t>
  </si>
  <si>
    <t>Same</t>
  </si>
  <si>
    <t>water areas</t>
  </si>
  <si>
    <t>Defense policy</t>
  </si>
  <si>
    <t>3: Partially enforced (Some elements implemented)</t>
  </si>
  <si>
    <t>Wind</t>
  </si>
  <si>
    <t>subsoil assets</t>
  </si>
  <si>
    <t>increased adpative capacity</t>
  </si>
  <si>
    <t>Domestic policy</t>
  </si>
  <si>
    <t>2: Partially not enforced (Most elements not implemented)</t>
  </si>
  <si>
    <t>Agribusiness</t>
  </si>
  <si>
    <t>Coastal flooding</t>
  </si>
  <si>
    <t>air</t>
  </si>
  <si>
    <t>achieved</t>
  </si>
  <si>
    <t>Economic policy</t>
  </si>
  <si>
    <t>1: Not enforced (No elements implemented)</t>
  </si>
  <si>
    <t>Agricultural-related</t>
  </si>
  <si>
    <t>Financial capital</t>
  </si>
  <si>
    <t>Storm surge</t>
  </si>
  <si>
    <t>Please choose</t>
  </si>
  <si>
    <t>enhanced level of protection</t>
  </si>
  <si>
    <t>Education policy</t>
  </si>
  <si>
    <t>Agriculture</t>
  </si>
  <si>
    <t>Human capital</t>
  </si>
  <si>
    <t>Hurricane</t>
  </si>
  <si>
    <t>Selected</t>
  </si>
  <si>
    <t>Aquaculture</t>
  </si>
  <si>
    <t>Physical capital</t>
  </si>
  <si>
    <t>Not relevant</t>
  </si>
  <si>
    <t>5: All (Fully integrated)</t>
  </si>
  <si>
    <t>Construction/repairing business</t>
  </si>
  <si>
    <t>Social capital</t>
  </si>
  <si>
    <t>4: Most</t>
  </si>
  <si>
    <t>Cultivation</t>
  </si>
  <si>
    <t>Natural capital</t>
  </si>
  <si>
    <t>3: Some</t>
  </si>
  <si>
    <t>Fishing</t>
  </si>
  <si>
    <t>Personal capital</t>
  </si>
  <si>
    <t>Select</t>
  </si>
  <si>
    <t>5: All</t>
  </si>
  <si>
    <t>Community</t>
  </si>
  <si>
    <t>2: Most not integrated</t>
  </si>
  <si>
    <t>Forestry</t>
  </si>
  <si>
    <t>Adaptation strategies</t>
  </si>
  <si>
    <t>4: Almost all</t>
  </si>
  <si>
    <t>Private</t>
  </si>
  <si>
    <t>Multi-community</t>
  </si>
  <si>
    <t>1: None</t>
  </si>
  <si>
    <t>Handicrafts</t>
  </si>
  <si>
    <t>3: Half</t>
  </si>
  <si>
    <t>Public</t>
  </si>
  <si>
    <t>Departmental</t>
  </si>
  <si>
    <t>Coastal management</t>
  </si>
  <si>
    <t>Livestock production</t>
  </si>
  <si>
    <t>2: Some</t>
  </si>
  <si>
    <t>NGO</t>
  </si>
  <si>
    <t>National</t>
  </si>
  <si>
    <t>Disaster risk reduction</t>
  </si>
  <si>
    <t>Manufacturing</t>
  </si>
  <si>
    <t>5: Very high improvement</t>
  </si>
  <si>
    <t>Established</t>
  </si>
  <si>
    <t>Food security</t>
  </si>
  <si>
    <t>other</t>
  </si>
  <si>
    <t>4: High improvement</t>
  </si>
  <si>
    <t>Maintained</t>
  </si>
  <si>
    <t xml:space="preserve">Health </t>
  </si>
  <si>
    <t>Services</t>
  </si>
  <si>
    <t>Regional</t>
  </si>
  <si>
    <t>3: Moderate improvement</t>
  </si>
  <si>
    <t>Improved</t>
  </si>
  <si>
    <t>Urban development</t>
  </si>
  <si>
    <t>Tourism-related</t>
  </si>
  <si>
    <t>Local</t>
  </si>
  <si>
    <t>2: Limited improvement</t>
  </si>
  <si>
    <t>Water management</t>
  </si>
  <si>
    <t>Trading</t>
  </si>
  <si>
    <t>1: No improvement</t>
  </si>
  <si>
    <t>Multi-sector</t>
  </si>
  <si>
    <t>1 -generated information is irrelevant, and neither the stakeholders reached nor the timeframe managed were achieved</t>
  </si>
  <si>
    <t>1: No info transferred on time</t>
  </si>
  <si>
    <t>4: High capacity</t>
  </si>
  <si>
    <t>5: Fully aware</t>
  </si>
  <si>
    <t>5: Highly responsive (All defined elements )</t>
  </si>
  <si>
    <t>5: Fully improved</t>
  </si>
  <si>
    <t>Roads</t>
  </si>
  <si>
    <t>5: Very effective</t>
  </si>
  <si>
    <t>2 -the existence of some challenge in any of the three aspects of the indicator (generation of dissemination, stakeholders reached or timeframe managed)</t>
  </si>
  <si>
    <t>2: Somewhat info transferred</t>
  </si>
  <si>
    <t>3: Medium capacity</t>
  </si>
  <si>
    <t>4: Mostly aware</t>
  </si>
  <si>
    <t>4: Mostly responsive (Most defined elements)</t>
  </si>
  <si>
    <t>4: Mostly Improved</t>
  </si>
  <si>
    <t>Gov Buildings</t>
  </si>
  <si>
    <t>4: Effective</t>
  </si>
  <si>
    <t>3 -relevant information is generated and disseminated to all identified stakeholders on timely basis</t>
  </si>
  <si>
    <t>3: Info transferred on time</t>
  </si>
  <si>
    <t>2: Low capacity</t>
  </si>
  <si>
    <t>3: Partially aware</t>
  </si>
  <si>
    <t>3: Moderately responsive (Some defined elements)</t>
  </si>
  <si>
    <t>3: Moderately improved</t>
  </si>
  <si>
    <t>Causeways</t>
  </si>
  <si>
    <t>3: Moderately effective</t>
  </si>
  <si>
    <t>1: No capacity</t>
  </si>
  <si>
    <t>2: Partially not aware</t>
  </si>
  <si>
    <t>2: Partially responsive (Lacks most elements)</t>
  </si>
  <si>
    <t>2: Somewhat improved</t>
  </si>
  <si>
    <t>Airports</t>
  </si>
  <si>
    <t>2: Partially effective</t>
  </si>
  <si>
    <t>1: Aware of neither</t>
  </si>
  <si>
    <t>1: Non responsive (Lacks all elements )</t>
  </si>
  <si>
    <t>1: Not improved</t>
  </si>
  <si>
    <t>Schools</t>
  </si>
  <si>
    <t>1: Ineffective</t>
  </si>
  <si>
    <t>ha protected</t>
  </si>
  <si>
    <t>Training Centres</t>
  </si>
  <si>
    <t>ha rehabilitated</t>
  </si>
  <si>
    <t>Monitoring/Forecasting capacity</t>
  </si>
  <si>
    <t>Hospitals</t>
  </si>
  <si>
    <t>km protected</t>
  </si>
  <si>
    <t>Policy/regulatory reform</t>
  </si>
  <si>
    <t>Drinking water systems</t>
  </si>
  <si>
    <t>km rehabilitated</t>
  </si>
  <si>
    <t>1: Risk knowledge</t>
  </si>
  <si>
    <t>1: No plans conducted or updated</t>
  </si>
  <si>
    <t>Capacity development</t>
  </si>
  <si>
    <t>2: Monitoring and warning service</t>
  </si>
  <si>
    <t>2: Undertaking or updating of assessments in progress</t>
  </si>
  <si>
    <t>Sustainable forest management</t>
  </si>
  <si>
    <t>3: Dissemination and communication</t>
  </si>
  <si>
    <t>3: Risk and vulnterability assessments completed or updated</t>
  </si>
  <si>
    <t>Strengthening infrastructure</t>
  </si>
  <si>
    <r>
      <t xml:space="preserve">1: Health and Social Infrastructure </t>
    </r>
    <r>
      <rPr>
        <i/>
        <sz val="11"/>
        <color theme="1"/>
        <rFont val="Calibri"/>
        <family val="2"/>
        <scheme val="minor"/>
      </rPr>
      <t>(developed/improved)</t>
    </r>
  </si>
  <si>
    <t>Forests</t>
  </si>
  <si>
    <t>4: Response capability</t>
  </si>
  <si>
    <t>Supporting livelihoods</t>
  </si>
  <si>
    <r>
      <t xml:space="preserve">2: Physical asset </t>
    </r>
    <r>
      <rPr>
        <i/>
        <sz val="11"/>
        <color theme="1"/>
        <rFont val="Calibri"/>
        <family val="2"/>
        <scheme val="minor"/>
      </rPr>
      <t>(produced/improved/strenghtened)</t>
    </r>
  </si>
  <si>
    <t>Mangroves</t>
  </si>
  <si>
    <t>Mangrove reforestation</t>
  </si>
  <si>
    <t>Coasts</t>
  </si>
  <si>
    <t>From 0 to 0.5%</t>
  </si>
  <si>
    <t>Energy policy</t>
  </si>
  <si>
    <t>Coastal drainage and infrastructure</t>
  </si>
  <si>
    <t>Rangelands</t>
  </si>
  <si>
    <t>From 0.5 to 1%</t>
  </si>
  <si>
    <t>Environmental policy</t>
  </si>
  <si>
    <t>Irrigation system</t>
  </si>
  <si>
    <t>Cultivated land/Agricultural land</t>
  </si>
  <si>
    <t>From 1% to 5%</t>
  </si>
  <si>
    <t>Foreign policy</t>
  </si>
  <si>
    <t>Community-based adaptation</t>
  </si>
  <si>
    <t>Catchment area/Watershed/Aquifer</t>
  </si>
  <si>
    <t>From 5% to 10%</t>
  </si>
  <si>
    <t>Health policy</t>
  </si>
  <si>
    <t>Erosion control</t>
  </si>
  <si>
    <t>Protected areas/National parks</t>
  </si>
  <si>
    <t>From 10% to 20%</t>
  </si>
  <si>
    <t>Housing policy</t>
  </si>
  <si>
    <t>Soil water conservation</t>
  </si>
  <si>
    <t>From 20% to 30%</t>
  </si>
  <si>
    <t>Human resource policies</t>
  </si>
  <si>
    <t>Microfinance</t>
  </si>
  <si>
    <t>From 30% to 40%</t>
  </si>
  <si>
    <t>Information policy</t>
  </si>
  <si>
    <t>Special Program for women</t>
  </si>
  <si>
    <t>From 40% to 50%</t>
  </si>
  <si>
    <t>Macroeconomic policy</t>
  </si>
  <si>
    <t>Livelihoods</t>
  </si>
  <si>
    <t>Above 50%</t>
  </si>
  <si>
    <t>Monetary policy</t>
  </si>
  <si>
    <t>Water storage</t>
  </si>
  <si>
    <t>Population policy</t>
  </si>
  <si>
    <t>ICT and information dissemination</t>
  </si>
  <si>
    <t>Private policy</t>
  </si>
  <si>
    <t>Public policy</t>
  </si>
  <si>
    <t>Science policy</t>
  </si>
  <si>
    <t>Social policy</t>
  </si>
  <si>
    <t>3- relevant information is generated and disseminated to all identified stakeholders on timely basis</t>
  </si>
  <si>
    <t>Transportation policy</t>
  </si>
  <si>
    <t>describe</t>
  </si>
  <si>
    <t>Urban policy</t>
  </si>
  <si>
    <t>2- the existence of some challenge in any of the three aspects of the indicator</t>
  </si>
  <si>
    <t>Water policy</t>
  </si>
  <si>
    <t>Other policy</t>
  </si>
  <si>
    <t>1- generated information is irrelevant and neither the stakeholders reached nor the timeframe managed were achieved</t>
  </si>
  <si>
    <t>MIE</t>
  </si>
  <si>
    <t>RIE</t>
  </si>
  <si>
    <t>NIE</t>
  </si>
  <si>
    <t>Asia-Pacific</t>
  </si>
  <si>
    <t>Latin America and Caribbean</t>
  </si>
  <si>
    <t>Africa</t>
  </si>
  <si>
    <t>Eastern Europe</t>
  </si>
  <si>
    <t>Afghanistan, Islamic Rep. of</t>
  </si>
  <si>
    <t>Armenia</t>
  </si>
  <si>
    <t>Antigua and Barbuda</t>
  </si>
  <si>
    <t>Azerbaijan</t>
  </si>
  <si>
    <t>Burundi</t>
  </si>
  <si>
    <t>Benin</t>
  </si>
  <si>
    <t>Burkina Faso</t>
  </si>
  <si>
    <t>Bangladesh</t>
  </si>
  <si>
    <t>Bulgaria</t>
  </si>
  <si>
    <t>Bahrain</t>
  </si>
  <si>
    <t>Bahamas, The</t>
  </si>
  <si>
    <t>Bosnia and Herzegovina</t>
  </si>
  <si>
    <t>Belarus</t>
  </si>
  <si>
    <t>Belize</t>
  </si>
  <si>
    <t>Bolivia</t>
  </si>
  <si>
    <t>Brazil</t>
  </si>
  <si>
    <t>Barbados</t>
  </si>
  <si>
    <t>Bhutan</t>
  </si>
  <si>
    <t>Botswana</t>
  </si>
  <si>
    <t>Central African Republic</t>
  </si>
  <si>
    <t>Chile</t>
  </si>
  <si>
    <t>China, People's Republic of</t>
  </si>
  <si>
    <t>Cote d'Ivoire</t>
  </si>
  <si>
    <t>Cameroon</t>
  </si>
  <si>
    <t>Congo, Dem. Rep. of</t>
  </si>
  <si>
    <t>Congo, Republic of</t>
  </si>
  <si>
    <t>Cook Islands</t>
  </si>
  <si>
    <t>Colombia</t>
  </si>
  <si>
    <t>Comoros</t>
  </si>
  <si>
    <t>Cape Verde</t>
  </si>
  <si>
    <t>Costa Rica</t>
  </si>
  <si>
    <t>Cuba</t>
  </si>
  <si>
    <t>Micronesia, Fed. States of</t>
  </si>
  <si>
    <t>Gabon</t>
  </si>
  <si>
    <t>Gambia, The</t>
  </si>
  <si>
    <t>Guinea-Bissau</t>
  </si>
  <si>
    <t>Equatorial Guinea</t>
  </si>
  <si>
    <t>Croatia</t>
  </si>
  <si>
    <t>Iran, Islamic Republic of</t>
  </si>
  <si>
    <t>Kyrgyz Republic</t>
  </si>
  <si>
    <t>Cambodia</t>
  </si>
  <si>
    <t>Korea, Republic of</t>
  </si>
  <si>
    <t>Lao People's Democratic Republic</t>
  </si>
  <si>
    <t>Libya</t>
  </si>
  <si>
    <t>Moldova</t>
  </si>
  <si>
    <t>Macedonia, former Yugoslav Republic of</t>
  </si>
  <si>
    <t>Niue</t>
  </si>
  <si>
    <t>Korea, Dem. People's Rep. of</t>
  </si>
  <si>
    <t>Slovak Republic</t>
  </si>
  <si>
    <t>Chad</t>
  </si>
  <si>
    <t>Tanzania</t>
  </si>
  <si>
    <t>Venezuela</t>
  </si>
  <si>
    <t>Vietnam</t>
  </si>
  <si>
    <t>Yemen, Republic of</t>
  </si>
  <si>
    <r>
      <rPr>
        <b/>
        <sz val="12"/>
        <color indexed="8"/>
        <rFont val="Times New Roman"/>
        <family val="1"/>
      </rPr>
      <t>Important:</t>
    </r>
    <r>
      <rPr>
        <sz val="12"/>
        <color indexed="8"/>
        <rFont val="Times New Roman"/>
        <family val="1"/>
      </rPr>
      <t xml:space="preserve"> Please read the following guidance document (also posted on the Adaptation Fund website) before entering your data </t>
    </r>
  </si>
  <si>
    <t>Type of implementing entity</t>
  </si>
  <si>
    <r>
      <rPr>
        <b/>
        <u/>
        <sz val="11"/>
        <color theme="1"/>
        <rFont val="Calibri"/>
        <family val="2"/>
        <scheme val="minor"/>
      </rPr>
      <t>Core Indicator</t>
    </r>
    <r>
      <rPr>
        <sz val="11"/>
        <color theme="1"/>
        <rFont val="Calibri"/>
        <family val="2"/>
        <scheme val="minor"/>
      </rPr>
      <t xml:space="preserve"> 4.2: Assets produced, developed, improved or strengthened</t>
    </r>
  </si>
  <si>
    <t>Indicator 4.1.1: No. and type of development sector services to respond to new conditions resulting from climate variability and change</t>
  </si>
  <si>
    <t>Indicator 3.1.1: Percentage of targeted population awareness of predicted adverse impacts of climate change, and of appropriate responses</t>
  </si>
  <si>
    <t xml:space="preserve">What have been the lessons learned, both positive and negative, in accessing and implementing climate finance readiness support that would be relevant to the preparation, design and implementation of future concrete adaptation projects/programmes? </t>
  </si>
  <si>
    <t>How have the outputs (such as manuals, guidelines, procedures or the experience from providing peer support, etc) from employing readiness grants been used to inform institutional capacity needs, gender issues, and environmental and social aspects in  developing and implementing concrete projects/programmes for enhanced resilience to climate change?</t>
  </si>
  <si>
    <t>Readiness Interventions (Applicable only to NIEs that received one or more readiness grants)</t>
  </si>
  <si>
    <t>Estimated cumulative total disbursement as of [enter Date]</t>
  </si>
  <si>
    <t>For each grievance, provide information on the grievance redress process used and the status/outcome</t>
  </si>
  <si>
    <t>Was a grievance mechanism established capable and known to stakeholders to accept grievances and complaints related to environmental and social risks and impacts?</t>
  </si>
  <si>
    <t>SECTION 6: GRIEVANCES</t>
  </si>
  <si>
    <r>
      <t xml:space="preserve">USP 5: </t>
    </r>
    <r>
      <rPr>
        <i/>
        <sz val="11"/>
        <color theme="1"/>
        <rFont val="Times New Roman"/>
        <family val="1"/>
      </rPr>
      <t>[name the USP]</t>
    </r>
  </si>
  <si>
    <r>
      <t>USP 4:</t>
    </r>
    <r>
      <rPr>
        <i/>
        <sz val="11"/>
        <color theme="1"/>
        <rFont val="Times New Roman"/>
        <family val="1"/>
      </rPr>
      <t xml:space="preserve"> [name the USP]</t>
    </r>
  </si>
  <si>
    <r>
      <t xml:space="preserve">USP 3: </t>
    </r>
    <r>
      <rPr>
        <i/>
        <sz val="11"/>
        <color theme="1"/>
        <rFont val="Times New Roman"/>
        <family val="1"/>
      </rPr>
      <t>[name the USP]</t>
    </r>
  </si>
  <si>
    <r>
      <t>USP 2:</t>
    </r>
    <r>
      <rPr>
        <i/>
        <sz val="11"/>
        <color theme="1"/>
        <rFont val="Times New Roman"/>
        <family val="1"/>
      </rPr>
      <t xml:space="preserve"> [name the USP]</t>
    </r>
  </si>
  <si>
    <r>
      <t>USP 1:</t>
    </r>
    <r>
      <rPr>
        <i/>
        <sz val="11"/>
        <color theme="1"/>
        <rFont val="Times New Roman"/>
        <family val="1"/>
      </rPr>
      <t xml:space="preserve"> [name the USP]</t>
    </r>
  </si>
  <si>
    <t>List the monitoring indicator(s) for each impact identified</t>
  </si>
  <si>
    <t>List the environmental and social safeguard measures (avoidance, mitigation, management) that have been identified for the USP</t>
  </si>
  <si>
    <t>Have the data used to identify risks and impacts been disaggregated by gender as required?</t>
  </si>
  <si>
    <t>Has an impact assessment been carried out for each ESP risk that has been identified for the USP?</t>
  </si>
  <si>
    <t>List all the ESP risks that have been identified for the USP</t>
  </si>
  <si>
    <t>Has the ESMP been applied to the USP that has been identified?</t>
  </si>
  <si>
    <t xml:space="preserve">Is the required capacity for ESMP implementation present and effective with the IE and the EE(s)? Have all roles and responsibilities adequately been assigned and positions filled? Please provide details. </t>
  </si>
  <si>
    <t>Have the implementation arrangements at the EEs been effective during the reporting period?</t>
  </si>
  <si>
    <r>
      <t xml:space="preserve">What arrangements have been put in place </t>
    </r>
    <r>
      <rPr>
        <b/>
        <i/>
        <sz val="11"/>
        <color theme="1"/>
        <rFont val="Times New Roman"/>
        <family val="1"/>
      </rPr>
      <t>by each Executing Entity</t>
    </r>
    <r>
      <rPr>
        <b/>
        <sz val="11"/>
        <color theme="1"/>
        <rFont val="Times New Roman"/>
        <family val="1"/>
      </rPr>
      <t xml:space="preserve"> during the reporting period to implement the required ESP safeguard measures?</t>
    </r>
  </si>
  <si>
    <t>Have the implementation arrangements been effective during the reporting period?</t>
  </si>
  <si>
    <r>
      <t xml:space="preserve">What arrangements have been put in place </t>
    </r>
    <r>
      <rPr>
        <b/>
        <i/>
        <sz val="11"/>
        <color theme="1"/>
        <rFont val="Times New Roman"/>
        <family val="1"/>
      </rPr>
      <t xml:space="preserve">by the Implementing Entity </t>
    </r>
    <r>
      <rPr>
        <b/>
        <sz val="11"/>
        <color theme="1"/>
        <rFont val="Times New Roman"/>
        <family val="1"/>
      </rPr>
      <t>during the reporting period to implement the required ESP safeguard measures?</t>
    </r>
  </si>
  <si>
    <t>SECTION 4: IMPLEMENTATION ARRANGEMENTS</t>
  </si>
  <si>
    <t>If No, please describe the changes made at activity, output or outcome level, approved by the Board, that resulted in this change of categorization.</t>
  </si>
  <si>
    <t>Is the categorisation according to ESP standards still relevant?</t>
  </si>
  <si>
    <t>SECTION 3: CATEGORISATION</t>
  </si>
  <si>
    <t>If unanticipated ESP risks have been identified, describe the safeguard measures that have been taken in response and how an ESMP has been prepared/updated</t>
  </si>
  <si>
    <t>Have unanticipated ESP risks been identified during the reporting period?</t>
  </si>
  <si>
    <t>Has monitoring for unanticipated ESP risks been carried out?</t>
  </si>
  <si>
    <t>SECTION 2: MONITORING FOR UNANTICIPATED IMPACTS / CORRECTIVE ACTIONS REQUIRED</t>
  </si>
  <si>
    <t>15 – Lands and soil conservation</t>
  </si>
  <si>
    <t>14 – Physical and cultural heritage</t>
  </si>
  <si>
    <t>13 – Public health</t>
  </si>
  <si>
    <t>12 – Pollution prevention and resource efficiency</t>
  </si>
  <si>
    <t>11 – Climate change</t>
  </si>
  <si>
    <t>10 – Conservation of biological diversity</t>
  </si>
  <si>
    <t>9 – Protection of natural habitats</t>
  </si>
  <si>
    <t>8 – Involuntary resettlement</t>
  </si>
  <si>
    <t>7 – Indigenous peoples</t>
  </si>
  <si>
    <t>6 – Core labour rights</t>
  </si>
  <si>
    <t>5 – Gender equality and women’s empowerment</t>
  </si>
  <si>
    <t>4 – Human rights</t>
  </si>
  <si>
    <t>3 – Marginalized and vulnerable Groups</t>
  </si>
  <si>
    <t>2 - Access and equity</t>
  </si>
  <si>
    <t>1 - Compliance with the law</t>
  </si>
  <si>
    <t>State the baseline condition for each monitoring indicator</t>
  </si>
  <si>
    <t>List the identified impacts for which safeguard measures are required (as per II.K/II.L)</t>
  </si>
  <si>
    <t>SECTION 1: IDENTIFIED ESP RISKS MANAGEMENT</t>
  </si>
  <si>
    <t>ENVIRONMENTAL AND SOCIAL POLICY COMPLIANCE</t>
  </si>
  <si>
    <t>SECTION 4: GRIEVANCES</t>
  </si>
  <si>
    <t>Have any capacity gaps affecting GP compliance been identified during the reporting period and if so, what remediation was implemented?</t>
  </si>
  <si>
    <t>Have the implementation arrangements at the IE been effective during the reporting period?</t>
  </si>
  <si>
    <r>
      <t xml:space="preserve">What arrangements have been put in place </t>
    </r>
    <r>
      <rPr>
        <b/>
        <i/>
        <sz val="11"/>
        <color theme="1"/>
        <rFont val="Times New Roman"/>
        <family val="1"/>
      </rPr>
      <t xml:space="preserve">by the Implementing Entity </t>
    </r>
    <r>
      <rPr>
        <b/>
        <sz val="11"/>
        <color theme="1"/>
        <rFont val="Times New Roman"/>
        <family val="1"/>
      </rPr>
      <t>during the reporting period to comply with the GP</t>
    </r>
  </si>
  <si>
    <t>SECTION 3: IMPLEMENTATION ARRANGEMENTS</t>
  </si>
  <si>
    <t>Rated result for the reporting period (poor, satisfactory, good)</t>
  </si>
  <si>
    <t>Target</t>
  </si>
  <si>
    <t>List the gender-responsive elements that were incorporated in the project/programme results framework</t>
  </si>
  <si>
    <t>Does the results framework include gender-responsive indictors broken down at the different levels (objective, outcome, output)?</t>
  </si>
  <si>
    <t>Was an initial gender assessment conducted during the preparation of the project/programme's first submission as a full proposal?</t>
  </si>
  <si>
    <t>GENDER POLICY COMPLIANCE</t>
  </si>
  <si>
    <t xml:space="preserve">If any grievances were received that must not be made public, please inform the AF Secretariat of such grievances, detailing the reasons for them to remain confidential. Confidential information may be redacted by the IE in the report. This section will not be published on the AF webiste. </t>
  </si>
  <si>
    <t>Add lines as appropriate, one line for each executing entity</t>
  </si>
  <si>
    <t>Add lines as appropriate, one line for each issue</t>
  </si>
  <si>
    <t>Risks related to gender equality and women's empowerment should be reported in the ESP compliance tab</t>
  </si>
  <si>
    <t>Objective, outcome, output</t>
  </si>
  <si>
    <t>Add lines as appropriate, one line for each gender-responsive element</t>
  </si>
  <si>
    <t>Guidance</t>
  </si>
  <si>
    <t>Reference</t>
  </si>
  <si>
    <t>GENDER POLICY</t>
  </si>
  <si>
    <t>If any grievances were received that must not be made public, please inform the AF Secretariat of such grievances, detailing the reasons for them to remain confidential. Conficential information may be redacted by the IE in the report.</t>
  </si>
  <si>
    <t>Clarify also if the grievance mechanism has been made widely known to identified and potentially affected parties</t>
  </si>
  <si>
    <t>Please submit the updated ESMP together with the PPR</t>
  </si>
  <si>
    <t>The case being, please include details on the planned timing to have all the USP implementation arrangements in place.</t>
  </si>
  <si>
    <t>For the first PPR report of the project/programme, this column needs to be completed with full information. For subsequent PPR reports, an update of the information previously provided is sufficient.</t>
  </si>
  <si>
    <t>See the monitoring plan in the ESMP</t>
  </si>
  <si>
    <t>The safeguard measures that must be implemented during a project/programme are normally described in detail in the ESMP of the project/programme</t>
  </si>
  <si>
    <t>Only complete for those ESP principles for which risks were identified</t>
  </si>
  <si>
    <t>The project proposal includes an overview table of identified environmental and social risks (Section II.K of the proposal, Section II.L for regional projects). For each of the 15 principles of the ESP, please copy here the findings on the presence or absence of risks by ticking the corresponding box.</t>
  </si>
  <si>
    <t>Complete this section for all the ESP risks that have been identified, not taking into account any USPs</t>
  </si>
  <si>
    <r>
      <t xml:space="preserve">The ESP requires that environmental and social risks are identified for </t>
    </r>
    <r>
      <rPr>
        <i/>
        <sz val="11"/>
        <color theme="1"/>
        <rFont val="Times New Roman"/>
        <family val="1"/>
      </rPr>
      <t>all</t>
    </r>
    <r>
      <rPr>
        <sz val="11"/>
        <color theme="1"/>
        <rFont val="Times New Roman"/>
        <family val="1"/>
      </rPr>
      <t xml:space="preserve"> project/programme activities prior to funding approval. When not all the project/programme activities have been sufficiently formulated at that time so that adequate risks identification is possible, then the ESP risks identification is not complete.</t>
    </r>
  </si>
  <si>
    <t>ENVIRONMENTAL AND SOCIAL POLICY</t>
  </si>
  <si>
    <t>ESP and GP Guidance Notes</t>
  </si>
  <si>
    <t>Output 3.2: Stengthened capacity of national and subnational stakeholders and entities to capture and disseminate knowledge and learning</t>
  </si>
  <si>
    <t>Indicator 3.2.1: No. of technical committees/associations formed to ensure transfer of knowledge</t>
  </si>
  <si>
    <t xml:space="preserve">No. of technical committees/associations </t>
  </si>
  <si>
    <t>No. of technical committees/associations</t>
  </si>
  <si>
    <t>Indicator 3.2.2: No. of tools and guidelines developed (thematic, sectoral, institutional) and shared with relevant stakeholders</t>
  </si>
  <si>
    <t>No. of tools and guidelines</t>
  </si>
  <si>
    <t>type</t>
  </si>
  <si>
    <t xml:space="preserve">Scale </t>
  </si>
  <si>
    <t xml:space="preserve">Have the environmental and social safeguard measures that were taken been effective in avoiding unwanted negative impacts? </t>
  </si>
  <si>
    <t>How have gender considerations been taken into consideration during the reporting period? What have been the lessons learned as a consequence of inclusion of such considerations on project performance or impacts? List lessons learned specific to gender, detailing measures and project/programme-specific indicators highlighting the role of women as key actors in climate change adaptation.</t>
  </si>
  <si>
    <t>Has the existing information/data/knowledge been made available to relevant stakeholder? If so, what chanels of dissemination have been used?</t>
  </si>
  <si>
    <t>Please list any knowledge products generated and include hyperlinks whenever posssible (e.g. project videos, project stories, studies and technical reports, case studies, tranining manuals, handbooks, strategies and plans developed, etc.)</t>
  </si>
  <si>
    <t xml:space="preserve">Innovation </t>
  </si>
  <si>
    <t xml:space="preserve">Describe any innovative practices or technologies that figured prominently in this project. </t>
  </si>
  <si>
    <t>Complementarity/ Coherence with other climate finance sources</t>
  </si>
  <si>
    <t>Describe any changes undertaken to improve results on the ground or any changes made to project outputs (i.e. changes to project design)*</t>
  </si>
  <si>
    <t xml:space="preserve">*Inform promptly the secretariat of any changes in the budget or project results framework in accordance with the Project Implementation Policy https://www.adaptation-fund.org/wp-content/uploads/2017/11/OPG-ANNEX-7-Project-Programme-Implementation-Approved-Oct-2017.pdf </t>
  </si>
  <si>
    <t>Original Completion Date:</t>
  </si>
  <si>
    <t>Actual Mid-term Review Date (if applicable):</t>
  </si>
  <si>
    <t xml:space="preserve">Revised Completion
Date after approval of </t>
  </si>
  <si>
    <r>
      <t>Was a grievance mechanism established capable and known to stakeholders to accept grievances and complaints related to gender equality and women's empowerment? [</t>
    </r>
    <r>
      <rPr>
        <b/>
        <i/>
        <sz val="11"/>
        <color theme="1"/>
        <rFont val="Times New Roman"/>
        <family val="1"/>
      </rPr>
      <t>to be completed at PPR1</t>
    </r>
    <r>
      <rPr>
        <b/>
        <sz val="11"/>
        <color theme="1"/>
        <rFont val="Times New Roman"/>
        <family val="1"/>
      </rPr>
      <t>]</t>
    </r>
  </si>
  <si>
    <r>
      <t>SECTION 1: QUALITY AT ENTRY [</t>
    </r>
    <r>
      <rPr>
        <b/>
        <i/>
        <sz val="11"/>
        <color theme="1"/>
        <rFont val="Times New Roman"/>
        <family val="1"/>
      </rPr>
      <t>to be completed only at PPR1</t>
    </r>
    <r>
      <rPr>
        <b/>
        <sz val="11"/>
        <color theme="1"/>
        <rFont val="Times New Roman"/>
        <family val="1"/>
      </rPr>
      <t>]</t>
    </r>
  </si>
  <si>
    <r>
      <t xml:space="preserve"> SECTION 2: QUALITY DURING IMPLEMENTATION AND AT EXIT [</t>
    </r>
    <r>
      <rPr>
        <b/>
        <i/>
        <sz val="11"/>
        <color theme="1"/>
        <rFont val="Times New Roman"/>
        <family val="1"/>
      </rPr>
      <t>to be completed at final PPR</t>
    </r>
    <r>
      <rPr>
        <b/>
        <sz val="11"/>
        <color theme="1"/>
        <rFont val="Times New Roman"/>
        <family val="1"/>
      </rPr>
      <t>]</t>
    </r>
  </si>
  <si>
    <t>Please justify your rating.  Outline the positive and negative progress made by the project since it started.  Provide specific recommendations for next steps.  (word limit=500)</t>
  </si>
  <si>
    <t>Project Performance Report (PPR)*</t>
  </si>
  <si>
    <t>Condition or Requirement</t>
  </si>
  <si>
    <t xml:space="preserve">Planned actions, including a detailed time schedule </t>
  </si>
  <si>
    <t>Financial information PPR 3:  cumulative from project start to [insert date]</t>
  </si>
  <si>
    <t>Financial information PPR 4:  cumulative from project start to [insert date]</t>
  </si>
  <si>
    <t>Financial information PPR 5:  cumulative from project start to [insert date]</t>
  </si>
  <si>
    <t>Other (If there is more than one executing entity a rating should be provided from each EE for the outputs/outcomes of the project for which the entity is responsible; the Designated Authority can also provide a rating)</t>
  </si>
  <si>
    <t xml:space="preserve">Executing Entity/Project Coordinator: </t>
  </si>
  <si>
    <t>Implementing Entity:</t>
  </si>
  <si>
    <t>Alignment with AF outcome(s)</t>
  </si>
  <si>
    <r>
      <rPr>
        <i/>
        <sz val="9"/>
        <color theme="1"/>
        <rFont val="Times New Roman"/>
        <family val="1"/>
      </rPr>
      <t>* Refers to both projects and programs</t>
    </r>
    <r>
      <rPr>
        <sz val="11"/>
        <color theme="1"/>
        <rFont val="Times New Roman"/>
        <family val="1"/>
      </rPr>
      <t xml:space="preserve"> </t>
    </r>
  </si>
  <si>
    <t>Category of condition</t>
  </si>
  <si>
    <t>Was the ESP risks identification complete at the time of funding approval? [1]</t>
  </si>
  <si>
    <t>ESP principle [2]</t>
  </si>
  <si>
    <t>Are environmental or social risks present as per table II.K (II.L for REG) of the proposal? [3]</t>
  </si>
  <si>
    <t>During project/programme formulation, an impact assessment was carried out for the risks identified. Have impacts been identified that require management actions to prevent unacceptable impacts? (as per II.K/II.L) [4]</t>
  </si>
  <si>
    <t>List here the safeguard measures (i.e. avoidance, management or mitigation) identified for each impact that are supposed to be (or had to be) implemented during the reporting period. Please break down the safeguard measures by activity. [5]</t>
  </si>
  <si>
    <t>List the monitoring indicator(s) for each impact identified. [6]</t>
  </si>
  <si>
    <t>Describe each safeguard measure that has been implemented during the reporting period [7]</t>
  </si>
  <si>
    <t>Describe the residual impact for each impact identified - if any - using the monitoring indicator(s) [7]</t>
  </si>
  <si>
    <t>Describe remedial action for residual impacts that will be taken. [7]</t>
  </si>
  <si>
    <t>Gender-responsive element [1]</t>
  </si>
  <si>
    <t>Level [2]</t>
  </si>
  <si>
    <t>List gender equality and women's empowerment issues encountered during implementation of the project/programme. For each gender equality and women's empowerment issue describe the progress that was made as well as the results. [3]</t>
  </si>
  <si>
    <t xml:space="preserve">Gender equality and women's empowerment issues [4] </t>
  </si>
  <si>
    <r>
      <t xml:space="preserve">What arrangements have been put in place </t>
    </r>
    <r>
      <rPr>
        <b/>
        <i/>
        <sz val="11"/>
        <color theme="1"/>
        <rFont val="Times New Roman"/>
        <family val="1"/>
      </rPr>
      <t>by each Executing Entity</t>
    </r>
    <r>
      <rPr>
        <b/>
        <sz val="11"/>
        <color theme="1"/>
        <rFont val="Times New Roman"/>
        <family val="1"/>
      </rPr>
      <t xml:space="preserve"> during the reporting period to comply with the GP? [5]</t>
    </r>
  </si>
  <si>
    <t>Have the implementation arrangements at the EE(s) been effective during the reporting period? [5]</t>
  </si>
  <si>
    <t>List all grievances received through the grievance mechanism during the reporting period regarding gender-related matters of project/programme activities [6]</t>
  </si>
  <si>
    <t>For rating definitions and text of AF outcomes please see bottom of page.</t>
  </si>
  <si>
    <t>AF Outcomes</t>
  </si>
  <si>
    <t>Reduced exposure to climate-related
hazards and threats</t>
  </si>
  <si>
    <t>Outcome 1</t>
  </si>
  <si>
    <t>Outcome 2</t>
  </si>
  <si>
    <t>Outcome 3</t>
  </si>
  <si>
    <t>Outcome 4</t>
  </si>
  <si>
    <t>Outcome 5</t>
  </si>
  <si>
    <t xml:space="preserve">Outcome 6 </t>
  </si>
  <si>
    <t xml:space="preserve">Strengthened institutional capacity to reduce risks associated with climate-induced socioeconomic and environmental losses </t>
  </si>
  <si>
    <t xml:space="preserve">Strengthened awareness and ownership of adaptation and climate risk reduction processes at local level </t>
  </si>
  <si>
    <t>Increased adaptive capacity within relevant development sector services and infrastructure assets</t>
  </si>
  <si>
    <t xml:space="preserve">Increased ecosystem resilience in response to climate change and variability-induced stress </t>
  </si>
  <si>
    <t xml:space="preserve">Diversified and strengthened livelihods and sources of income for vulnerable people in targeted areas </t>
  </si>
  <si>
    <t xml:space="preserve">Outcome 7 </t>
  </si>
  <si>
    <t xml:space="preserve">Outcome 8 </t>
  </si>
  <si>
    <t>Improved policies and regulations that promote and enforce resilience measures</t>
  </si>
  <si>
    <t>Support the development and diffusion of innovative adaptation practices, tools and technologies</t>
  </si>
  <si>
    <t>Click above the columns captions in every table for guidance on reporting.</t>
  </si>
  <si>
    <t>List each approval condition, if any, and report on the status of meeting them (duplicate table as nec)</t>
  </si>
  <si>
    <t>List (only) inception report/ extension request(s)/ MTR that have been prepared for the project and 
provide date(s) of submission for each</t>
  </si>
  <si>
    <t>List the Website address (URL) of project</t>
  </si>
  <si>
    <r>
      <t xml:space="preserve">SECTION 5: PROJECTS/PROGRAMMES WITH UNIDENTIFIED SUB-PROJECTS (USPs). </t>
    </r>
    <r>
      <rPr>
        <b/>
        <i/>
        <sz val="11"/>
        <color theme="1"/>
        <rFont val="Times New Roman"/>
        <family val="1"/>
      </rPr>
      <t>This section needs to be completed only if  the project/proramme includes USPs.</t>
    </r>
    <r>
      <rPr>
        <b/>
        <sz val="11"/>
        <color theme="1"/>
        <rFont val="Times New Roman"/>
        <family val="1"/>
      </rPr>
      <t xml:space="preserve"> </t>
    </r>
  </si>
  <si>
    <t>Have the arrangements for the process described in the ESMP for ESP compliance for USPs been put in place? [8]</t>
  </si>
  <si>
    <t>Has the overall ESMP been updated with the findings of the USPs that have been identified in this reporting period? [9]</t>
  </si>
  <si>
    <r>
      <t xml:space="preserve">List each USP that has been identified in the reporting period to the level where effective ESP compliance is possible. 
</t>
    </r>
    <r>
      <rPr>
        <b/>
        <i/>
        <sz val="11"/>
        <color theme="1"/>
        <rFont val="Times New Roman"/>
        <family val="1"/>
      </rPr>
      <t>Add lines as necessary, one line for every USP identified.</t>
    </r>
    <r>
      <rPr>
        <b/>
        <sz val="11"/>
        <color theme="1"/>
        <rFont val="Times New Roman"/>
        <family val="1"/>
      </rPr>
      <t xml:space="preserve"> </t>
    </r>
  </si>
  <si>
    <t>Has adequate consultation been held during risks and impacts identification for the USP? [10]</t>
  </si>
  <si>
    <t>List all grievances received during the reporting period regarding environmental and social impacts; gender related matters; or any other matter of project/programme activities [11]</t>
  </si>
  <si>
    <t>Project components/outcomes</t>
  </si>
  <si>
    <t>% of women represented in committes/associations</t>
  </si>
  <si>
    <t>If you answered yes above, kindly specify the name of the Fund/Organization.</t>
  </si>
  <si>
    <t xml:space="preserve">Has the project been scaled-up from any other climate finance? Or has the project build upon any other climate finance initiative?
</t>
  </si>
  <si>
    <t xml:space="preserve"> extension request (if applic)</t>
  </si>
  <si>
    <t>National/Regional Project Manager/Coordinator</t>
  </si>
  <si>
    <r>
      <t>Government(s) DA 
[</t>
    </r>
    <r>
      <rPr>
        <b/>
        <i/>
        <sz val="9"/>
        <rFont val="Times New Roman"/>
        <family val="1"/>
      </rPr>
      <t>if regional project/program add rows as necessary</t>
    </r>
    <r>
      <rPr>
        <b/>
        <sz val="11"/>
        <rFont val="Times New Roman"/>
        <family val="1"/>
      </rPr>
      <t>]</t>
    </r>
  </si>
  <si>
    <r>
      <rPr>
        <b/>
        <sz val="12"/>
        <rFont val="Times New Roman"/>
        <family val="1"/>
      </rPr>
      <t xml:space="preserve">Goal: </t>
    </r>
    <r>
      <rPr>
        <sz val="12"/>
        <rFont val="Times New Roman"/>
        <family val="1"/>
      </rPr>
      <t xml:space="preserve">Assist developing-country Parties to the Kyoto Protocol and the Paris Agreement that are particularly vulnerable to the adverse effects of climate change in meeting the costs of concrete adaptation projects and programmes in order to implement climate-resilient measures. 
</t>
    </r>
    <r>
      <rPr>
        <b/>
        <sz val="12"/>
        <rFont val="Times New Roman"/>
        <family val="1"/>
      </rPr>
      <t xml:space="preserve">Impact: </t>
    </r>
    <r>
      <rPr>
        <sz val="12"/>
        <rFont val="Times New Roman"/>
        <family val="1"/>
      </rPr>
      <t xml:space="preserve">Increased resiliency at the community, national, and regional levels to climate variability and change. </t>
    </r>
  </si>
  <si>
    <t>https://www.adaptation-fund.org/wp-content/uploads/2019/10/Results-Tracker-Guidance-Document-Updated_July-2019.docx</t>
  </si>
  <si>
    <t>October 2019 - October 2020</t>
  </si>
  <si>
    <t>Reducing vulnerability and increasing resilience of coastal communities in the Saloum Islands (Dionewar)</t>
  </si>
  <si>
    <t xml:space="preserve">This project has been developed to respond to the threats posed by the effects of climate change, namely coastal erosion, floods and reduced mangrove productivity.
The objective pursued through the project implementation is to contribute to reducing the vulnerability of the populations of Dionewar to floods and to increasing their resilience capacity through the revival of the main productive sectors and the promotion local adaptation strategies. The project will have a major role to play in improving the living conditions of the coastal communities of Dionewar. It will help to obtain the following results:
• improving the resilience of the fisheries, aquaculture and forestry sectors to climate change and other natural disasters;
• reducing the vulnerability of populations through the fight against floods;
• and strengthening local development through climate-sensitive planning, setting up local conventions and documenting lessons learned.
</t>
  </si>
  <si>
    <t>SEN/NIE/Coastal/2015/1</t>
  </si>
  <si>
    <t>CENTRE DE SUIVI ECOLOGIQUE (CSE)</t>
  </si>
  <si>
    <t>SENEGAL</t>
  </si>
  <si>
    <t>Village of Dionewar</t>
  </si>
  <si>
    <t>05 July 2017</t>
  </si>
  <si>
    <t>05 October 2017</t>
  </si>
  <si>
    <t>23 October 2018</t>
  </si>
  <si>
    <t>23 October 2020</t>
  </si>
  <si>
    <t>23 April 2022</t>
  </si>
  <si>
    <t>Moussa NDIAYE, Coordinator of the Project Management Unit</t>
  </si>
  <si>
    <t>djiguibala@yahoo.fr</t>
  </si>
  <si>
    <t>15 October 2018</t>
  </si>
  <si>
    <t>Dior Alioune SIDIBE - Department of Environment and Classified Establishments</t>
  </si>
  <si>
    <t>diorsidibe@yahoo.fr</t>
  </si>
  <si>
    <t>02 October 2018</t>
  </si>
  <si>
    <t>Centre de Suivi Ecologique (CSE)</t>
  </si>
  <si>
    <t>assize@cse.sn ; aissata.sall@cse.sn</t>
  </si>
  <si>
    <t>Association for the Development of Dionewar-National Council for Functional Literacy (ADD-CONAF)</t>
  </si>
  <si>
    <t>ousmandong@yahoo.fr</t>
  </si>
  <si>
    <t>01 October 2018</t>
  </si>
  <si>
    <t>National Agency for Aquaculture (ANA)</t>
  </si>
  <si>
    <t>magatte_ba@hotmail.com</t>
  </si>
  <si>
    <t>27 September 2018</t>
  </si>
  <si>
    <t>Estimated cumulative total disbursement as of 06 December 2017 (reporting is done according to the rate of receipt of funds, one dollar is equivalent to 550.5 xof)</t>
  </si>
  <si>
    <t>No case has been reported.</t>
  </si>
  <si>
    <t>Inexistent</t>
  </si>
  <si>
    <t>The project began after the local elections so it does not have any impact on the project implementation.</t>
  </si>
  <si>
    <t>No conflicts have been raised.</t>
  </si>
  <si>
    <t>The selection of beneficiaries for the alternative options production have not started yet. But the selection will be done with all the local authorities and the members of local economic groups to make sure that all elements have been taken into account.</t>
  </si>
  <si>
    <t>The risk has not been raised.</t>
  </si>
  <si>
    <t>Local workforce have been used for the construction of the oyster and fish farms. The same process will be used for the rehabilitation of the dikes.</t>
  </si>
  <si>
    <t>The use of shell mounds</t>
  </si>
  <si>
    <t>For the project, no case has been reported.
But there are cases of use of shell mounds by the population.</t>
  </si>
  <si>
    <r>
      <rPr>
        <u/>
        <sz val="10"/>
        <rFont val="Times New Roman"/>
        <family val="1"/>
      </rPr>
      <t>Climatic</t>
    </r>
    <r>
      <rPr>
        <sz val="10"/>
        <rFont val="Times New Roman"/>
        <family val="1"/>
      </rPr>
      <t xml:space="preserve">
Extreme weather events affect the realizations of the project
</t>
    </r>
  </si>
  <si>
    <r>
      <rPr>
        <u/>
        <sz val="10"/>
        <rFont val="Times New Roman"/>
        <family val="1"/>
      </rPr>
      <t xml:space="preserve">Social </t>
    </r>
    <r>
      <rPr>
        <sz val="10"/>
        <rFont val="Times New Roman"/>
        <family val="1"/>
      </rPr>
      <t xml:space="preserve">
The arrival of a foreign workforce and the establishment of protective infrastructure and income-generating activities in a single village in the municipality (which counts three villages) can be a source of conflicts and tension between the villagers.</t>
    </r>
  </si>
  <si>
    <r>
      <rPr>
        <u/>
        <sz val="10"/>
        <rFont val="Times New Roman"/>
        <family val="1"/>
      </rPr>
      <t>Financial</t>
    </r>
    <r>
      <rPr>
        <sz val="10"/>
        <rFont val="Times New Roman"/>
        <family val="1"/>
      </rPr>
      <t xml:space="preserve">
The implementation of alternative options of production (fish farming, oyster farming, etc.) will generate important financial resources, which can be sources of conflict between stakeholders or subject to embezzlement. This might compromise the financial sustainability of the project achievements. </t>
    </r>
  </si>
  <si>
    <r>
      <rPr>
        <u/>
        <sz val="10"/>
        <rFont val="Times New Roman"/>
        <family val="1"/>
      </rPr>
      <t>Institutional and political</t>
    </r>
    <r>
      <rPr>
        <sz val="10"/>
        <rFont val="Times New Roman"/>
        <family val="1"/>
      </rPr>
      <t xml:space="preserve">
The local elected representatives and the representatives of the State who have already been trained by the project have changed after the local elections in 2017.</t>
    </r>
  </si>
  <si>
    <t>The use of shell mounds is strictly prohibited for the project.
As for non-project activities, some populations continue to use them. The project therefore set up awareness-raising mechanisms during general assemblies and forums and with the support of the Sangomar Marine Protected Area adopts discouragement measures such as the erection of a prohibition sign at these sites.</t>
  </si>
  <si>
    <t>Conflicts during the selection of the members of committees or the beneficiaries of trainings</t>
  </si>
  <si>
    <t>Conflicts during the selection of the members of committees</t>
  </si>
  <si>
    <t>ADD always ensures a gender balance in the various representations (management committees, local project monitoring committee, etc.). For some representations such as the management committee of aquaculture farms, positive discrimination was applied in favor of women.</t>
  </si>
  <si>
    <t>Women exposed to hazards in case of capsizing which can lead to loss of lives and goods</t>
  </si>
  <si>
    <t>Lifejackets and other equipment for protection have been provided to the women beneficiaries of the fish farms and oyster farms.</t>
  </si>
  <si>
    <t xml:space="preserve">Involuntary resettlement of economic activities (temporary stop of shellfish resources exploitation) due to biological rest </t>
  </si>
  <si>
    <t>Some fisheries are covered by mangrove reforestation area.</t>
  </si>
  <si>
    <t>The replacement activity chosen to manage the fisheries areas occupied by mangrove reforestation is beekeeping. The NGO Enda Energy has in this sense put ADD-CONAF in contact with associations specializing in beekeeping training, the manufacture of beehives and the acquisition of beekeeping suits and kits. The meeting with these partners and the start of beekeeping activities will be scheduled in the next year.</t>
  </si>
  <si>
    <t>Use of mangrove wood</t>
  </si>
  <si>
    <t>For the use of mangrove wood, some cases have been reported.</t>
  </si>
  <si>
    <t>The exploitation of mangrove wood for domestic needs is subject to authorization from the Forestry Department. With regard to the REVARD Project, the use of the gabion model for the protection of reforestation plants in 2020 made it possible to avoid the use of mangrove wood, which is an example cited during the sensitization sessions on improper cutting of mangrove wood.</t>
  </si>
  <si>
    <t>Works during spawning and growing out periods</t>
  </si>
  <si>
    <t>Accidental spills</t>
  </si>
  <si>
    <t>No case has been reported. The works have not start yet.</t>
  </si>
  <si>
    <t>Increase of the organic matter (overproduction of organic waste due to uncontrolled fish density)</t>
  </si>
  <si>
    <t>Waste generation</t>
  </si>
  <si>
    <t>Outbreak of sexually transmitted infections, including HIV/AIDS</t>
  </si>
  <si>
    <t>Waterborne diseases</t>
  </si>
  <si>
    <t>Ocular or respiratory diseases</t>
  </si>
  <si>
    <t>Accidents</t>
  </si>
  <si>
    <t xml:space="preserve">Falls or drowning </t>
  </si>
  <si>
    <t>Lifejackets have been provided to the beneficiaries of the oyster and fish farms.</t>
  </si>
  <si>
    <t>Fortuitous discovery of sites or objects of cultural, sacred or archaeological importance</t>
  </si>
  <si>
    <t xml:space="preserve">Pollution of soil and lands </t>
  </si>
  <si>
    <t>The activities that could have lead to soil or land pollution have not started yet.</t>
  </si>
  <si>
    <t xml:space="preserve">Modification of soil structure </t>
  </si>
  <si>
    <t>Mangrove and spawning areas can be affected by the changes in water flow direction and the accumulation of sand</t>
  </si>
  <si>
    <t>Introduction of exotic species</t>
  </si>
  <si>
    <t>ANA only used local species for the oyster and fish farms.</t>
  </si>
  <si>
    <t>Pollution due to a non-appropriate use of fish food</t>
  </si>
  <si>
    <t>Beneficiaries who will feed the fishes have been trained on how to feed them and how to use the fish food to avoid this risk.</t>
  </si>
  <si>
    <t xml:space="preserve">Bad working conditions </t>
  </si>
  <si>
    <t>Weekly surveillance and monitoring field missions have been conducted during the implementation of the fish and oyster farms. The same work will be done during the rehabilitation of the dikes.</t>
  </si>
  <si>
    <t>Environmental and social harms</t>
  </si>
  <si>
    <t>Challenging measures aiming at a sustainable use of natural resources</t>
  </si>
  <si>
    <t>Child labor and work related accidents</t>
  </si>
  <si>
    <t>Children have not been included in the construction of the oyster and fish farms. Only adults have been recruted by the companies in charge of the works. 
At each ADD-CONAF meeting with the other parties (GA, sectoral meeting and forum), the issue of the prohibition of child labor is always strongly raised by the PMU, the ADD-CONAF Focal Point and the present authorities. The REVARD Project takes age into account when recruiting staff to be involved in project activities.</t>
  </si>
  <si>
    <t xml:space="preserve"> - Environmental and social harms
- Challenging measures aiming at a sustainable use of natural resources
- Child labor and work related accidents
- Use of shell mounds</t>
  </si>
  <si>
    <t xml:space="preserve">  - Quality of the equipment
- Percentage of minor included in the works
- Number of visit</t>
  </si>
  <si>
    <t xml:space="preserve"> - Zero equipment provided
- Zero minor included in the works
- Zero visits</t>
  </si>
  <si>
    <t xml:space="preserve"> - Protection equipment have been provided for the aquaculture activities
- Awareness raising campaign are implemented for child labor, the use of shell mounds and the risks related to the works.
- Field visits are carried by the PMU on a week basis for the implementation of the oyster and fish farms. Those visits will continue during the works for the rehabilitation of the dikes
</t>
  </si>
  <si>
    <t xml:space="preserve"> -Undertake an ESIA and ensure a sound implementation of the associated ESMP
- CSE and the PMU will ensure that relevant local authorities (sub-prefect, municipality) be informed in written prior to the launch of any activity
- CSE and the PMU will ensure that the company will provide all required protection equipment and will conduct awareness campaign about the risks by including these measures in the technical specifications.
- CSE and PMU will ensure that children will not be involved in works on the project sites and this measure will be included in the convention with the executing entities and the service providers
- In close collaboration with the DAMCP, CSE and the project’s management unit will ensure that the firm in charge of the works complies with the protection status of shell mounds. This will be part of the technical specifications and a contract clause. The feasibility study will be given to the firm in charge of the works and any failing to observe this requirement may lead to the termination of contracts.
- Unexpected site visits will be organized with the view to check compliance with the requirements of the feasibility study related to the type of materials to be used
- Capacity building activities will include a module on the cultural heritage of the Dionewar Island.
</t>
  </si>
  <si>
    <t xml:space="preserve"> - Conflicts during the selection of the members of committees or the beneficiaries of trainings</t>
  </si>
  <si>
    <t xml:space="preserve"> - Setup a local committee in charge to oversee the distribution of the project’s assets and the access to the project’s benefits</t>
  </si>
  <si>
    <t xml:space="preserve"> - Women exposed to hazards in case of capsizing which can lead to loss of lives and goods</t>
  </si>
  <si>
    <t xml:space="preserve"> - Quality of the equipment</t>
  </si>
  <si>
    <t xml:space="preserve"> - Zero equipment initially provided</t>
  </si>
  <si>
    <t xml:space="preserve"> - Non integration of the women in the decision making bodies (infrastructure, forest products management committees, steering committee for the local convention)</t>
  </si>
  <si>
    <t xml:space="preserve"> - Breakdown the M&amp;E indicators based on gender.
- Executing agencies will used gender based approaches during consultative processes</t>
  </si>
  <si>
    <t xml:space="preserve"> - Number of Economic Interest Group trained and involved in the management committees</t>
  </si>
  <si>
    <t xml:space="preserve"> - No management committees have been implemented yet</t>
  </si>
  <si>
    <t xml:space="preserve"> - Accidents
- Bad working conditions 
- Child labor</t>
  </si>
  <si>
    <t xml:space="preserve"> - Provide protection equipment to avoid accident
- Conduct awareness campaign for the workers about the risks of accidents
- Enforce relevant labor regulations
- Prohibit any kind of child labor </t>
  </si>
  <si>
    <t xml:space="preserve"> - Quality of the equipment
- Percentage of minor included in the works
- Number of visit</t>
  </si>
  <si>
    <t xml:space="preserve"> - Zero equipment initially provided
</t>
  </si>
  <si>
    <t xml:space="preserve"> - The workers on the rehabilitation works will be provided with security equipment
- The awareness campaigns will start when the works on rehabilitation of the dikes will start</t>
  </si>
  <si>
    <t xml:space="preserve"> -Involuntary resettlement of economic activities (temporary stop of shellfish resources exploitation) due to biological rest </t>
  </si>
  <si>
    <t xml:space="preserve"> - Propose alternative economic alternative (beekeeping is proposed) </t>
  </si>
  <si>
    <t xml:space="preserve"> - Number of monitoring field mission</t>
  </si>
  <si>
    <t xml:space="preserve"> - Zero alternative activity was proposed or carried on initially</t>
  </si>
  <si>
    <t xml:space="preserve"> - Discussions are ongoing with some associations to start the beekeeping activities once the local convention is implemented</t>
  </si>
  <si>
    <t xml:space="preserve"> -Involuntary resettlement of economic activities (temporary stop of shellfish resources exploitation) due to biological rest</t>
  </si>
  <si>
    <t xml:space="preserve"> - The beneficiaries of the beekeeping activity will be selected
- The beekeeping activity will be installed with the local associations which have experience on it</t>
  </si>
  <si>
    <t xml:space="preserve"> - Mangrove and spawning areas can be affected by the changes in water  flow direction and the accumulation of sand</t>
  </si>
  <si>
    <t xml:space="preserve"> - Identify during implementation the spawning areas that might be affected
- Identify the direction of water flow
- Monitor the sedimentation at the spawning areas
- Use mechanical action to reduce the accumulation of sand
- Establish a committee comprising the project management, the DAMCP, the Forestry Service, local CSOs (CONAF, ADD, women grouping leaders), the local representative of the Directorate of Environment, the sub-Prefect and the Mayor. This committee will be tasked to monitor, identify and implement the above listed actions.</t>
  </si>
  <si>
    <t xml:space="preserve"> - Field visits to monitor the sedimentation at spawning areas
- Existence of the committee</t>
  </si>
  <si>
    <t xml:space="preserve"> - The sedimentation is not monitored
- No committee has been created</t>
  </si>
  <si>
    <t xml:space="preserve"> - The committee has been created to monitor all the activities of the project including the monitoring of sedimentation at spawning areas</t>
  </si>
  <si>
    <t xml:space="preserve"> - Conduct field visits when the works for the rehabilitation of the dikes will start</t>
  </si>
  <si>
    <t xml:space="preserve"> - Introduction of exotic species
- Pollution due to a non-appropriate use of fish food
- Use of mangrove wood and shell mounds
- Works during spawning and growing out periods</t>
  </si>
  <si>
    <t xml:space="preserve"> - Use only local species
- Organize the works out of the spawning and growing out periods
- Train the populations on how to feed fishes without generating pollutions
- Prohibit the use of mangrove woods and shell mounds</t>
  </si>
  <si>
    <t xml:space="preserve"> - Field visits to ensure that only local species have been introduced and how the fishes are fed
- Awareness raising on the use of mangrove woods and shell mounds</t>
  </si>
  <si>
    <t xml:space="preserve"> - No fish farms have been implemented
- The population was using the mangrove woods and the shell mounds for construction</t>
  </si>
  <si>
    <t xml:space="preserve"> - Outbreak of sexually transmitted infections, including HIV/AIDS 
- Accidents,
- Waterborne diseases
- Falls or drowning 
- Ocular or respiratory diseases</t>
  </si>
  <si>
    <t xml:space="preserve"> - Sensitization of workers and populations (through the environmental and social management plan)
- Provide protective equipment (life jackets, lifebelts) for the operators of the aquaculture sites 
- Provide protective equipment to the workers (gloves, masks, glasses, helmets) (for the rehabilitation of the dikes)
- Spray regularly the sites (dikes and borrowing sites) to avoid the dust takeoffs
- Completely cover the top of the truck’s body and the load of laterite</t>
  </si>
  <si>
    <t xml:space="preserve"> - Fortuitous discovery of sites or objects of cultural, sacred or archaeological importance
- The use of shell mounds</t>
  </si>
  <si>
    <t xml:space="preserve"> - Protect and secure these sites
- Immediately cease activity on the sites concerned
-Prohibit the use of shell mounds</t>
  </si>
  <si>
    <t xml:space="preserve"> - Awareness raising on the use of mangrove woods and shell mounds</t>
  </si>
  <si>
    <t xml:space="preserve"> -  The population was using the mangrove woods and the shell mounds for construction</t>
  </si>
  <si>
    <t xml:space="preserve"> - Continue the awareness raising campaigns regularly</t>
  </si>
  <si>
    <t xml:space="preserve"> - Accidental spills
- Increase of the organic matter (overproduction of organic waste due to uncontrolled fish density)
- Waste generation</t>
  </si>
  <si>
    <t xml:space="preserve"> - Develop a waterproof space 
- Maintain regularly the concrete mixer
- Avoid overloading canoes during transport of hydrocarbons
- Ensure containers are airtight
- Control high fish densities
- Monitor water quality (regular chemical analysis) (for the fish cages)
- In case of overcrowding make transfers to other cages 
- Develop and implement a waste management plan</t>
  </si>
  <si>
    <t xml:space="preserve"> - Number of management plan realized 
- Number of analysis report
- Fish density in the spawning areas
</t>
  </si>
  <si>
    <t xml:space="preserve"> - No management plans have been implemented for the existing dikes
- No analysis have been carried out</t>
  </si>
  <si>
    <t xml:space="preserve"> - Pollution of soil and lands 
- Modification of soil structure </t>
  </si>
  <si>
    <t xml:space="preserve"> - Sensitize operators to rational use of fertilizers
- Ensure the supervision of the activity by the water and forest service
- Promote the use of natural fertilizers
- Ensure soil leveling at the end of the work</t>
  </si>
  <si>
    <t xml:space="preserve"> - Awareness raising on the use of fertilizers and workshop to promote the use of natural fertilizers</t>
  </si>
  <si>
    <t xml:space="preserve"> - The population was using fertilizers without taking any precautions</t>
  </si>
  <si>
    <t xml:space="preserve"> - The awareness campaigns have not started yet
- The works have not start yet to level the soil structure</t>
  </si>
  <si>
    <t xml:space="preserve"> - Provide women groupings with life jackets and protection equipment
- Raise awareness on such risks (by including in the training sessions first aid, behavior during distress at sea).</t>
  </si>
  <si>
    <t xml:space="preserve"> - Life jackets and other protection equipment have been povided to those who are going on the oyster and fish farms mainly women</t>
  </si>
  <si>
    <t>YES</t>
  </si>
  <si>
    <t>Risks related to the sanitary pandemic of Coronavirus (COVID-19) were identified. In fact, the breakout of the pandemic leads the senegalese government to enter into a emergency state with the prohibition of national and interregional movements. Once the emergency state has been stopped, it was important to keep respecting the sanitary measures recommended by the Health Ministry.
Therefore, the main safeguards measures adopted were:
- the reduction of the number of participants during the training sessions in order to make sure to respect the social distancing
- the provision of masks and hydroalcoolic gels
- the population was sensitized on the sanitary risks due to coronavirus</t>
  </si>
  <si>
    <t xml:space="preserve">ESP Safeguards measures have been included in the agreements signed between the Executing entities and the implementing entity. In addition to that, local committees have been set up in order to monitor the effectiveness of the measures on site. </t>
  </si>
  <si>
    <t xml:space="preserve"> - ADD-CONAF have included into the call of interest for the rehabilitation of the dikes all the environmental and social measures to make sure that the company in charge of the construction will take into account all the environmental and social risks and put in place the necessary measures to mitigate those risks.
- ANA have undertake follow-up missions and the analysis of physico-chemical parameters to make sure that the water in which the fish and oyster farms are immersed.</t>
  </si>
  <si>
    <t>NO</t>
  </si>
  <si>
    <t>Inclusion of women in the local climate issues and implementation of adequate measures</t>
  </si>
  <si>
    <t>Outcome</t>
  </si>
  <si>
    <t>Number of persons (including decision makers) aware of local climate issues and adequate measures to be implemented</t>
  </si>
  <si>
    <t xml:space="preserve">100 persons (50 at mid-term)
(half of them women and half of them men)
</t>
  </si>
  <si>
    <t>Satisfactory</t>
  </si>
  <si>
    <t>Training of women in order to improve their performance</t>
  </si>
  <si>
    <t>Output</t>
  </si>
  <si>
    <t>Number of women’s economic groups trained</t>
  </si>
  <si>
    <t>18 (10 at mid-term)</t>
  </si>
  <si>
    <t>Number of members of management committee and of community based organizations trained</t>
  </si>
  <si>
    <t>30 women</t>
  </si>
  <si>
    <t>Women and girls are aware of local climate change issues and the type of measures to be implemented</t>
  </si>
  <si>
    <t>Number of persons (including decision makers) informed of local climate change issues and adequate measures to be implemented</t>
  </si>
  <si>
    <t>410 persons (270 adult women, 120 adult men, 20 students (10 girls and 10 boys)</t>
  </si>
  <si>
    <t>Non integration of the women in the decision making bodies (infrastructure, forest products management committees, steering committee for the local convention)</t>
  </si>
  <si>
    <t>CSE has put in the subsidiary agreements all the recommendations regarding gender policy.</t>
  </si>
  <si>
    <t>ADD-CONAF and ANA are complying with the indicators included in the agreements that they have signed with CSE.</t>
  </si>
  <si>
    <t xml:space="preserve"> </t>
  </si>
  <si>
    <t>Objective</t>
  </si>
  <si>
    <t>Number of risk-exposed coastal households benefiting of adaptation measures</t>
  </si>
  <si>
    <t>451 households threatened by flooding and coastal erosion</t>
  </si>
  <si>
    <t>At least 270 households are protected</t>
  </si>
  <si>
    <t>Are (ha) of mangrove and terrestrial ecosystems restored</t>
  </si>
  <si>
    <t>5 ha of mangrove restored
6 ha of terrestrial ecosystems (palm trees and coconut trees) planted</t>
  </si>
  <si>
    <t>Percentage of increase of income of population involved in alternative income generating activities (breakdown by gender)</t>
  </si>
  <si>
    <t>Increase of 25% at least</t>
  </si>
  <si>
    <t>Outcomes</t>
  </si>
  <si>
    <t>Number of dikes rehabilitated and built to protect households and socioeconomic infrastructures against flooding and coastal erosion</t>
  </si>
  <si>
    <t>3 dikes are rehabilited</t>
  </si>
  <si>
    <t>100 persons (50 at mid-term)
(half of them women and half of them men)</t>
  </si>
  <si>
    <t>Number of local development tools that integrate adaptation measures</t>
  </si>
  <si>
    <t>2 local planning documents are updated integrating adaptation measures</t>
  </si>
  <si>
    <t>Outputs</t>
  </si>
  <si>
    <t>Number and type of adaptive production systems</t>
  </si>
  <si>
    <t>Number of fish cages</t>
  </si>
  <si>
    <t>Number of spat collector</t>
  </si>
  <si>
    <t>Number of growout bags</t>
  </si>
  <si>
    <t>Number of analysis report  for the monitoring of the physicochemical and bacteriological parameters of the oyster farm’s site</t>
  </si>
  <si>
    <t xml:space="preserve">Number of analysis report  for the monitoring of the physicochemical and bacteriological parameters of the fish farm’s site </t>
  </si>
  <si>
    <t>Area (ha) of trees planted</t>
  </si>
  <si>
    <t>6 ha of palm trees and coconut trees) planted</t>
  </si>
  <si>
    <t>Area (ha) of mangrove rehabilitated</t>
  </si>
  <si>
    <t>5 ha of mangrove restored</t>
  </si>
  <si>
    <t>Number of management plans</t>
  </si>
  <si>
    <t>Number of new dikes restored or extended</t>
  </si>
  <si>
    <t>Number of dikes’ maintenance plan developed</t>
  </si>
  <si>
    <t>Number of planning documents reviewed that integrated adaptation options</t>
  </si>
  <si>
    <t>Number of local convention on sustainable management of natural resources adopted</t>
  </si>
  <si>
    <t>Number of field missions for monitoring the implementation of the alternative activities (bee-Keeping, etc.)</t>
  </si>
  <si>
    <t xml:space="preserve">Number of production of lessons learned </t>
  </si>
  <si>
    <t>Number of meteorological station implemented</t>
  </si>
  <si>
    <t>4.289 ha of coconut trees and palm trees planted</t>
  </si>
  <si>
    <t>2.762 ha of mangrove restored</t>
  </si>
  <si>
    <t>Centre de Suivi Ecologique</t>
  </si>
  <si>
    <t>2.762 ha of mangrove restored
4.289 ha of coconut trees and palm trees planted</t>
  </si>
  <si>
    <t>The most successful aspect is the implication of local communities in each stage of project implementation. It is important to communicate mostly to the leaders (president of association, mayor, president of economic interest groups, etc.) so that they can spread the message to the whole community.</t>
  </si>
  <si>
    <t>The main measures are:
- put in place management committees
- dynamize existing organizations to manage the activities
- ensure capacity building of essential local actors
- include local technical services into the monitoring committee of the project</t>
  </si>
  <si>
    <t xml:space="preserve">Discussion groups are regularly undertaken (around once every trimester) with local communities on different aspects such as: climate change impacts, protection of natural resources, reforestation activities, etc. </t>
  </si>
  <si>
    <t>Every information or knowledge collected are spread to the local communities during these sessions.</t>
  </si>
  <si>
    <t>The knowledge products generated are:
- project videos
- training modules</t>
  </si>
  <si>
    <t xml:space="preserve">The rainy season of summer 2020 led to the destruction of the dikes before the rehabilitation. The rehabilitation may need more concrete or other products to ensure an efficient repair. </t>
  </si>
  <si>
    <t xml:space="preserve"> - A local committee has been set up and the Sub-Prefect, the mayor and all local technical services are members of the committee.</t>
  </si>
  <si>
    <t xml:space="preserve"> - Local committee</t>
  </si>
  <si>
    <t xml:space="preserve"> - No local committee because this activity did not exist</t>
  </si>
  <si>
    <t xml:space="preserve"> - 18 Economic Interest Group have been trained on forestry products transformation and on aquaculture techniques
- Women will be part of the management committees of the fish and oyster farms</t>
  </si>
  <si>
    <t xml:space="preserve"> - Life jackets have been provided for those who were doing the works on the oyster and fish farms
- Field visits have been carried on
- The works will start soon and the minor are not included in the works. Sensitization sessions have been carried out.</t>
  </si>
  <si>
    <t xml:space="preserve"> - Field visits are conducted on a week basis to make sure that only local species are introduced
- The aquaculture agency only used local species for the implementation of the farms
- Awareness raising campaigns are regularly conducted</t>
  </si>
  <si>
    <t xml:space="preserve"> - The fishes have  been introduced in the cages and their growing is controlled regularly
- Analysis are carried out to control water quality
- The works have not started yet
- A waste management plan is under development</t>
  </si>
  <si>
    <t xml:space="preserve"> - Awareness raising campaigns are regularly conducted
- Prohibition signs are implemented in the shell mounds area</t>
  </si>
  <si>
    <t>The main grievances are related to the delay for the rehabilitation of the dikes mainly after the rainy season which led to floodings</t>
  </si>
  <si>
    <t>The coordination unit undertook sensitization campaign during local community activities to provide information on the causes of the delay.</t>
  </si>
  <si>
    <t>Outcome 1: The resilience of the main productive sectors of Dionewar Island is enhanced and sustainable livelihoods of populations are improved</t>
  </si>
  <si>
    <t>Natural resources assets are created</t>
  </si>
  <si>
    <t>HS</t>
  </si>
  <si>
    <t>Outcome 6</t>
  </si>
  <si>
    <t>Different livelihoods and sources of income are proposed to the vulnerable groups. Especially fish and oyster farming for women groupings</t>
  </si>
  <si>
    <t>20 fish cages, 200 spat collectors and 1,500 growing bags have been constructed and implemented for the fish farms and the oyster farms.</t>
  </si>
  <si>
    <t>MS</t>
  </si>
  <si>
    <t>Outcome 2: The vulnerability of populations in Dionewar to hazards is reduced with the construction or rehabilitation of protection structures</t>
  </si>
  <si>
    <t>Infrastructures assets such as protection dikes are rehabilitated in order to protect the village and the population from floodings</t>
  </si>
  <si>
    <t>Outcome 3: Climate change is integrated in Communal Development Planning, natural resources are used in a more sustainable way and lessons learned are documented and shared</t>
  </si>
  <si>
    <t xml:space="preserve">Populations and decision makers are aware of the climate hazards and are adopting climate risk reduction processes </t>
  </si>
  <si>
    <t>The awareness raising campaigns are conduted regularly</t>
  </si>
  <si>
    <t>Outcome 7</t>
  </si>
  <si>
    <t>Resilience measures are included in the local policies</t>
  </si>
  <si>
    <t>It has not started yet, it will be conducted in the second year of implementation. But the local government representatives are regularly sensitize on the importance of included resilience measures into local planning.</t>
  </si>
  <si>
    <t>Since the project inception, 2.762 ha of mangrove have been restored and 4.289 ha of coconut trees and palm trees planted</t>
  </si>
  <si>
    <t>The procurement stage is still on going. The companies have been selected and should start the works very soon.</t>
  </si>
  <si>
    <t>Aïssata Boubou SALL SYLLA</t>
  </si>
  <si>
    <t>aissata.sall@cse.sn</t>
  </si>
  <si>
    <t>The reforestation of mangrove, coconut trees and palm trees has very positive progress. The population is very involved in this activity and they even provided protection system to protect young trees from the animals. Also the implementation of the tree nursery has been very fast so that we expect to use the plants from the tree nursery for the next reforestation campaign to avoid buying plants.
The main negative progress is related to the aquaculture activities and the dikes rehabilitation. This type of progress is mainly due to the pandemic situation with the coronavirus which did not make it possible to undertake field mission. In fact, it was impossible to transport the fish fries to Dionewar and start the fish production because national transport and national movements were forbidden by the government. Still for the aquaculture activities, the training sessions were delayed due to the same interdiction.
Those decisions from the government has the same impact on the recruitment of the companies in charge of the dikes rehabilitation. It was impossible to carried out selection meeting (in terms of procurement) and the companies were not able to come visit the sites as a part of their submission folder.</t>
  </si>
  <si>
    <t>Moussa Ndiaye</t>
  </si>
  <si>
    <t>The negative progress to note is related to the aquaculture activities with delays related to the pandemic situation and internal management changes (change of Director) which led to important delays to bring the fish fries to Dionewar and start the production of the fish farm.
Another negative progress to note is the delay in choosing the companies to rehabilitate the dikes. The delay is mainly due to the lack of possibility to undertake meetings for the procurement and for the companies to visit the sites due to movement restrictions related to the pandemic situation.
The positive progress can be noted on the reforestation activity. The targeted areas have been reached and ADD-CONAF which one of the EE expect to reforest additional area of mangrove.</t>
  </si>
  <si>
    <t>No learned objectives have been established initially.</t>
  </si>
  <si>
    <t>Local committees for the aquaculture activities and the management of forestry resources have been put in place to undertake the activities and facilitate the exit strategy of the project. Their implication promoted the achievement of some project results.</t>
  </si>
  <si>
    <t>20% to 39%</t>
  </si>
  <si>
    <t>40% to 60%</t>
  </si>
  <si>
    <t>Training manuals</t>
  </si>
  <si>
    <t>technical guidelines</t>
  </si>
  <si>
    <t>Technical guidelines</t>
  </si>
  <si>
    <t>2: Physical asset (produced/improved/strenghtened)</t>
  </si>
  <si>
    <t xml:space="preserve">1.1. Alternative fish and oyster farming production system developed for 18 women associations, including the setup of 60 growing cages, 500 spat collectors and 2000 growing bags </t>
  </si>
  <si>
    <t xml:space="preserve">1.2. At least 6 ha of trees planted (enrichment planting primarily with coconut and oil palms) and 5 ha of mangrove rehabilitated in Dionewar to revitalize the main productive sectors </t>
  </si>
  <si>
    <r>
      <t>1.3.</t>
    </r>
    <r>
      <rPr>
        <i/>
        <sz val="10"/>
        <rFont val="Times New Roman"/>
        <family val="1"/>
      </rPr>
      <t xml:space="preserve"> </t>
    </r>
    <r>
      <rPr>
        <sz val="10"/>
        <rFont val="Times New Roman"/>
        <family val="1"/>
      </rPr>
      <t xml:space="preserve">At least 18 economic interest women’s groups and natural resource management committees trained to improve their technical performance </t>
    </r>
  </si>
  <si>
    <t xml:space="preserve">1.4. Management plans for fish and oyster farms management developed </t>
  </si>
  <si>
    <t xml:space="preserve">2.1. Protect, rehabilitate and extend the three (03) dikes against flooding over 1.2 km area </t>
  </si>
  <si>
    <t xml:space="preserve">2.2. Develop a maintenance plan, involving key stakeholders </t>
  </si>
  <si>
    <t xml:space="preserve">3.1. The Communal Development Plan (PCD) is reviewed in order to integrate adaptation to climate changes options &amp; cost benefits </t>
  </si>
  <si>
    <t>3.2. Rules governing the exploitation of timber and non-timber forest products and the biological rest updated and formalized through a Local Convention</t>
  </si>
  <si>
    <t xml:space="preserve">3.3. Project’s lessons learned are documented and shared </t>
  </si>
  <si>
    <t xml:space="preserve">3.4. One (01) meteorological station is installed in Dionewar </t>
  </si>
  <si>
    <t xml:space="preserve">M &amp; E specialist salary </t>
  </si>
  <si>
    <t xml:space="preserve">Local coordinator salary </t>
  </si>
  <si>
    <t xml:space="preserve">Admin and fin assistant salary </t>
  </si>
  <si>
    <t>Allowances of CADL technical staff</t>
  </si>
  <si>
    <t>Refection former rural community office</t>
  </si>
  <si>
    <t xml:space="preserve">Office furniture </t>
  </si>
  <si>
    <t>Computing equipment</t>
  </si>
  <si>
    <t>Maintenance</t>
  </si>
  <si>
    <t>Office supplies</t>
  </si>
  <si>
    <t>Commodities</t>
  </si>
  <si>
    <t xml:space="preserve">Transportation </t>
  </si>
  <si>
    <t>Communication</t>
  </si>
  <si>
    <t xml:space="preserve">Inception workshop </t>
  </si>
  <si>
    <t>Steering committee meeting</t>
  </si>
  <si>
    <t>October 2020 (Q4/Y2)</t>
  </si>
  <si>
    <t>December 2020 (Q1/Y3)</t>
  </si>
  <si>
    <t>June 2021 (Q2/Y3)</t>
  </si>
  <si>
    <t>June 2020 (Q2/Y2)</t>
  </si>
  <si>
    <t>Mid-Evaluation</t>
  </si>
  <si>
    <t>1.2. At least 6 ha of trees planted (enrichment planting primarily with coconut and oil palms) and 5 ha of mangrove rehabilitated in Dionewar to revitalize the main productive sectors</t>
  </si>
  <si>
    <t xml:space="preserve">1.3. At least 18 economic interest women’s groups and natural resource management committees trained to improve their technical performance </t>
  </si>
  <si>
    <t>o</t>
  </si>
  <si>
    <t>October 2021
(Q4/Y3)</t>
  </si>
  <si>
    <t>Mars 2021
(Q2/Y3)</t>
  </si>
  <si>
    <t>June 2021
(Q3/Y3)</t>
  </si>
  <si>
    <t>Financial information PPR 1:  cumulative from project start to October 2019</t>
  </si>
  <si>
    <t>Financial information PPR 2:  cumulative from project start to October 2020</t>
  </si>
  <si>
    <t xml:space="preserve">Office supplies </t>
  </si>
  <si>
    <t>c</t>
  </si>
  <si>
    <t>As the meteorological stations in Senegal are not very densely networked throughout the country, the data per zone often does not accurately reflect reality. This is the case of the said project. The collection of socio-economic data is still not easy either. These data are often aggregated at departmental or regional level. Concerning meteorological data, one of the solutions provided by the project is the setting up of a meteorological station to collect climatic data (temperature, rain, etc.). But to improve access to relevant data, it is important that the local administration including technical services undertake regular site visits and social surveys.</t>
  </si>
  <si>
    <r>
      <rPr>
        <sz val="11"/>
        <rFont val="Times New Roman"/>
        <family val="1"/>
      </rPr>
      <t xml:space="preserve">Only one payment has been received from the AF since the start of the project. At present, all expenses are committed to mobilise the resources of the first disbursment received.
The CSE is therefore requesting a second disbursement in order to ensure an efficient implementation of the project activities.
Most of the planned activities for the period have been implemented. They are related to the installation of fish ponds, palm and coconut tree planting, mangrove restoration, capacity building activities and the installation of the meteorological station.  However, the activities related to the construction of dikes, even though they are on progress, are somewhat slow due to the coronavirus pandemic. </t>
    </r>
    <r>
      <rPr>
        <sz val="11"/>
        <color rgb="FF0070C0"/>
        <rFont val="Times New Roman"/>
        <family val="1"/>
      </rPr>
      <t xml:space="preserve">                                                                                          </t>
    </r>
  </si>
  <si>
    <t xml:space="preserve"> Most of the planned activities have been carried out. They are related to the installation of oyster and fish farms, the planting of palm and coconut trees and the restoration of mangroves.  However, the activities related to the construction of dikes and the setting up of the meteorological station have some delays due to procurement procedures.</t>
  </si>
  <si>
    <r>
      <rPr>
        <sz val="11"/>
        <rFont val="Times New Roman"/>
        <family val="1"/>
      </rPr>
      <t xml:space="preserve">The main positive lesson that have impacted positively the implementation progress of the project is related to the implication of the local communities. </t>
    </r>
    <r>
      <rPr>
        <sz val="11"/>
        <color rgb="FF000000"/>
        <rFont val="Times New Roman"/>
        <family val="1"/>
      </rPr>
      <t>For this type of project is it important that the local communities fit to the planned activities. For example, the reforestation activities were completely and entirely undertaken by local communities, they took days off to participate to the reforestation.</t>
    </r>
  </si>
  <si>
    <t>The Coronavirus pandemic has caused significant delays in implementation of project activities. In deed , from March to July 2020, borders were closed and a curfew was put in place. This situation did not allow the executing agencies to undertake their activities such as bringing fishes to the the fish farms, training the populations, and undertaking visits for the rehabilitation of the dikes. 
In order to be in line with the health guidelines, activities were delayed and the number of people during training sessions was reduced in order to purchase masks and other sanitary items.</t>
  </si>
  <si>
    <t>No particular change was noted in the outputs. However, a few small changes were made especially with regard to the acquisition of a fence for the nursery. Taking into account the fact that the animals wander in the reforestation area, it was agreed to fence the coconut and oil palm plants. In addition, given the extent of the reforestation areas, watering the plans posed a problem. It was therefore necessary to provide for the digging of an additional well in the reforestation areas.</t>
  </si>
  <si>
    <t>The implementation of the ESMP is regularly monitored  by each executing agency. The environmental and social safeguard measures are implemented for each related activity.</t>
  </si>
  <si>
    <r>
      <rPr>
        <sz val="11"/>
        <rFont val="Times New Roman"/>
        <family val="1"/>
      </rPr>
      <t>Gender was taken into account during the project formulation phase. Indeed, the results framework includes specific gender indicators. Since the village of Dionewar is a society in which vulnerable groups such as women are well included in the activities, it was not difficult to include gender in the project activities. As women are the main beneficiaries of fishing activities, they represented 86% of  the people trained in aquaculture techniques. These trained persons will be the people who will operate the fish and oyster farms. It was therefore necessary to involve these people as soon as possible in order to ensure a good appropriation of the project activities and, above all, the sustainability of the project's achievements. The main indicators that highlight the role of women in managing adaptation to climate change are as follows:
- Involvement in training on aquaculture techniques and natural resource management
- Involvement in natural resource management committees
- A better understanding of climate change issues</t>
    </r>
    <r>
      <rPr>
        <sz val="11"/>
        <color theme="1"/>
        <rFont val="Times New Roman"/>
        <family val="1"/>
      </rPr>
      <t xml:space="preserve">
</t>
    </r>
  </si>
  <si>
    <t xml:space="preserve">The main positive lessons learned during the implementation period is the need to work with organized local communities. In Dionewar (the project area), women are organized in economic interest groups and youth are also organized for the management of forest resources. Thanks to these organizations, it was easy to identify the beneficiaries of the training sessions in aquaculture management techniques and forest products management.                                                                               Working with local communities including neighborhood chief and all public figures makes it easier for people to take ownership of the project. </t>
  </si>
  <si>
    <t>The concrete adaptation interventions undertaken by the project that can be replicated are:
- the fish farms in cages. This type of fish farming is different from the one that existing in other area and can be extended if the fishes are important.
- the reforestation of coconut trees and palm trees. The Saloum islands are facing deforestation due to climate extrems, so the type of local mobilization for the reforestation by the community can be a great option for a good appropriation.</t>
  </si>
  <si>
    <t xml:space="preserve">Adaptation interventions must conform to the specificities of the areas and the needs expressed by the beneficiaries. This will ensure sustainability and ownership. </t>
  </si>
  <si>
    <r>
      <t xml:space="preserve">The environmental and social policy that </t>
    </r>
    <r>
      <rPr>
        <sz val="11"/>
        <rFont val="Calibri"/>
        <family val="2"/>
        <scheme val="minor"/>
      </rPr>
      <t>was updated thanks to the Technical Assistance Grant and the manual developed for the implementation of the E&amp;S allowed a better monitoring of the environmental and social aspects of the project.  In addition, the development of a grievance redress mechanism has led to the establishment of a specific system which local communities can use to make their voices heard by the relevant institution if they have any type of grievances related to the project implementation.</t>
    </r>
  </si>
  <si>
    <r>
      <t xml:space="preserve">The most important lesson is that NIE should not hesitate to use the readiness support to improve their policies. To </t>
    </r>
    <r>
      <rPr>
        <sz val="11"/>
        <rFont val="Calibri"/>
        <family val="2"/>
        <scheme val="minor"/>
      </rPr>
      <t xml:space="preserve"> ensure that project implementation is included in those policies, it is important to develop practical manuals for implementation at the project level. </t>
    </r>
  </si>
  <si>
    <t>The climate resilience measures undertaken by the project are replicable to the other Saloum islands which have the same climate profile, economic activities and the same issues related to the impacts of climate change. For the moment, the project is an example in the Saloum islands area and if successful, it can catalyse further funding in other islands.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</si>
</sst>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 _C_F_A_-;\-* #,##0\ _C_F_A_-;_-* &quot;-&quot;\ _C_F_A_-;_-@_-"/>
    <numFmt numFmtId="165" formatCode="_-* #,##0.00\ _€_-;\-* #,##0.00\ _€_-;_-* &quot;-&quot;??\ _€_-;_-@_-"/>
    <numFmt numFmtId="166" formatCode="dd\-mmm\-yyyy"/>
    <numFmt numFmtId="167" formatCode="_-* #,##0\ _€_-;\-* #,##0\ _€_-;_-* &quot;-&quot;??\ _€_-;_-@_-"/>
  </numFmts>
  <fonts count="65" x14ac:knownFonts="1">
    <font>
      <sz val="11"/>
      <color theme="1"/>
      <name val="Calibri"/>
      <family val="2"/>
      <scheme val="minor"/>
    </font>
    <font>
      <sz val="11"/>
      <color indexed="8"/>
      <name val="Times New Roman"/>
      <family val="1"/>
    </font>
    <font>
      <b/>
      <sz val="11"/>
      <color indexed="8"/>
      <name val="Times New Roman"/>
      <family val="1"/>
    </font>
    <font>
      <sz val="10"/>
      <name val="Times New Roman"/>
      <family val="1"/>
    </font>
    <font>
      <i/>
      <sz val="11"/>
      <color indexed="8"/>
      <name val="Times New Roman"/>
      <family val="1"/>
    </font>
    <font>
      <sz val="11"/>
      <color indexed="9"/>
      <name val="Times New Roman"/>
      <family val="1"/>
    </font>
    <font>
      <sz val="11"/>
      <color indexed="8"/>
      <name val="Calibri"/>
      <family val="2"/>
    </font>
    <font>
      <b/>
      <sz val="11"/>
      <color indexed="8"/>
      <name val="Calibri"/>
      <family val="2"/>
    </font>
    <font>
      <sz val="11"/>
      <color indexed="43"/>
      <name val="Calibri"/>
      <family val="2"/>
    </font>
    <font>
      <sz val="11"/>
      <color indexed="43"/>
      <name val="Times New Roman"/>
      <family val="1"/>
    </font>
    <font>
      <i/>
      <sz val="11"/>
      <name val="Times New Roman"/>
      <family val="1"/>
    </font>
    <font>
      <sz val="11"/>
      <color indexed="10"/>
      <name val="Times New Roman"/>
      <family val="1"/>
    </font>
    <font>
      <b/>
      <sz val="16"/>
      <name val="Times New Roman"/>
      <family val="1"/>
    </font>
    <font>
      <sz val="11"/>
      <name val="Times New Roman"/>
      <family val="1"/>
    </font>
    <font>
      <b/>
      <sz val="11"/>
      <name val="Times New Roman"/>
      <family val="1"/>
    </font>
    <font>
      <sz val="12"/>
      <color indexed="8"/>
      <name val="Times New Roman"/>
      <family val="1"/>
    </font>
    <font>
      <b/>
      <sz val="12"/>
      <color indexed="8"/>
      <name val="Times New Roman"/>
      <family val="1"/>
    </font>
    <font>
      <b/>
      <i/>
      <sz val="11"/>
      <name val="Times New Roman"/>
      <family val="1"/>
    </font>
    <font>
      <b/>
      <i/>
      <sz val="11"/>
      <color indexed="8"/>
      <name val="Times New Roman"/>
      <family val="1"/>
    </font>
    <font>
      <b/>
      <sz val="12"/>
      <name val="Times New Roman"/>
      <family val="1"/>
    </font>
    <font>
      <u/>
      <sz val="11"/>
      <color theme="10"/>
      <name val="Calibri"/>
      <family val="2"/>
    </font>
    <font>
      <sz val="11"/>
      <color theme="1"/>
      <name val="Times New Roman"/>
      <family val="1"/>
    </font>
    <font>
      <sz val="12"/>
      <color theme="1"/>
      <name val="Times New Roman"/>
      <family val="1"/>
    </font>
    <font>
      <b/>
      <sz val="14"/>
      <color rgb="FF000000"/>
      <name val="Times New Roman"/>
      <family val="1"/>
    </font>
    <font>
      <sz val="20"/>
      <color theme="1"/>
      <name val="Calibri"/>
      <family val="2"/>
      <scheme val="minor"/>
    </font>
    <font>
      <sz val="11"/>
      <color rgb="FF000000"/>
      <name val="Times New Roman"/>
      <family val="1"/>
    </font>
    <font>
      <i/>
      <sz val="11"/>
      <color rgb="FF000000"/>
      <name val="Times New Roman"/>
      <family val="1"/>
    </font>
    <font>
      <b/>
      <sz val="11"/>
      <color rgb="FF000000"/>
      <name val="Times New Roman"/>
      <family val="1"/>
    </font>
    <font>
      <b/>
      <sz val="11"/>
      <color theme="1"/>
      <name val="Times New Roman"/>
      <family val="1"/>
    </font>
    <font>
      <b/>
      <sz val="11"/>
      <color rgb="FFFF0000"/>
      <name val="Times New Roman"/>
      <family val="1"/>
    </font>
    <font>
      <i/>
      <sz val="11"/>
      <color theme="1"/>
      <name val="Times New Roman"/>
      <family val="1"/>
    </font>
    <font>
      <b/>
      <sz val="11"/>
      <color rgb="FFFFFFFF"/>
      <name val="Times New Roman"/>
      <family val="1"/>
    </font>
    <font>
      <sz val="18"/>
      <color theme="1"/>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b/>
      <sz val="16"/>
      <color theme="1"/>
      <name val="Calibri"/>
      <family val="2"/>
      <scheme val="minor"/>
    </font>
    <font>
      <b/>
      <u/>
      <sz val="11"/>
      <color theme="1"/>
      <name val="Calibri"/>
      <family val="2"/>
      <scheme val="minor"/>
    </font>
    <font>
      <b/>
      <sz val="9"/>
      <color theme="1"/>
      <name val="Calibri"/>
      <family val="2"/>
      <scheme val="minor"/>
    </font>
    <font>
      <b/>
      <i/>
      <sz val="11"/>
      <color theme="1"/>
      <name val="Calibri"/>
      <family val="2"/>
      <scheme val="minor"/>
    </font>
    <font>
      <b/>
      <sz val="11"/>
      <color rgb="FF9C6500"/>
      <name val="Calibri"/>
      <family val="2"/>
      <scheme val="minor"/>
    </font>
    <font>
      <i/>
      <sz val="11"/>
      <color theme="1"/>
      <name val="Calibri"/>
      <family val="2"/>
      <scheme val="minor"/>
    </font>
    <font>
      <sz val="9"/>
      <color rgb="FF9C6500"/>
      <name val="Calibri"/>
      <family val="2"/>
      <scheme val="minor"/>
    </font>
    <font>
      <i/>
      <sz val="9"/>
      <color theme="1"/>
      <name val="Calibri"/>
      <family val="2"/>
      <scheme val="minor"/>
    </font>
    <font>
      <sz val="11"/>
      <color rgb="FFFF0000"/>
      <name val="Times New Roman"/>
      <family val="1"/>
    </font>
    <font>
      <b/>
      <sz val="11"/>
      <color theme="0"/>
      <name val="Times New Roman"/>
      <family val="1"/>
    </font>
    <font>
      <sz val="11"/>
      <color rgb="FFFF0000"/>
      <name val="Calibri"/>
      <family val="2"/>
      <scheme val="minor"/>
    </font>
    <font>
      <b/>
      <sz val="11"/>
      <color theme="1"/>
      <name val="Calibri"/>
      <family val="2"/>
      <scheme val="minor"/>
    </font>
    <font>
      <b/>
      <i/>
      <sz val="11"/>
      <color theme="1"/>
      <name val="Times New Roman"/>
      <family val="1"/>
    </font>
    <font>
      <b/>
      <sz val="16"/>
      <color theme="1"/>
      <name val="Times New Roman"/>
      <family val="1"/>
    </font>
    <font>
      <sz val="8"/>
      <color rgb="FF000000"/>
      <name val="Segoe UI"/>
      <family val="2"/>
    </font>
    <font>
      <i/>
      <sz val="9"/>
      <color theme="1"/>
      <name val="Times New Roman"/>
      <family val="1"/>
    </font>
    <font>
      <b/>
      <sz val="10"/>
      <name val="Times New Roman"/>
      <family val="1"/>
    </font>
    <font>
      <b/>
      <i/>
      <sz val="9"/>
      <name val="Times New Roman"/>
      <family val="1"/>
    </font>
    <font>
      <i/>
      <sz val="10"/>
      <name val="Times New Roman"/>
      <family val="1"/>
    </font>
    <font>
      <sz val="12"/>
      <name val="Times New Roman"/>
      <family val="1"/>
    </font>
    <font>
      <sz val="11"/>
      <name val="Calibri"/>
      <family val="2"/>
      <scheme val="minor"/>
    </font>
    <font>
      <b/>
      <sz val="9"/>
      <name val="Calibri"/>
      <family val="2"/>
      <scheme val="minor"/>
    </font>
    <font>
      <sz val="11"/>
      <color theme="1"/>
      <name val="Calibri"/>
      <family val="2"/>
      <scheme val="minor"/>
    </font>
    <font>
      <u/>
      <sz val="10"/>
      <name val="Times New Roman"/>
      <family val="1"/>
    </font>
    <font>
      <sz val="10"/>
      <color theme="1"/>
      <name val="Times New Roman"/>
      <family val="1"/>
    </font>
    <font>
      <sz val="9"/>
      <color indexed="8"/>
      <name val="Times New Roman"/>
      <family val="1"/>
    </font>
    <font>
      <sz val="9"/>
      <name val="Times New Roman"/>
      <family val="1"/>
    </font>
    <font>
      <sz val="10"/>
      <color indexed="8"/>
      <name val="Times New Roman"/>
      <family val="1"/>
    </font>
    <font>
      <sz val="11"/>
      <color rgb="FF0070C0"/>
      <name val="Times New Roman"/>
      <family val="1"/>
    </font>
  </fonts>
  <fills count="15">
    <fill>
      <patternFill patternType="none"/>
    </fill>
    <fill>
      <patternFill patternType="gray125"/>
    </fill>
    <fill>
      <patternFill patternType="solid">
        <fgColor theme="0"/>
        <bgColor indexed="64"/>
      </patternFill>
    </fill>
    <fill>
      <patternFill patternType="solid">
        <fgColor theme="6" tint="0.59999389629810485"/>
        <bgColor indexed="64"/>
      </patternFill>
    </fill>
    <fill>
      <patternFill patternType="solid">
        <fgColor theme="6" tint="-0.249977111117893"/>
        <bgColor indexed="64"/>
      </patternFill>
    </fill>
    <fill>
      <patternFill patternType="solid">
        <fgColor theme="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EB9C"/>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rgb="FFFFF4C5"/>
        <bgColor indexed="64"/>
      </patternFill>
    </fill>
    <fill>
      <patternFill patternType="solid">
        <fgColor theme="6" tint="0.59996337778862885"/>
        <bgColor indexed="64"/>
      </patternFill>
    </fill>
    <fill>
      <patternFill patternType="solid">
        <fgColor rgb="FFFFFFFF"/>
        <bgColor rgb="FF000000"/>
      </patternFill>
    </fill>
  </fills>
  <borders count="69">
    <border>
      <left/>
      <right/>
      <top/>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auto="1"/>
      </left>
      <right style="thin">
        <color auto="1"/>
      </right>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medium">
        <color auto="1"/>
      </right>
      <top/>
      <bottom style="thin">
        <color auto="1"/>
      </bottom>
      <diagonal/>
    </border>
    <border>
      <left style="medium">
        <color auto="1"/>
      </left>
      <right style="medium">
        <color auto="1"/>
      </right>
      <top style="medium">
        <color auto="1"/>
      </top>
      <bottom/>
      <diagonal/>
    </border>
    <border>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thin">
        <color auto="1"/>
      </left>
      <right/>
      <top/>
      <bottom style="thin">
        <color auto="1"/>
      </bottom>
      <diagonal/>
    </border>
    <border>
      <left style="thin">
        <color auto="1"/>
      </left>
      <right/>
      <top style="thin">
        <color auto="1"/>
      </top>
      <bottom style="thin">
        <color auto="1"/>
      </bottom>
      <diagonal/>
    </border>
    <border>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medium">
        <color auto="1"/>
      </left>
      <right style="medium">
        <color auto="1"/>
      </right>
      <top style="thin">
        <color auto="1"/>
      </top>
      <bottom/>
      <diagonal/>
    </border>
    <border>
      <left style="medium">
        <color auto="1"/>
      </left>
      <right style="thin">
        <color auto="1"/>
      </right>
      <top style="thin">
        <color auto="1"/>
      </top>
      <bottom/>
      <diagonal/>
    </border>
    <border>
      <left style="thin">
        <color auto="1"/>
      </left>
      <right/>
      <top style="thin">
        <color auto="1"/>
      </top>
      <bottom/>
      <diagonal/>
    </border>
    <border>
      <left style="thin">
        <color auto="1"/>
      </left>
      <right/>
      <top style="medium">
        <color auto="1"/>
      </top>
      <bottom style="medium">
        <color auto="1"/>
      </bottom>
      <diagonal/>
    </border>
    <border>
      <left style="thin">
        <color auto="1"/>
      </left>
      <right style="medium">
        <color auto="1"/>
      </right>
      <top style="thin">
        <color auto="1"/>
      </top>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style="thin">
        <color auto="1"/>
      </right>
      <top style="thin">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medium">
        <color auto="1"/>
      </left>
      <right/>
      <top style="medium">
        <color auto="1"/>
      </top>
      <bottom style="medium">
        <color auto="1"/>
      </bottom>
      <diagonal/>
    </border>
    <border>
      <left style="thin">
        <color auto="1"/>
      </left>
      <right style="medium">
        <color auto="1"/>
      </right>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right style="medium">
        <color rgb="FF000000"/>
      </right>
      <top style="medium">
        <color auto="1"/>
      </top>
      <bottom style="medium">
        <color auto="1"/>
      </bottom>
      <diagonal/>
    </border>
    <border>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bottom/>
      <diagonal/>
    </border>
    <border>
      <left/>
      <right style="thin">
        <color auto="1"/>
      </right>
      <top/>
      <bottom/>
      <diagonal/>
    </border>
    <border>
      <left/>
      <right style="thin">
        <color auto="1"/>
      </right>
      <top style="medium">
        <color auto="1"/>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right style="thin">
        <color auto="1"/>
      </right>
      <top style="thin">
        <color auto="1"/>
      </top>
      <bottom style="medium">
        <color auto="1"/>
      </bottom>
      <diagonal/>
    </border>
    <border>
      <left style="medium">
        <color auto="1"/>
      </left>
      <right/>
      <top style="thin">
        <color indexed="64"/>
      </top>
      <bottom/>
      <diagonal/>
    </border>
    <border>
      <left/>
      <right style="thin">
        <color auto="1"/>
      </right>
      <top/>
      <bottom style="medium">
        <color auto="1"/>
      </bottom>
      <diagonal/>
    </border>
    <border>
      <left style="thin">
        <color auto="1"/>
      </left>
      <right/>
      <top/>
      <bottom style="medium">
        <color auto="1"/>
      </bottom>
      <diagonal/>
    </border>
    <border>
      <left style="medium">
        <color auto="1"/>
      </left>
      <right style="thin">
        <color auto="1"/>
      </right>
      <top/>
      <bottom/>
      <diagonal/>
    </border>
  </borders>
  <cellStyleXfs count="7">
    <xf numFmtId="0" fontId="0" fillId="0" borderId="0"/>
    <xf numFmtId="0" fontId="20" fillId="0" borderId="0" applyNumberFormat="0" applyFill="0" applyBorder="0" applyAlignment="0" applyProtection="0">
      <alignment vertical="top"/>
      <protection locked="0"/>
    </xf>
    <xf numFmtId="0" fontId="33" fillId="6" borderId="0" applyNumberFormat="0" applyBorder="0" applyAlignment="0" applyProtection="0"/>
    <xf numFmtId="0" fontId="34" fillId="7" borderId="0" applyNumberFormat="0" applyBorder="0" applyAlignment="0" applyProtection="0"/>
    <xf numFmtId="0" fontId="35" fillId="8" borderId="0" applyNumberFormat="0" applyBorder="0" applyAlignment="0" applyProtection="0"/>
    <xf numFmtId="165" fontId="58" fillId="0" borderId="0" applyFont="0" applyFill="0" applyBorder="0" applyAlignment="0" applyProtection="0"/>
    <xf numFmtId="164" fontId="58" fillId="0" borderId="0" applyFont="0" applyFill="0" applyBorder="0" applyAlignment="0" applyProtection="0"/>
  </cellStyleXfs>
  <cellXfs count="890">
    <xf numFmtId="0" fontId="0" fillId="0" borderId="0" xfId="0"/>
    <xf numFmtId="0" fontId="21" fillId="0" borderId="0" xfId="0" applyFont="1" applyFill="1" applyProtection="1"/>
    <xf numFmtId="0" fontId="21" fillId="0" borderId="0" xfId="0" applyFont="1" applyProtection="1"/>
    <xf numFmtId="0" fontId="1" fillId="0" borderId="0" xfId="0" applyFont="1" applyFill="1" applyProtection="1"/>
    <xf numFmtId="0" fontId="3" fillId="0" borderId="0" xfId="0" applyFont="1" applyProtection="1"/>
    <xf numFmtId="0" fontId="5" fillId="0" borderId="0" xfId="0" applyFont="1" applyFill="1" applyProtection="1"/>
    <xf numFmtId="0" fontId="0" fillId="0" borderId="0" xfId="0" applyFill="1"/>
    <xf numFmtId="0" fontId="7" fillId="0" borderId="0" xfId="0" applyFont="1" applyFill="1" applyBorder="1" applyAlignment="1" applyProtection="1">
      <alignment vertical="top" wrapText="1"/>
    </xf>
    <xf numFmtId="0" fontId="6" fillId="0" borderId="0" xfId="0" applyFont="1" applyFill="1" applyBorder="1" applyAlignment="1" applyProtection="1">
      <alignment vertical="top" wrapText="1"/>
    </xf>
    <xf numFmtId="0" fontId="6" fillId="0" borderId="0" xfId="0" applyFont="1" applyFill="1" applyBorder="1" applyAlignment="1" applyProtection="1"/>
    <xf numFmtId="0" fontId="6" fillId="0" borderId="0" xfId="0" applyFont="1" applyFill="1" applyBorder="1" applyProtection="1"/>
    <xf numFmtId="0" fontId="0" fillId="0" borderId="0" xfId="0" applyAlignment="1">
      <alignment horizontal="left" vertical="center"/>
    </xf>
    <xf numFmtId="0" fontId="1" fillId="0" borderId="0" xfId="0" applyFont="1" applyFill="1" applyBorder="1" applyProtection="1"/>
    <xf numFmtId="0" fontId="1" fillId="0" borderId="0" xfId="0" applyFont="1" applyFill="1" applyBorder="1" applyAlignment="1" applyProtection="1">
      <alignment vertical="top" wrapText="1"/>
    </xf>
    <xf numFmtId="0" fontId="1" fillId="2" borderId="1" xfId="0" applyFont="1" applyFill="1" applyBorder="1" applyAlignment="1" applyProtection="1">
      <alignment horizontal="left" vertical="top" wrapText="1"/>
      <protection locked="0"/>
    </xf>
    <xf numFmtId="0" fontId="1" fillId="2" borderId="1" xfId="0" applyFont="1" applyFill="1" applyBorder="1" applyAlignment="1" applyProtection="1">
      <alignment vertical="top" wrapText="1"/>
      <protection locked="0"/>
    </xf>
    <xf numFmtId="0" fontId="1" fillId="2" borderId="2" xfId="0" applyFont="1" applyFill="1" applyBorder="1" applyProtection="1">
      <protection locked="0"/>
    </xf>
    <xf numFmtId="166" fontId="1" fillId="2" borderId="4" xfId="0" applyNumberFormat="1" applyFont="1" applyFill="1" applyBorder="1" applyAlignment="1" applyProtection="1">
      <alignment horizontal="left"/>
      <protection locked="0"/>
    </xf>
    <xf numFmtId="0" fontId="21" fillId="0" borderId="0" xfId="0" applyFont="1" applyAlignment="1">
      <alignment horizontal="left" vertical="center"/>
    </xf>
    <xf numFmtId="0" fontId="21" fillId="0" borderId="0" xfId="0" applyFont="1"/>
    <xf numFmtId="0" fontId="21" fillId="0" borderId="0" xfId="0" applyFont="1" applyFill="1"/>
    <xf numFmtId="0" fontId="1" fillId="2" borderId="5" xfId="0" applyFont="1" applyFill="1" applyBorder="1" applyAlignment="1" applyProtection="1">
      <alignment vertical="top" wrapText="1"/>
    </xf>
    <xf numFmtId="0" fontId="1" fillId="2" borderId="6" xfId="0" applyFont="1" applyFill="1" applyBorder="1" applyAlignment="1" applyProtection="1">
      <alignment vertical="top" wrapText="1"/>
    </xf>
    <xf numFmtId="0" fontId="1" fillId="2" borderId="7" xfId="0" applyFont="1" applyFill="1" applyBorder="1" applyAlignment="1" applyProtection="1">
      <alignment vertical="top" wrapText="1"/>
    </xf>
    <xf numFmtId="0" fontId="21" fillId="0" borderId="0" xfId="0" applyFont="1" applyAlignment="1">
      <alignment wrapText="1"/>
    </xf>
    <xf numFmtId="0" fontId="1" fillId="0" borderId="0" xfId="0" applyFont="1" applyFill="1" applyBorder="1" applyAlignment="1" applyProtection="1">
      <alignment horizontal="left" vertical="center"/>
    </xf>
    <xf numFmtId="0" fontId="1" fillId="0" borderId="0" xfId="0" applyFont="1" applyFill="1" applyBorder="1" applyAlignment="1" applyProtection="1"/>
    <xf numFmtId="0" fontId="21" fillId="0" borderId="0" xfId="0" applyFont="1" applyAlignment="1"/>
    <xf numFmtId="0" fontId="1" fillId="2" borderId="2" xfId="0" applyFont="1" applyFill="1" applyBorder="1" applyAlignment="1" applyProtection="1">
      <alignment horizontal="left" vertical="top" wrapText="1"/>
    </xf>
    <xf numFmtId="0" fontId="1" fillId="2" borderId="3" xfId="0" applyFont="1" applyFill="1" applyBorder="1" applyAlignment="1" applyProtection="1">
      <alignment horizontal="left" vertical="top" wrapText="1"/>
    </xf>
    <xf numFmtId="0" fontId="1" fillId="2" borderId="4" xfId="0" applyFont="1" applyFill="1" applyBorder="1" applyAlignment="1" applyProtection="1">
      <alignment horizontal="left" vertical="top" wrapText="1"/>
    </xf>
    <xf numFmtId="0" fontId="1" fillId="2" borderId="8" xfId="0" applyFont="1" applyFill="1" applyBorder="1" applyAlignment="1" applyProtection="1">
      <alignment vertical="top" wrapText="1"/>
    </xf>
    <xf numFmtId="0" fontId="1" fillId="2" borderId="9" xfId="0" applyFont="1" applyFill="1" applyBorder="1" applyAlignment="1" applyProtection="1">
      <alignment vertical="top" wrapText="1"/>
    </xf>
    <xf numFmtId="0" fontId="14" fillId="2" borderId="1" xfId="0" applyFont="1" applyFill="1" applyBorder="1" applyAlignment="1" applyProtection="1">
      <alignment vertical="top" wrapText="1"/>
    </xf>
    <xf numFmtId="0" fontId="14" fillId="2" borderId="1" xfId="0" applyFont="1" applyFill="1" applyBorder="1" applyAlignment="1" applyProtection="1">
      <alignment horizontal="center" vertical="top" wrapText="1"/>
    </xf>
    <xf numFmtId="0" fontId="13" fillId="2" borderId="15" xfId="0" applyFont="1" applyFill="1" applyBorder="1" applyAlignment="1" applyProtection="1">
      <alignment vertical="top" wrapText="1"/>
    </xf>
    <xf numFmtId="0" fontId="13" fillId="2" borderId="3" xfId="0" applyFont="1" applyFill="1" applyBorder="1" applyAlignment="1" applyProtection="1">
      <alignment vertical="top" wrapText="1"/>
    </xf>
    <xf numFmtId="0" fontId="13" fillId="2" borderId="4" xfId="0" applyFont="1" applyFill="1" applyBorder="1" applyAlignment="1" applyProtection="1">
      <alignment vertical="top" wrapText="1"/>
    </xf>
    <xf numFmtId="0" fontId="1" fillId="3" borderId="19" xfId="0" applyFont="1" applyFill="1" applyBorder="1" applyProtection="1"/>
    <xf numFmtId="0" fontId="1" fillId="3" borderId="20" xfId="0" applyFont="1" applyFill="1" applyBorder="1" applyAlignment="1" applyProtection="1">
      <alignment horizontal="left" vertical="center"/>
    </xf>
    <xf numFmtId="0" fontId="1" fillId="3" borderId="20" xfId="0" applyFont="1" applyFill="1" applyBorder="1" applyProtection="1"/>
    <xf numFmtId="0" fontId="1" fillId="3" borderId="21" xfId="0" applyFont="1" applyFill="1" applyBorder="1" applyProtection="1"/>
    <xf numFmtId="0" fontId="1" fillId="3" borderId="22" xfId="0" applyFont="1" applyFill="1" applyBorder="1" applyProtection="1"/>
    <xf numFmtId="0" fontId="1" fillId="3" borderId="23" xfId="0" applyFont="1" applyFill="1" applyBorder="1" applyProtection="1"/>
    <xf numFmtId="0" fontId="1" fillId="3" borderId="0" xfId="0" applyFont="1" applyFill="1" applyBorder="1" applyAlignment="1" applyProtection="1">
      <alignment horizontal="left" vertical="center"/>
    </xf>
    <xf numFmtId="0" fontId="1" fillId="3" borderId="0" xfId="0" applyFont="1" applyFill="1" applyBorder="1" applyProtection="1"/>
    <xf numFmtId="0" fontId="2" fillId="3" borderId="0" xfId="0" applyFont="1" applyFill="1" applyBorder="1" applyAlignment="1" applyProtection="1">
      <alignment vertical="top" wrapText="1"/>
    </xf>
    <xf numFmtId="0" fontId="1" fillId="3" borderId="22" xfId="0" applyFont="1" applyFill="1" applyBorder="1" applyAlignment="1" applyProtection="1">
      <alignment horizontal="left" vertical="center"/>
    </xf>
    <xf numFmtId="0" fontId="1" fillId="3" borderId="23" xfId="0" applyFont="1" applyFill="1" applyBorder="1" applyAlignment="1" applyProtection="1">
      <alignment horizontal="left" vertical="center"/>
    </xf>
    <xf numFmtId="0" fontId="1" fillId="3" borderId="0" xfId="0" applyFont="1" applyFill="1" applyBorder="1" applyAlignment="1" applyProtection="1">
      <alignment horizontal="left" vertical="center" wrapText="1"/>
    </xf>
    <xf numFmtId="0" fontId="11" fillId="3" borderId="0" xfId="0" applyFont="1" applyFill="1" applyBorder="1" applyAlignment="1" applyProtection="1">
      <alignment horizontal="left" vertical="center"/>
    </xf>
    <xf numFmtId="0" fontId="9" fillId="3" borderId="0" xfId="0" applyFont="1" applyFill="1" applyBorder="1" applyAlignment="1" applyProtection="1">
      <alignment vertical="top" wrapText="1"/>
    </xf>
    <xf numFmtId="0" fontId="1" fillId="3" borderId="24" xfId="0" applyFont="1" applyFill="1" applyBorder="1" applyProtection="1"/>
    <xf numFmtId="0" fontId="1" fillId="3" borderId="25" xfId="0" applyFont="1" applyFill="1" applyBorder="1" applyAlignment="1" applyProtection="1">
      <alignment horizontal="left" vertical="center" wrapText="1"/>
    </xf>
    <xf numFmtId="0" fontId="1" fillId="3" borderId="25" xfId="0" applyFont="1" applyFill="1" applyBorder="1" applyAlignment="1" applyProtection="1">
      <alignment vertical="top" wrapText="1"/>
    </xf>
    <xf numFmtId="0" fontId="1" fillId="3" borderId="26" xfId="0" applyFont="1" applyFill="1" applyBorder="1" applyProtection="1"/>
    <xf numFmtId="0" fontId="13" fillId="3" borderId="23" xfId="0" applyFont="1" applyFill="1" applyBorder="1" applyAlignment="1" applyProtection="1">
      <alignment vertical="top" wrapText="1"/>
    </xf>
    <xf numFmtId="0" fontId="13" fillId="3" borderId="22" xfId="0" applyFont="1" applyFill="1" applyBorder="1" applyAlignment="1" applyProtection="1">
      <alignment vertical="top" wrapText="1"/>
    </xf>
    <xf numFmtId="0" fontId="13" fillId="3" borderId="0" xfId="0" applyFont="1" applyFill="1" applyBorder="1" applyProtection="1"/>
    <xf numFmtId="0" fontId="13" fillId="3" borderId="0" xfId="0" applyFont="1" applyFill="1" applyBorder="1" applyAlignment="1" applyProtection="1">
      <alignment vertical="top" wrapText="1"/>
    </xf>
    <xf numFmtId="0" fontId="14" fillId="3" borderId="0" xfId="0" applyFont="1" applyFill="1" applyBorder="1" applyAlignment="1" applyProtection="1">
      <alignment vertical="top" wrapText="1"/>
    </xf>
    <xf numFmtId="0" fontId="6" fillId="3" borderId="26" xfId="0" applyFont="1" applyFill="1" applyBorder="1" applyAlignment="1" applyProtection="1">
      <alignment vertical="top" wrapText="1"/>
    </xf>
    <xf numFmtId="0" fontId="21" fillId="3" borderId="19" xfId="0" applyFont="1" applyFill="1" applyBorder="1" applyAlignment="1">
      <alignment horizontal="left" vertical="center"/>
    </xf>
    <xf numFmtId="0" fontId="21" fillId="3" borderId="20" xfId="0" applyFont="1" applyFill="1" applyBorder="1" applyAlignment="1">
      <alignment horizontal="left" vertical="center"/>
    </xf>
    <xf numFmtId="0" fontId="21" fillId="3" borderId="20" xfId="0" applyFont="1" applyFill="1" applyBorder="1"/>
    <xf numFmtId="0" fontId="21" fillId="3" borderId="21" xfId="0" applyFont="1" applyFill="1" applyBorder="1"/>
    <xf numFmtId="0" fontId="21" fillId="3" borderId="22" xfId="0" applyFont="1" applyFill="1" applyBorder="1" applyAlignment="1">
      <alignment horizontal="left" vertical="center"/>
    </xf>
    <xf numFmtId="0" fontId="1" fillId="3" borderId="23" xfId="0" applyFont="1" applyFill="1" applyBorder="1" applyAlignment="1" applyProtection="1">
      <alignment vertical="top" wrapText="1"/>
    </xf>
    <xf numFmtId="0" fontId="1" fillId="3" borderId="22" xfId="0" applyFont="1" applyFill="1" applyBorder="1" applyAlignment="1" applyProtection="1">
      <alignment horizontal="left" vertical="center" wrapText="1"/>
    </xf>
    <xf numFmtId="0" fontId="1" fillId="3" borderId="0" xfId="0" applyFont="1" applyFill="1" applyBorder="1" applyAlignment="1" applyProtection="1">
      <alignment vertical="top" wrapText="1"/>
    </xf>
    <xf numFmtId="0" fontId="1" fillId="3" borderId="24" xfId="0" applyFont="1" applyFill="1" applyBorder="1" applyAlignment="1" applyProtection="1">
      <alignment horizontal="left" vertical="center" wrapText="1"/>
    </xf>
    <xf numFmtId="0" fontId="2" fillId="3" borderId="25" xfId="0" applyFont="1" applyFill="1" applyBorder="1" applyAlignment="1" applyProtection="1">
      <alignment vertical="top" wrapText="1"/>
    </xf>
    <xf numFmtId="0" fontId="1" fillId="3" borderId="26" xfId="0" applyFont="1" applyFill="1" applyBorder="1" applyAlignment="1" applyProtection="1">
      <alignment vertical="top" wrapText="1"/>
    </xf>
    <xf numFmtId="0" fontId="21" fillId="3" borderId="20" xfId="0" applyFont="1" applyFill="1" applyBorder="1" applyProtection="1"/>
    <xf numFmtId="0" fontId="21" fillId="3" borderId="21" xfId="0" applyFont="1" applyFill="1" applyBorder="1" applyProtection="1"/>
    <xf numFmtId="0" fontId="21" fillId="3" borderId="0" xfId="0" applyFont="1" applyFill="1" applyBorder="1" applyProtection="1"/>
    <xf numFmtId="0" fontId="21" fillId="3" borderId="23" xfId="0" applyFont="1" applyFill="1" applyBorder="1" applyProtection="1"/>
    <xf numFmtId="0" fontId="2" fillId="3" borderId="0" xfId="0" applyFont="1" applyFill="1" applyBorder="1" applyAlignment="1" applyProtection="1">
      <alignment horizontal="right" vertical="center"/>
    </xf>
    <xf numFmtId="0" fontId="2" fillId="3" borderId="0" xfId="0" applyFont="1" applyFill="1" applyBorder="1" applyAlignment="1" applyProtection="1">
      <alignment horizontal="right" vertical="top"/>
    </xf>
    <xf numFmtId="0" fontId="2" fillId="3" borderId="0" xfId="0" applyFont="1" applyFill="1" applyBorder="1" applyAlignment="1" applyProtection="1">
      <alignment horizontal="right"/>
    </xf>
    <xf numFmtId="0" fontId="5" fillId="3" borderId="23" xfId="0" applyFont="1" applyFill="1" applyBorder="1" applyProtection="1"/>
    <xf numFmtId="0" fontId="1" fillId="3" borderId="0" xfId="0" applyFont="1" applyFill="1" applyBorder="1" applyAlignment="1" applyProtection="1">
      <alignment horizontal="center"/>
    </xf>
    <xf numFmtId="0" fontId="2" fillId="3" borderId="0" xfId="0" applyFont="1" applyFill="1" applyBorder="1" applyProtection="1"/>
    <xf numFmtId="0" fontId="1" fillId="3" borderId="0" xfId="0" applyFont="1" applyFill="1" applyBorder="1" applyAlignment="1" applyProtection="1">
      <alignment horizontal="right"/>
    </xf>
    <xf numFmtId="0" fontId="1" fillId="3" borderId="25" xfId="0" applyFont="1" applyFill="1" applyBorder="1" applyProtection="1"/>
    <xf numFmtId="0" fontId="23" fillId="0" borderId="1" xfId="0" applyFont="1" applyBorder="1" applyAlignment="1">
      <alignment horizontal="center" readingOrder="1"/>
    </xf>
    <xf numFmtId="0" fontId="0" fillId="3" borderId="19" xfId="0" applyFill="1" applyBorder="1"/>
    <xf numFmtId="0" fontId="0" fillId="3" borderId="20" xfId="0" applyFill="1" applyBorder="1"/>
    <xf numFmtId="0" fontId="0" fillId="3" borderId="21" xfId="0" applyFill="1" applyBorder="1"/>
    <xf numFmtId="0" fontId="0" fillId="3" borderId="22" xfId="0" applyFill="1" applyBorder="1"/>
    <xf numFmtId="0" fontId="0" fillId="3" borderId="0" xfId="0" applyFill="1" applyBorder="1"/>
    <xf numFmtId="0" fontId="12" fillId="3" borderId="23" xfId="0" applyFont="1" applyFill="1" applyBorder="1" applyAlignment="1" applyProtection="1"/>
    <xf numFmtId="0" fontId="0" fillId="3" borderId="23" xfId="0" applyFill="1" applyBorder="1"/>
    <xf numFmtId="0" fontId="24" fillId="3" borderId="19" xfId="0" applyFont="1" applyFill="1" applyBorder="1" applyAlignment="1">
      <alignment vertical="center"/>
    </xf>
    <xf numFmtId="0" fontId="24" fillId="3" borderId="22" xfId="0" applyFont="1" applyFill="1" applyBorder="1" applyAlignment="1">
      <alignment vertical="center"/>
    </xf>
    <xf numFmtId="0" fontId="24" fillId="3" borderId="0" xfId="0" applyFont="1" applyFill="1" applyBorder="1" applyAlignment="1">
      <alignment vertical="center"/>
    </xf>
    <xf numFmtId="0" fontId="0" fillId="0" borderId="0" xfId="0" applyAlignment="1"/>
    <xf numFmtId="0" fontId="2" fillId="2" borderId="1" xfId="0" applyFont="1" applyFill="1" applyBorder="1" applyAlignment="1" applyProtection="1">
      <alignment horizontal="center" vertical="center" wrapText="1"/>
    </xf>
    <xf numFmtId="0" fontId="2" fillId="2" borderId="17" xfId="0" applyFont="1" applyFill="1" applyBorder="1" applyAlignment="1" applyProtection="1">
      <alignment horizontal="center" vertical="center" wrapText="1"/>
    </xf>
    <xf numFmtId="0" fontId="1" fillId="3" borderId="24" xfId="0" applyFont="1" applyFill="1" applyBorder="1" applyAlignment="1" applyProtection="1">
      <alignment vertical="center"/>
    </xf>
    <xf numFmtId="0" fontId="1" fillId="3" borderId="25" xfId="0" applyFont="1" applyFill="1" applyBorder="1" applyAlignment="1" applyProtection="1">
      <alignment vertical="center"/>
    </xf>
    <xf numFmtId="0" fontId="1" fillId="3" borderId="26" xfId="0" applyFont="1" applyFill="1" applyBorder="1" applyAlignment="1" applyProtection="1">
      <alignment vertical="center"/>
    </xf>
    <xf numFmtId="0" fontId="2" fillId="3" borderId="27" xfId="0" applyFont="1" applyFill="1" applyBorder="1" applyAlignment="1" applyProtection="1">
      <alignment vertical="center" wrapText="1"/>
    </xf>
    <xf numFmtId="0" fontId="2" fillId="3" borderId="28" xfId="0" applyFont="1" applyFill="1" applyBorder="1" applyAlignment="1" applyProtection="1">
      <alignment vertical="center" wrapText="1"/>
    </xf>
    <xf numFmtId="0" fontId="2" fillId="3" borderId="0" xfId="0" applyFont="1" applyFill="1" applyBorder="1" applyAlignment="1" applyProtection="1">
      <alignment horizontal="left" vertical="center" wrapText="1"/>
    </xf>
    <xf numFmtId="0" fontId="10" fillId="3" borderId="0" xfId="0" applyFont="1" applyFill="1" applyBorder="1" applyAlignment="1" applyProtection="1">
      <alignment horizontal="left" vertical="center" wrapText="1"/>
    </xf>
    <xf numFmtId="0" fontId="2" fillId="3" borderId="23" xfId="0" applyFont="1" applyFill="1" applyBorder="1" applyAlignment="1" applyProtection="1">
      <alignment horizontal="left" vertical="center" wrapText="1"/>
    </xf>
    <xf numFmtId="0" fontId="2" fillId="3" borderId="0" xfId="0" applyFont="1" applyFill="1" applyBorder="1" applyAlignment="1" applyProtection="1">
      <alignment horizontal="center" vertical="center" wrapText="1"/>
    </xf>
    <xf numFmtId="0" fontId="1" fillId="2" borderId="29" xfId="0" applyFont="1" applyFill="1" applyBorder="1" applyAlignment="1" applyProtection="1">
      <alignment vertical="top" wrapText="1"/>
    </xf>
    <xf numFmtId="0" fontId="1" fillId="2" borderId="30" xfId="0" applyFont="1" applyFill="1" applyBorder="1" applyAlignment="1" applyProtection="1">
      <alignment vertical="top" wrapText="1"/>
    </xf>
    <xf numFmtId="0" fontId="0" fillId="3" borderId="20" xfId="0" applyFill="1" applyBorder="1" applyAlignment="1"/>
    <xf numFmtId="0" fontId="0" fillId="3" borderId="0" xfId="0" applyFill="1" applyBorder="1" applyAlignment="1"/>
    <xf numFmtId="0" fontId="0" fillId="3" borderId="25" xfId="0" applyFill="1" applyBorder="1" applyAlignment="1"/>
    <xf numFmtId="0" fontId="0" fillId="2" borderId="1" xfId="0" applyFill="1" applyBorder="1" applyAlignment="1"/>
    <xf numFmtId="0" fontId="10" fillId="3" borderId="0" xfId="0" applyFont="1" applyFill="1" applyBorder="1" applyAlignment="1" applyProtection="1">
      <alignment horizontal="left" vertical="center" wrapText="1"/>
    </xf>
    <xf numFmtId="0" fontId="0" fillId="3" borderId="0" xfId="0" applyFill="1" applyAlignment="1">
      <alignment horizontal="left" vertical="center"/>
    </xf>
    <xf numFmtId="0" fontId="1" fillId="5" borderId="0" xfId="0" applyFont="1" applyFill="1" applyBorder="1" applyAlignment="1" applyProtection="1">
      <alignment horizontal="right" vertical="center"/>
    </xf>
    <xf numFmtId="0" fontId="1" fillId="3" borderId="0" xfId="0" applyFont="1" applyFill="1" applyBorder="1" applyAlignment="1" applyProtection="1">
      <alignment horizontal="right" vertical="center"/>
    </xf>
    <xf numFmtId="0" fontId="1" fillId="5" borderId="1" xfId="0" applyFont="1" applyFill="1" applyBorder="1" applyAlignment="1" applyProtection="1">
      <alignment horizontal="left" vertical="center"/>
    </xf>
    <xf numFmtId="0" fontId="21" fillId="3" borderId="19" xfId="0" applyFont="1" applyFill="1" applyBorder="1"/>
    <xf numFmtId="0" fontId="21" fillId="3" borderId="22" xfId="0" applyFont="1" applyFill="1" applyBorder="1"/>
    <xf numFmtId="0" fontId="21" fillId="3" borderId="23" xfId="0" applyFont="1" applyFill="1" applyBorder="1"/>
    <xf numFmtId="0" fontId="1" fillId="2" borderId="2" xfId="0" applyFont="1" applyFill="1" applyBorder="1" applyAlignment="1" applyProtection="1">
      <alignment vertical="top" wrapText="1"/>
    </xf>
    <xf numFmtId="0" fontId="1" fillId="2" borderId="3" xfId="0" applyFont="1" applyFill="1" applyBorder="1" applyAlignment="1" applyProtection="1">
      <alignment vertical="top" wrapText="1"/>
    </xf>
    <xf numFmtId="0" fontId="2" fillId="3" borderId="0" xfId="0" applyFont="1" applyFill="1" applyBorder="1" applyAlignment="1" applyProtection="1">
      <alignment horizontal="left" vertical="center" wrapText="1"/>
    </xf>
    <xf numFmtId="0" fontId="21" fillId="0" borderId="0" xfId="0" applyFont="1" applyFill="1" applyAlignment="1" applyProtection="1">
      <alignment horizontal="right"/>
    </xf>
    <xf numFmtId="0" fontId="21" fillId="3" borderId="19" xfId="0" applyFont="1" applyFill="1" applyBorder="1" applyAlignment="1" applyProtection="1">
      <alignment horizontal="right"/>
    </xf>
    <xf numFmtId="0" fontId="21" fillId="3" borderId="20" xfId="0" applyFont="1" applyFill="1" applyBorder="1" applyAlignment="1" applyProtection="1">
      <alignment horizontal="right"/>
    </xf>
    <xf numFmtId="0" fontId="21" fillId="3" borderId="22" xfId="0" applyFont="1" applyFill="1" applyBorder="1" applyAlignment="1" applyProtection="1">
      <alignment horizontal="right"/>
    </xf>
    <xf numFmtId="0" fontId="21" fillId="3" borderId="0" xfId="0" applyFont="1" applyFill="1" applyBorder="1" applyAlignment="1" applyProtection="1">
      <alignment horizontal="right"/>
    </xf>
    <xf numFmtId="0" fontId="1" fillId="3" borderId="22" xfId="0" applyFont="1" applyFill="1" applyBorder="1" applyAlignment="1" applyProtection="1">
      <alignment horizontal="right"/>
    </xf>
    <xf numFmtId="0" fontId="1" fillId="3" borderId="22" xfId="0" applyFont="1" applyFill="1" applyBorder="1" applyAlignment="1" applyProtection="1">
      <alignment horizontal="right" vertical="top" wrapText="1"/>
    </xf>
    <xf numFmtId="0" fontId="28" fillId="3" borderId="0" xfId="0" applyFont="1" applyFill="1" applyBorder="1" applyAlignment="1" applyProtection="1">
      <alignment horizontal="right"/>
    </xf>
    <xf numFmtId="0" fontId="4" fillId="3" borderId="0" xfId="0" applyFont="1" applyFill="1" applyBorder="1" applyAlignment="1" applyProtection="1">
      <alignment horizontal="right"/>
    </xf>
    <xf numFmtId="0" fontId="1" fillId="3" borderId="24" xfId="0" applyFont="1" applyFill="1" applyBorder="1" applyAlignment="1" applyProtection="1">
      <alignment horizontal="right"/>
    </xf>
    <xf numFmtId="0" fontId="1" fillId="3" borderId="25" xfId="0" applyFont="1" applyFill="1" applyBorder="1" applyAlignment="1" applyProtection="1">
      <alignment horizontal="right"/>
    </xf>
    <xf numFmtId="0" fontId="1" fillId="2" borderId="34" xfId="0" applyFont="1" applyFill="1" applyBorder="1" applyAlignment="1" applyProtection="1">
      <alignment vertical="top" wrapText="1"/>
    </xf>
    <xf numFmtId="0" fontId="1" fillId="2" borderId="36" xfId="0" applyFont="1" applyFill="1" applyBorder="1" applyAlignment="1" applyProtection="1">
      <alignment vertical="top" wrapText="1"/>
    </xf>
    <xf numFmtId="0" fontId="1" fillId="2" borderId="1" xfId="0" applyFont="1" applyFill="1" applyBorder="1" applyAlignment="1" applyProtection="1">
      <alignment vertical="top" wrapText="1"/>
    </xf>
    <xf numFmtId="0" fontId="1" fillId="2" borderId="37" xfId="0" applyFont="1" applyFill="1" applyBorder="1" applyAlignment="1" applyProtection="1">
      <alignment vertical="top" wrapText="1"/>
    </xf>
    <xf numFmtId="0" fontId="1" fillId="2" borderId="18" xfId="0" applyFont="1" applyFill="1" applyBorder="1" applyAlignment="1" applyProtection="1">
      <alignment vertical="top" wrapText="1"/>
    </xf>
    <xf numFmtId="0" fontId="2" fillId="2" borderId="32" xfId="0" applyFont="1" applyFill="1" applyBorder="1" applyAlignment="1" applyProtection="1">
      <alignment horizontal="right" vertical="center" wrapText="1"/>
    </xf>
    <xf numFmtId="0" fontId="2" fillId="2" borderId="38" xfId="0" applyFont="1" applyFill="1" applyBorder="1" applyAlignment="1" applyProtection="1">
      <alignment horizontal="center" vertical="center" wrapText="1"/>
    </xf>
    <xf numFmtId="0" fontId="2" fillId="2" borderId="39" xfId="0" applyFont="1" applyFill="1" applyBorder="1" applyAlignment="1" applyProtection="1">
      <alignment horizontal="center" vertical="center" wrapText="1"/>
    </xf>
    <xf numFmtId="0" fontId="2" fillId="2" borderId="18" xfId="0" applyFont="1" applyFill="1" applyBorder="1" applyAlignment="1" applyProtection="1">
      <alignment horizontal="center" vertical="center" wrapText="1"/>
    </xf>
    <xf numFmtId="0" fontId="4" fillId="3" borderId="0" xfId="0" applyFont="1" applyFill="1" applyBorder="1" applyAlignment="1" applyProtection="1"/>
    <xf numFmtId="0" fontId="1" fillId="3" borderId="0" xfId="0" applyFont="1" applyFill="1" applyBorder="1" applyAlignment="1" applyProtection="1">
      <alignment horizontal="left" vertical="top" wrapText="1"/>
    </xf>
    <xf numFmtId="0" fontId="2" fillId="3" borderId="0" xfId="0" applyFont="1" applyFill="1" applyBorder="1" applyAlignment="1" applyProtection="1">
      <alignment horizontal="left" vertical="center" wrapText="1"/>
    </xf>
    <xf numFmtId="0" fontId="0" fillId="3" borderId="0" xfId="0" applyFill="1"/>
    <xf numFmtId="0" fontId="28" fillId="3" borderId="1" xfId="0" applyFont="1" applyFill="1" applyBorder="1" applyAlignment="1">
      <alignment horizontal="center" vertical="center" wrapText="1"/>
    </xf>
    <xf numFmtId="0" fontId="21" fillId="3" borderId="24" xfId="0" applyFont="1" applyFill="1" applyBorder="1"/>
    <xf numFmtId="0" fontId="21" fillId="3" borderId="26" xfId="0" applyFont="1" applyFill="1" applyBorder="1"/>
    <xf numFmtId="0" fontId="0" fillId="0" borderId="0" xfId="0" applyProtection="1"/>
    <xf numFmtId="0" fontId="0" fillId="9" borderId="1" xfId="0" applyFill="1" applyBorder="1" applyProtection="1">
      <protection locked="0"/>
    </xf>
    <xf numFmtId="0" fontId="0" fillId="0" borderId="18" xfId="0" applyBorder="1" applyProtection="1"/>
    <xf numFmtId="0" fontId="38" fillId="11" borderId="56" xfId="0" applyFont="1" applyFill="1" applyBorder="1" applyAlignment="1" applyProtection="1">
      <alignment horizontal="left" vertical="center" wrapText="1"/>
    </xf>
    <xf numFmtId="0" fontId="38" fillId="11" borderId="11" xfId="0" applyFont="1" applyFill="1" applyBorder="1" applyAlignment="1" applyProtection="1">
      <alignment horizontal="left" vertical="center" wrapText="1"/>
    </xf>
    <xf numFmtId="0" fontId="38" fillId="11" borderId="9" xfId="0" applyFont="1" applyFill="1" applyBorder="1" applyAlignment="1" applyProtection="1">
      <alignment horizontal="left" vertical="center" wrapText="1"/>
    </xf>
    <xf numFmtId="0" fontId="39" fillId="0" borderId="10" xfId="0" applyFont="1" applyBorder="1" applyAlignment="1" applyProtection="1">
      <alignment horizontal="left" vertical="center"/>
    </xf>
    <xf numFmtId="0" fontId="39" fillId="0" borderId="59" xfId="0" applyFont="1" applyBorder="1" applyAlignment="1" applyProtection="1">
      <alignment horizontal="left" vertical="center"/>
    </xf>
    <xf numFmtId="0" fontId="35" fillId="12" borderId="11" xfId="4" applyFont="1" applyFill="1" applyBorder="1" applyAlignment="1" applyProtection="1">
      <alignment horizontal="center" vertical="center"/>
      <protection locked="0"/>
    </xf>
    <xf numFmtId="0" fontId="40" fillId="12" borderId="11" xfId="4" applyFont="1" applyFill="1" applyBorder="1" applyAlignment="1" applyProtection="1">
      <alignment horizontal="center" vertical="center"/>
      <protection locked="0"/>
    </xf>
    <xf numFmtId="0" fontId="40" fillId="12" borderId="7" xfId="4" applyFont="1" applyFill="1" applyBorder="1" applyAlignment="1" applyProtection="1">
      <alignment horizontal="center" vertical="center"/>
      <protection locked="0"/>
    </xf>
    <xf numFmtId="0" fontId="41" fillId="0" borderId="11" xfId="0" applyFont="1" applyBorder="1" applyAlignment="1" applyProtection="1">
      <alignment horizontal="left" vertical="center"/>
    </xf>
    <xf numFmtId="10" fontId="40" fillId="8" borderId="11" xfId="4" applyNumberFormat="1" applyFont="1" applyBorder="1" applyAlignment="1" applyProtection="1">
      <alignment horizontal="center" vertical="center"/>
      <protection locked="0"/>
    </xf>
    <xf numFmtId="10" fontId="40" fillId="8" borderId="7" xfId="4" applyNumberFormat="1" applyFont="1" applyBorder="1" applyAlignment="1" applyProtection="1">
      <alignment horizontal="center" vertical="center"/>
      <protection locked="0"/>
    </xf>
    <xf numFmtId="0" fontId="41" fillId="0" borderId="56" xfId="0" applyFont="1" applyBorder="1" applyAlignment="1" applyProtection="1">
      <alignment horizontal="left" vertical="center"/>
    </xf>
    <xf numFmtId="10" fontId="40" fillId="12" borderId="11" xfId="4" applyNumberFormat="1" applyFont="1" applyFill="1" applyBorder="1" applyAlignment="1" applyProtection="1">
      <alignment horizontal="center" vertical="center"/>
      <protection locked="0"/>
    </xf>
    <xf numFmtId="10" fontId="40" fillId="12" borderId="7" xfId="4" applyNumberFormat="1" applyFont="1" applyFill="1" applyBorder="1" applyAlignment="1" applyProtection="1">
      <alignment horizontal="center" vertical="center"/>
      <protection locked="0"/>
    </xf>
    <xf numFmtId="0" fontId="0" fillId="0" borderId="0" xfId="0" applyAlignment="1" applyProtection="1">
      <alignment horizontal="left"/>
    </xf>
    <xf numFmtId="0" fontId="0" fillId="0" borderId="0" xfId="0" applyProtection="1">
      <protection locked="0"/>
    </xf>
    <xf numFmtId="0" fontId="38" fillId="11" borderId="52" xfId="0" applyFont="1" applyFill="1" applyBorder="1" applyAlignment="1" applyProtection="1">
      <alignment horizontal="center" vertical="center" wrapText="1"/>
    </xf>
    <xf numFmtId="0" fontId="38" fillId="11" borderId="11" xfId="0" applyFont="1" applyFill="1" applyBorder="1" applyAlignment="1" applyProtection="1">
      <alignment horizontal="center" vertical="center" wrapText="1"/>
    </xf>
    <xf numFmtId="0" fontId="38" fillId="11" borderId="7" xfId="0" applyFont="1" applyFill="1" applyBorder="1" applyAlignment="1" applyProtection="1">
      <alignment horizontal="center" vertical="center" wrapText="1"/>
    </xf>
    <xf numFmtId="0" fontId="42" fillId="8" borderId="11" xfId="4" applyFont="1" applyBorder="1" applyAlignment="1" applyProtection="1">
      <alignment horizontal="center" vertical="center"/>
      <protection locked="0"/>
    </xf>
    <xf numFmtId="0" fontId="42" fillId="8" borderId="7" xfId="4" applyFont="1" applyBorder="1" applyAlignment="1" applyProtection="1">
      <alignment horizontal="center" vertical="center"/>
      <protection locked="0"/>
    </xf>
    <xf numFmtId="0" fontId="42" fillId="12" borderId="11" xfId="4" applyFont="1" applyFill="1" applyBorder="1" applyAlignment="1" applyProtection="1">
      <alignment horizontal="center" vertical="center"/>
      <protection locked="0"/>
    </xf>
    <xf numFmtId="0" fontId="42" fillId="12" borderId="7" xfId="4" applyFont="1" applyFill="1" applyBorder="1" applyAlignment="1" applyProtection="1">
      <alignment horizontal="center" vertical="center"/>
      <protection locked="0"/>
    </xf>
    <xf numFmtId="0" fontId="0" fillId="0" borderId="0" xfId="0" applyBorder="1" applyProtection="1"/>
    <xf numFmtId="0" fontId="38" fillId="11" borderId="60" xfId="0" applyFont="1" applyFill="1" applyBorder="1" applyAlignment="1" applyProtection="1">
      <alignment horizontal="center" vertical="center"/>
    </xf>
    <xf numFmtId="0" fontId="38" fillId="11" borderId="56" xfId="0" applyFont="1" applyFill="1" applyBorder="1" applyAlignment="1" applyProtection="1">
      <alignment horizontal="center" vertical="center" wrapText="1"/>
    </xf>
    <xf numFmtId="0" fontId="35" fillId="8" borderId="11" xfId="4" applyBorder="1" applyAlignment="1" applyProtection="1">
      <alignment horizontal="center" vertical="center"/>
      <protection locked="0"/>
    </xf>
    <xf numFmtId="10" fontId="35" fillId="8" borderId="11" xfId="4" applyNumberFormat="1" applyBorder="1" applyAlignment="1" applyProtection="1">
      <alignment horizontal="center" vertical="center"/>
      <protection locked="0"/>
    </xf>
    <xf numFmtId="0" fontId="35" fillId="12" borderId="11" xfId="4" applyFill="1" applyBorder="1" applyAlignment="1" applyProtection="1">
      <alignment horizontal="center" vertical="center"/>
      <protection locked="0"/>
    </xf>
    <xf numFmtId="10" fontId="35" fillId="12" borderId="11" xfId="4" applyNumberFormat="1" applyFill="1" applyBorder="1" applyAlignment="1" applyProtection="1">
      <alignment horizontal="center" vertical="center"/>
      <protection locked="0"/>
    </xf>
    <xf numFmtId="0" fontId="38" fillId="11" borderId="30" xfId="0" applyFont="1" applyFill="1" applyBorder="1" applyAlignment="1" applyProtection="1">
      <alignment horizontal="center" vertical="center" wrapText="1"/>
    </xf>
    <xf numFmtId="0" fontId="38" fillId="11" borderId="53" xfId="0" applyFont="1" applyFill="1" applyBorder="1" applyAlignment="1" applyProtection="1">
      <alignment horizontal="center" vertical="center" wrapText="1"/>
    </xf>
    <xf numFmtId="0" fontId="42" fillId="12" borderId="53" xfId="4" applyFont="1" applyFill="1" applyBorder="1" applyAlignment="1" applyProtection="1">
      <alignment horizontal="center" vertical="center"/>
      <protection locked="0"/>
    </xf>
    <xf numFmtId="0" fontId="0" fillId="0" borderId="0" xfId="0" applyBorder="1" applyAlignment="1" applyProtection="1">
      <alignment horizontal="left" wrapText="1"/>
    </xf>
    <xf numFmtId="0" fontId="38" fillId="11" borderId="6" xfId="0" applyFont="1" applyFill="1" applyBorder="1" applyAlignment="1" applyProtection="1">
      <alignment horizontal="center" vertical="center" wrapText="1"/>
    </xf>
    <xf numFmtId="0" fontId="38" fillId="11" borderId="29" xfId="0" applyFont="1" applyFill="1" applyBorder="1" applyAlignment="1" applyProtection="1">
      <alignment horizontal="center" vertical="center"/>
    </xf>
    <xf numFmtId="0" fontId="35" fillId="8" borderId="11" xfId="4" applyBorder="1" applyAlignment="1" applyProtection="1">
      <alignment vertical="center" wrapText="1"/>
      <protection locked="0"/>
    </xf>
    <xf numFmtId="0" fontId="35" fillId="8" borderId="52" xfId="4" applyBorder="1" applyAlignment="1" applyProtection="1">
      <alignment vertical="center" wrapText="1"/>
      <protection locked="0"/>
    </xf>
    <xf numFmtId="0" fontId="35" fillId="12" borderId="11" xfId="4" applyFill="1" applyBorder="1" applyAlignment="1" applyProtection="1">
      <alignment vertical="center" wrapText="1"/>
      <protection locked="0"/>
    </xf>
    <xf numFmtId="0" fontId="35" fillId="12" borderId="52" xfId="4" applyFill="1" applyBorder="1" applyAlignment="1" applyProtection="1">
      <alignment vertical="center" wrapText="1"/>
      <protection locked="0"/>
    </xf>
    <xf numFmtId="0" fontId="35" fillId="8" borderId="56" xfId="4" applyBorder="1" applyAlignment="1" applyProtection="1">
      <alignment horizontal="center" vertical="center"/>
      <protection locked="0"/>
    </xf>
    <xf numFmtId="0" fontId="35" fillId="8" borderId="7" xfId="4" applyBorder="1" applyAlignment="1" applyProtection="1">
      <alignment horizontal="center" vertical="center"/>
      <protection locked="0"/>
    </xf>
    <xf numFmtId="0" fontId="35" fillId="12" borderId="56" xfId="4" applyFill="1" applyBorder="1" applyAlignment="1" applyProtection="1">
      <alignment horizontal="center" vertical="center"/>
      <protection locked="0"/>
    </xf>
    <xf numFmtId="0" fontId="35" fillId="12" borderId="7" xfId="4" applyFill="1" applyBorder="1" applyAlignment="1" applyProtection="1">
      <alignment horizontal="center" vertical="center"/>
      <protection locked="0"/>
    </xf>
    <xf numFmtId="0" fontId="0" fillId="0" borderId="0" xfId="0" applyBorder="1" applyAlignment="1" applyProtection="1">
      <alignment horizontal="left" vertical="center" wrapText="1"/>
    </xf>
    <xf numFmtId="0" fontId="38" fillId="11" borderId="44" xfId="0" applyFont="1" applyFill="1" applyBorder="1" applyAlignment="1" applyProtection="1">
      <alignment horizontal="center" vertical="center"/>
    </xf>
    <xf numFmtId="0" fontId="35" fillId="8" borderId="7" xfId="4" applyBorder="1" applyAlignment="1" applyProtection="1">
      <alignment vertical="center" wrapText="1"/>
      <protection locked="0"/>
    </xf>
    <xf numFmtId="0" fontId="35" fillId="12" borderId="30" xfId="4" applyFill="1" applyBorder="1" applyAlignment="1" applyProtection="1">
      <alignment horizontal="center" vertical="center" wrapText="1"/>
      <protection locked="0"/>
    </xf>
    <xf numFmtId="0" fontId="35" fillId="12" borderId="56" xfId="4" applyFill="1" applyBorder="1" applyAlignment="1" applyProtection="1">
      <alignment horizontal="center" vertical="center" wrapText="1"/>
      <protection locked="0"/>
    </xf>
    <xf numFmtId="0" fontId="35" fillId="12" borderId="7" xfId="4" applyFill="1" applyBorder="1" applyAlignment="1" applyProtection="1">
      <alignment vertical="center" wrapText="1"/>
      <protection locked="0"/>
    </xf>
    <xf numFmtId="0" fontId="38" fillId="11" borderId="41" xfId="0" applyFont="1" applyFill="1" applyBorder="1" applyAlignment="1" applyProtection="1">
      <alignment horizontal="center" vertical="center"/>
    </xf>
    <xf numFmtId="0" fontId="38" fillId="11" borderId="10" xfId="0" applyFont="1" applyFill="1" applyBorder="1" applyAlignment="1" applyProtection="1">
      <alignment horizontal="center" vertical="center" wrapText="1"/>
    </xf>
    <xf numFmtId="0" fontId="35" fillId="8" borderId="35" xfId="4" applyBorder="1" applyAlignment="1" applyProtection="1">
      <protection locked="0"/>
    </xf>
    <xf numFmtId="10" fontId="35" fillId="8" borderId="40" xfId="4" applyNumberFormat="1" applyBorder="1" applyAlignment="1" applyProtection="1">
      <alignment horizontal="center" vertical="center"/>
      <protection locked="0"/>
    </xf>
    <xf numFmtId="0" fontId="35" fillId="12" borderId="35" xfId="4" applyFill="1" applyBorder="1" applyAlignment="1" applyProtection="1">
      <protection locked="0"/>
    </xf>
    <xf numFmtId="10" fontId="35" fillId="12" borderId="40" xfId="4" applyNumberFormat="1" applyFill="1" applyBorder="1" applyAlignment="1" applyProtection="1">
      <alignment horizontal="center" vertical="center"/>
      <protection locked="0"/>
    </xf>
    <xf numFmtId="0" fontId="38" fillId="11" borderId="30" xfId="0" applyFont="1" applyFill="1" applyBorder="1" applyAlignment="1" applyProtection="1">
      <alignment horizontal="center" vertical="center"/>
    </xf>
    <xf numFmtId="0" fontId="38" fillId="11" borderId="11" xfId="0" applyFont="1" applyFill="1" applyBorder="1" applyAlignment="1" applyProtection="1">
      <alignment horizontal="center" wrapText="1"/>
    </xf>
    <xf numFmtId="0" fontId="38" fillId="11" borderId="7" xfId="0" applyFont="1" applyFill="1" applyBorder="1" applyAlignment="1" applyProtection="1">
      <alignment horizontal="center" wrapText="1"/>
    </xf>
    <xf numFmtId="0" fontId="38" fillId="11" borderId="56" xfId="0" applyFont="1" applyFill="1" applyBorder="1" applyAlignment="1" applyProtection="1">
      <alignment horizontal="center" wrapText="1"/>
    </xf>
    <xf numFmtId="0" fontId="42" fillId="8" borderId="11" xfId="4" applyFont="1" applyBorder="1" applyAlignment="1" applyProtection="1">
      <alignment horizontal="center" vertical="center" wrapText="1"/>
      <protection locked="0"/>
    </xf>
    <xf numFmtId="0" fontId="42" fillId="12" borderId="11" xfId="4" applyFont="1" applyFill="1" applyBorder="1" applyAlignment="1" applyProtection="1">
      <alignment horizontal="center" vertical="center" wrapText="1"/>
      <protection locked="0"/>
    </xf>
    <xf numFmtId="0" fontId="35" fillId="8" borderId="30" xfId="4" applyBorder="1" applyAlignment="1" applyProtection="1">
      <alignment vertical="center"/>
      <protection locked="0"/>
    </xf>
    <xf numFmtId="0" fontId="35" fillId="8" borderId="0" xfId="4" applyProtection="1"/>
    <xf numFmtId="0" fontId="33" fillId="6" borderId="0" xfId="2" applyProtection="1"/>
    <xf numFmtId="0" fontId="34" fillId="7" borderId="0" xfId="3" applyProtection="1"/>
    <xf numFmtId="0" fontId="0" fillId="0" borderId="0" xfId="0" applyAlignment="1" applyProtection="1">
      <alignment wrapText="1"/>
    </xf>
    <xf numFmtId="0" fontId="22" fillId="3" borderId="20" xfId="0" applyFont="1" applyFill="1" applyBorder="1" applyAlignment="1">
      <alignment vertical="top" wrapText="1"/>
    </xf>
    <xf numFmtId="0" fontId="22" fillId="3" borderId="21" xfId="0" applyFont="1" applyFill="1" applyBorder="1" applyAlignment="1">
      <alignment vertical="top" wrapText="1"/>
    </xf>
    <xf numFmtId="0" fontId="20" fillId="3" borderId="25" xfId="1" applyFill="1" applyBorder="1" applyAlignment="1" applyProtection="1">
      <alignment vertical="top" wrapText="1"/>
    </xf>
    <xf numFmtId="0" fontId="20" fillId="3" borderId="26" xfId="1" applyFill="1" applyBorder="1" applyAlignment="1" applyProtection="1">
      <alignment vertical="top" wrapText="1"/>
    </xf>
    <xf numFmtId="0" fontId="38" fillId="11" borderId="30" xfId="0" applyFont="1" applyFill="1" applyBorder="1" applyAlignment="1" applyProtection="1">
      <alignment horizontal="center" vertical="center" wrapText="1"/>
    </xf>
    <xf numFmtId="0" fontId="35" fillId="12" borderId="53" xfId="4" applyFill="1" applyBorder="1" applyAlignment="1" applyProtection="1">
      <alignment horizontal="center" vertical="center"/>
      <protection locked="0"/>
    </xf>
    <xf numFmtId="0" fontId="0" fillId="10" borderId="1" xfId="0" applyFill="1" applyBorder="1" applyProtection="1"/>
    <xf numFmtId="0" fontId="35" fillId="12" borderId="56" xfId="4" applyFill="1" applyBorder="1" applyAlignment="1" applyProtection="1">
      <alignment vertical="center"/>
      <protection locked="0"/>
    </xf>
    <xf numFmtId="0" fontId="0" fillId="0" borderId="0" xfId="0" applyAlignment="1">
      <alignment vertical="center" wrapText="1"/>
    </xf>
    <xf numFmtId="0" fontId="0" fillId="0" borderId="0" xfId="0" applyAlignment="1">
      <alignment horizontal="left" vertical="top"/>
    </xf>
    <xf numFmtId="0" fontId="0" fillId="0" borderId="0" xfId="0" applyFill="1" applyAlignment="1">
      <alignment horizontal="left" vertical="top"/>
    </xf>
    <xf numFmtId="0" fontId="0" fillId="3" borderId="0" xfId="0" applyFill="1" applyAlignment="1">
      <alignment horizontal="left" vertical="top"/>
    </xf>
    <xf numFmtId="0" fontId="0" fillId="3" borderId="26" xfId="0" applyFill="1" applyBorder="1" applyAlignment="1">
      <alignment horizontal="left" vertical="top"/>
    </xf>
    <xf numFmtId="0" fontId="0" fillId="3" borderId="25" xfId="0" applyFill="1" applyBorder="1" applyAlignment="1">
      <alignment horizontal="left" vertical="top"/>
    </xf>
    <xf numFmtId="0" fontId="0" fillId="3" borderId="24" xfId="0" applyFill="1" applyBorder="1" applyAlignment="1">
      <alignment horizontal="left" vertical="top"/>
    </xf>
    <xf numFmtId="0" fontId="0" fillId="3" borderId="23" xfId="0" applyFill="1" applyBorder="1" applyAlignment="1">
      <alignment horizontal="left" vertical="top"/>
    </xf>
    <xf numFmtId="0" fontId="0" fillId="3" borderId="0" xfId="0" applyFill="1" applyBorder="1" applyAlignment="1">
      <alignment horizontal="left" vertical="top"/>
    </xf>
    <xf numFmtId="0" fontId="0" fillId="3" borderId="22" xfId="0" applyFill="1" applyBorder="1" applyAlignment="1">
      <alignment horizontal="left" vertical="top"/>
    </xf>
    <xf numFmtId="0" fontId="0" fillId="13" borderId="23" xfId="0" applyFill="1" applyBorder="1" applyAlignment="1">
      <alignment horizontal="left" vertical="top"/>
    </xf>
    <xf numFmtId="0" fontId="0" fillId="13" borderId="0" xfId="0" applyFill="1" applyBorder="1" applyAlignment="1">
      <alignment horizontal="left" vertical="top"/>
    </xf>
    <xf numFmtId="0" fontId="21" fillId="3" borderId="0" xfId="0" applyFont="1" applyFill="1" applyBorder="1" applyAlignment="1">
      <alignment horizontal="left" vertical="top" wrapText="1"/>
    </xf>
    <xf numFmtId="0" fontId="28" fillId="13" borderId="0" xfId="0" applyFont="1" applyFill="1" applyBorder="1" applyAlignment="1">
      <alignment horizontal="left" vertical="top"/>
    </xf>
    <xf numFmtId="0" fontId="0" fillId="0" borderId="0" xfId="0" applyAlignment="1">
      <alignment horizontal="left" vertical="top" wrapText="1"/>
    </xf>
    <xf numFmtId="0" fontId="0" fillId="0" borderId="0" xfId="0" applyFill="1" applyAlignment="1">
      <alignment horizontal="left" vertical="top" wrapText="1"/>
    </xf>
    <xf numFmtId="0" fontId="0" fillId="3" borderId="0" xfId="0" applyFill="1" applyAlignment="1">
      <alignment horizontal="left" vertical="top" wrapText="1"/>
    </xf>
    <xf numFmtId="0" fontId="0" fillId="13" borderId="23" xfId="0" applyFill="1" applyBorder="1" applyAlignment="1">
      <alignment horizontal="left" vertical="top" wrapText="1"/>
    </xf>
    <xf numFmtId="0" fontId="0" fillId="13" borderId="0" xfId="0" applyFill="1" applyBorder="1" applyAlignment="1">
      <alignment horizontal="left" vertical="top" wrapText="1"/>
    </xf>
    <xf numFmtId="0" fontId="0" fillId="0" borderId="14" xfId="0" applyFill="1" applyBorder="1" applyAlignment="1">
      <alignment horizontal="left" vertical="top" wrapText="1"/>
    </xf>
    <xf numFmtId="0" fontId="0" fillId="0" borderId="13" xfId="0" applyFill="1" applyBorder="1" applyAlignment="1">
      <alignment horizontal="left" vertical="top" wrapText="1"/>
    </xf>
    <xf numFmtId="0" fontId="0" fillId="0" borderId="13" xfId="0" applyFill="1" applyBorder="1" applyAlignment="1">
      <alignment horizontal="left" vertical="top"/>
    </xf>
    <xf numFmtId="0" fontId="0" fillId="0" borderId="12" xfId="0" applyFill="1" applyBorder="1" applyAlignment="1">
      <alignment horizontal="left" vertical="center" wrapText="1"/>
    </xf>
    <xf numFmtId="0" fontId="21" fillId="0" borderId="7" xfId="0" applyFont="1" applyFill="1" applyBorder="1" applyAlignment="1">
      <alignment horizontal="left" vertical="top" wrapText="1"/>
    </xf>
    <xf numFmtId="0" fontId="21" fillId="0" borderId="11" xfId="0" applyFont="1" applyFill="1" applyBorder="1" applyAlignment="1">
      <alignment horizontal="left" vertical="top" wrapText="1"/>
    </xf>
    <xf numFmtId="0" fontId="21" fillId="0" borderId="11" xfId="0" applyFont="1" applyFill="1" applyBorder="1" applyAlignment="1">
      <alignment horizontal="left" vertical="top"/>
    </xf>
    <xf numFmtId="0" fontId="21" fillId="0" borderId="6" xfId="0" applyFont="1" applyFill="1" applyBorder="1" applyAlignment="1">
      <alignment horizontal="left" vertical="center" wrapText="1"/>
    </xf>
    <xf numFmtId="0" fontId="47" fillId="0" borderId="0" xfId="0" applyFont="1" applyAlignment="1">
      <alignment horizontal="left" vertical="top"/>
    </xf>
    <xf numFmtId="0" fontId="47" fillId="0" borderId="0" xfId="0" applyFont="1" applyAlignment="1">
      <alignment horizontal="left" vertical="top" wrapText="1"/>
    </xf>
    <xf numFmtId="0" fontId="47" fillId="0" borderId="0" xfId="0" applyFont="1" applyFill="1" applyAlignment="1">
      <alignment horizontal="left" vertical="top" wrapText="1"/>
    </xf>
    <xf numFmtId="0" fontId="47" fillId="3" borderId="0" xfId="0" applyFont="1" applyFill="1" applyAlignment="1">
      <alignment horizontal="left" vertical="top" wrapText="1"/>
    </xf>
    <xf numFmtId="0" fontId="47" fillId="13" borderId="23" xfId="0" applyFont="1" applyFill="1" applyBorder="1" applyAlignment="1">
      <alignment horizontal="left" vertical="top" wrapText="1"/>
    </xf>
    <xf numFmtId="0" fontId="47" fillId="13" borderId="0" xfId="0" applyFont="1" applyFill="1" applyBorder="1" applyAlignment="1">
      <alignment horizontal="left" vertical="top" wrapText="1"/>
    </xf>
    <xf numFmtId="0" fontId="28" fillId="0" borderId="9" xfId="0" applyFont="1" applyFill="1" applyBorder="1" applyAlignment="1">
      <alignment horizontal="center" vertical="center" wrapText="1"/>
    </xf>
    <xf numFmtId="0" fontId="28" fillId="0" borderId="10" xfId="0" applyFont="1" applyFill="1" applyBorder="1" applyAlignment="1">
      <alignment horizontal="center" vertical="center" wrapText="1"/>
    </xf>
    <xf numFmtId="0" fontId="28" fillId="0" borderId="8" xfId="0" applyFont="1" applyFill="1" applyBorder="1" applyAlignment="1">
      <alignment horizontal="left" vertical="center" wrapText="1"/>
    </xf>
    <xf numFmtId="0" fontId="47" fillId="3" borderId="22" xfId="0" applyFont="1" applyFill="1" applyBorder="1" applyAlignment="1">
      <alignment horizontal="left" vertical="top"/>
    </xf>
    <xf numFmtId="0" fontId="47" fillId="0" borderId="0" xfId="0" applyFont="1" applyFill="1" applyAlignment="1">
      <alignment horizontal="left" vertical="top"/>
    </xf>
    <xf numFmtId="0" fontId="21" fillId="13" borderId="0" xfId="0" applyFont="1" applyFill="1" applyBorder="1" applyAlignment="1">
      <alignment horizontal="left" vertical="top" wrapText="1"/>
    </xf>
    <xf numFmtId="0" fontId="0" fillId="0" borderId="0" xfId="0" applyFill="1" applyAlignment="1">
      <alignment horizontal="left" vertical="center"/>
    </xf>
    <xf numFmtId="0" fontId="0" fillId="13" borderId="23" xfId="0" applyFill="1" applyBorder="1" applyAlignment="1">
      <alignment horizontal="left" vertical="center"/>
    </xf>
    <xf numFmtId="0" fontId="0" fillId="13" borderId="0" xfId="0" applyFill="1" applyBorder="1" applyAlignment="1">
      <alignment horizontal="left" vertical="center"/>
    </xf>
    <xf numFmtId="0" fontId="0" fillId="3" borderId="22" xfId="0" applyFill="1" applyBorder="1" applyAlignment="1">
      <alignment horizontal="left" vertical="center"/>
    </xf>
    <xf numFmtId="0" fontId="28" fillId="13" borderId="0" xfId="0" applyFont="1" applyFill="1" applyBorder="1" applyAlignment="1">
      <alignment horizontal="left" vertical="top" wrapText="1"/>
    </xf>
    <xf numFmtId="0" fontId="47" fillId="3" borderId="0" xfId="0" applyFont="1" applyFill="1" applyAlignment="1">
      <alignment horizontal="left" vertical="top"/>
    </xf>
    <xf numFmtId="0" fontId="47" fillId="13" borderId="23" xfId="0" applyFont="1" applyFill="1" applyBorder="1" applyAlignment="1">
      <alignment horizontal="left" vertical="top"/>
    </xf>
    <xf numFmtId="0" fontId="47" fillId="13" borderId="0" xfId="0" applyFont="1" applyFill="1" applyBorder="1" applyAlignment="1">
      <alignment horizontal="left" vertical="top"/>
    </xf>
    <xf numFmtId="0" fontId="21" fillId="0" borderId="0" xfId="0" applyFont="1" applyAlignment="1">
      <alignment horizontal="left" vertical="top"/>
    </xf>
    <xf numFmtId="0" fontId="21" fillId="0" borderId="0" xfId="0" applyFont="1" applyFill="1" applyAlignment="1">
      <alignment horizontal="left" vertical="top"/>
    </xf>
    <xf numFmtId="0" fontId="21" fillId="3" borderId="0" xfId="0" applyFont="1" applyFill="1" applyAlignment="1">
      <alignment horizontal="left" vertical="top"/>
    </xf>
    <xf numFmtId="0" fontId="21" fillId="13" borderId="23" xfId="0" applyFont="1" applyFill="1" applyBorder="1" applyAlignment="1">
      <alignment horizontal="left" vertical="top"/>
    </xf>
    <xf numFmtId="0" fontId="21" fillId="13" borderId="0" xfId="0" applyFont="1" applyFill="1" applyBorder="1" applyAlignment="1">
      <alignment horizontal="left" vertical="top"/>
    </xf>
    <xf numFmtId="0" fontId="21" fillId="3" borderId="22" xfId="0" applyFont="1" applyFill="1" applyBorder="1" applyAlignment="1">
      <alignment horizontal="left" vertical="top"/>
    </xf>
    <xf numFmtId="0" fontId="21" fillId="0" borderId="14" xfId="0" applyFont="1" applyFill="1" applyBorder="1" applyAlignment="1">
      <alignment horizontal="left" vertical="top" wrapText="1"/>
    </xf>
    <xf numFmtId="0" fontId="21" fillId="0" borderId="13" xfId="0" applyFont="1" applyFill="1" applyBorder="1" applyAlignment="1">
      <alignment horizontal="left" vertical="center" wrapText="1"/>
    </xf>
    <xf numFmtId="0" fontId="21" fillId="0" borderId="12" xfId="0" applyFont="1" applyFill="1" applyBorder="1" applyAlignment="1">
      <alignment horizontal="left" vertical="center" wrapText="1"/>
    </xf>
    <xf numFmtId="0" fontId="21" fillId="0" borderId="11" xfId="0" applyFont="1" applyFill="1" applyBorder="1" applyAlignment="1">
      <alignment horizontal="left" vertical="center" wrapText="1"/>
    </xf>
    <xf numFmtId="0" fontId="28" fillId="0" borderId="8" xfId="0" applyFont="1" applyFill="1" applyBorder="1" applyAlignment="1">
      <alignment horizontal="left" vertical="top" wrapText="1"/>
    </xf>
    <xf numFmtId="0" fontId="28" fillId="0" borderId="32" xfId="0" applyFont="1" applyFill="1" applyBorder="1" applyAlignment="1">
      <alignment horizontal="left" vertical="center" wrapText="1"/>
    </xf>
    <xf numFmtId="0" fontId="0" fillId="13" borderId="23" xfId="0" applyFill="1" applyBorder="1"/>
    <xf numFmtId="0" fontId="0" fillId="13" borderId="0" xfId="0" applyFill="1" applyBorder="1"/>
    <xf numFmtId="0" fontId="0" fillId="13" borderId="21" xfId="0" applyFill="1" applyBorder="1" applyAlignment="1">
      <alignment horizontal="left" vertical="top"/>
    </xf>
    <xf numFmtId="0" fontId="0" fillId="13" borderId="20" xfId="0" applyFill="1" applyBorder="1" applyAlignment="1">
      <alignment horizontal="left" vertical="top"/>
    </xf>
    <xf numFmtId="0" fontId="0" fillId="3" borderId="19" xfId="0" applyFill="1" applyBorder="1" applyAlignment="1">
      <alignment horizontal="left" vertical="top"/>
    </xf>
    <xf numFmtId="0" fontId="21" fillId="3" borderId="26" xfId="0" applyFont="1" applyFill="1" applyBorder="1" applyAlignment="1">
      <alignment horizontal="left" vertical="top"/>
    </xf>
    <xf numFmtId="0" fontId="21" fillId="3" borderId="25" xfId="0" applyFont="1" applyFill="1" applyBorder="1" applyAlignment="1">
      <alignment horizontal="left" vertical="top"/>
    </xf>
    <xf numFmtId="0" fontId="21" fillId="3" borderId="24" xfId="0" applyFont="1" applyFill="1" applyBorder="1" applyAlignment="1">
      <alignment horizontal="left" vertical="top"/>
    </xf>
    <xf numFmtId="0" fontId="21" fillId="3" borderId="23" xfId="0" applyFont="1" applyFill="1" applyBorder="1" applyAlignment="1">
      <alignment horizontal="left" vertical="top"/>
    </xf>
    <xf numFmtId="0" fontId="21" fillId="3" borderId="0" xfId="0" applyFont="1" applyFill="1" applyBorder="1" applyAlignment="1">
      <alignment horizontal="left" vertical="top"/>
    </xf>
    <xf numFmtId="0" fontId="28" fillId="3" borderId="0" xfId="0" applyFont="1" applyFill="1" applyBorder="1" applyAlignment="1">
      <alignment horizontal="left" vertical="top"/>
    </xf>
    <xf numFmtId="0" fontId="28" fillId="3" borderId="0" xfId="0" applyFont="1" applyFill="1" applyBorder="1" applyAlignment="1">
      <alignment horizontal="left" vertical="top" wrapText="1"/>
    </xf>
    <xf numFmtId="0" fontId="28" fillId="0" borderId="40" xfId="0" applyFont="1" applyBorder="1" applyAlignment="1">
      <alignment horizontal="center" vertical="center"/>
    </xf>
    <xf numFmtId="0" fontId="21" fillId="3" borderId="21" xfId="0" applyFont="1" applyFill="1" applyBorder="1" applyAlignment="1">
      <alignment horizontal="left" vertical="top"/>
    </xf>
    <xf numFmtId="0" fontId="21" fillId="3" borderId="20" xfId="0" applyFont="1" applyFill="1" applyBorder="1" applyAlignment="1">
      <alignment horizontal="left" vertical="top"/>
    </xf>
    <xf numFmtId="0" fontId="21" fillId="3" borderId="19" xfId="0" applyFont="1" applyFill="1" applyBorder="1" applyAlignment="1">
      <alignment horizontal="left" vertical="top"/>
    </xf>
    <xf numFmtId="0" fontId="21" fillId="0" borderId="0" xfId="0" applyFont="1" applyFill="1" applyAlignment="1">
      <alignment wrapText="1"/>
    </xf>
    <xf numFmtId="0" fontId="21" fillId="0" borderId="0" xfId="0" applyFont="1" applyFill="1" applyAlignment="1">
      <alignment horizontal="center" vertical="top"/>
    </xf>
    <xf numFmtId="0" fontId="21" fillId="0" borderId="0" xfId="0" applyFont="1" applyFill="1" applyAlignment="1">
      <alignment horizontal="left" vertical="top" wrapText="1"/>
    </xf>
    <xf numFmtId="0" fontId="21" fillId="13" borderId="26" xfId="0" applyFont="1" applyFill="1" applyBorder="1"/>
    <xf numFmtId="0" fontId="21" fillId="13" borderId="25" xfId="0" applyFont="1" applyFill="1" applyBorder="1" applyAlignment="1">
      <alignment horizontal="left" vertical="top" wrapText="1"/>
    </xf>
    <xf numFmtId="0" fontId="21" fillId="13" borderId="25" xfId="0" applyFont="1" applyFill="1" applyBorder="1" applyAlignment="1">
      <alignment horizontal="center" vertical="top"/>
    </xf>
    <xf numFmtId="0" fontId="21" fillId="13" borderId="24" xfId="0" applyFont="1" applyFill="1" applyBorder="1"/>
    <xf numFmtId="0" fontId="21" fillId="13" borderId="23" xfId="0" applyFont="1" applyFill="1" applyBorder="1"/>
    <xf numFmtId="0" fontId="28" fillId="0" borderId="12" xfId="0" applyFont="1" applyFill="1" applyBorder="1" applyAlignment="1">
      <alignment horizontal="center" vertical="center"/>
    </xf>
    <xf numFmtId="0" fontId="21" fillId="13" borderId="22" xfId="0" applyFont="1" applyFill="1" applyBorder="1"/>
    <xf numFmtId="0" fontId="28" fillId="0" borderId="6" xfId="0" applyFont="1" applyFill="1" applyBorder="1" applyAlignment="1">
      <alignment horizontal="center" vertical="center"/>
    </xf>
    <xf numFmtId="0" fontId="21" fillId="0" borderId="7" xfId="0" applyFont="1" applyFill="1" applyBorder="1" applyAlignment="1">
      <alignment wrapText="1"/>
    </xf>
    <xf numFmtId="0" fontId="28" fillId="13" borderId="9" xfId="0" applyFont="1" applyFill="1" applyBorder="1" applyAlignment="1">
      <alignment horizontal="center" vertical="center" wrapText="1"/>
    </xf>
    <xf numFmtId="0" fontId="28" fillId="13" borderId="8" xfId="0" applyFont="1" applyFill="1" applyBorder="1" applyAlignment="1">
      <alignment horizontal="center" vertical="center"/>
    </xf>
    <xf numFmtId="0" fontId="21" fillId="3" borderId="0" xfId="0" applyFont="1" applyFill="1"/>
    <xf numFmtId="0" fontId="21" fillId="13" borderId="0" xfId="0" applyFont="1" applyFill="1" applyBorder="1" applyAlignment="1">
      <alignment horizontal="center" vertical="top"/>
    </xf>
    <xf numFmtId="0" fontId="49" fillId="13" borderId="0" xfId="0" applyFont="1" applyFill="1" applyBorder="1" applyAlignment="1">
      <alignment horizontal="center"/>
    </xf>
    <xf numFmtId="0" fontId="21" fillId="13" borderId="21" xfId="0" applyFont="1" applyFill="1" applyBorder="1"/>
    <xf numFmtId="0" fontId="21" fillId="13" borderId="20" xfId="0" applyFont="1" applyFill="1" applyBorder="1" applyAlignment="1">
      <alignment wrapText="1"/>
    </xf>
    <xf numFmtId="0" fontId="21" fillId="13" borderId="20" xfId="0" applyFont="1" applyFill="1" applyBorder="1" applyAlignment="1">
      <alignment horizontal="center" vertical="top"/>
    </xf>
    <xf numFmtId="0" fontId="21" fillId="13" borderId="19" xfId="0" applyFont="1" applyFill="1" applyBorder="1"/>
    <xf numFmtId="0" fontId="46" fillId="8" borderId="11" xfId="4" applyFont="1" applyBorder="1" applyAlignment="1" applyProtection="1">
      <alignment horizontal="center" vertical="center"/>
      <protection locked="0"/>
    </xf>
    <xf numFmtId="10" fontId="46" fillId="8" borderId="11" xfId="4" applyNumberFormat="1" applyFont="1" applyBorder="1" applyAlignment="1" applyProtection="1">
      <alignment horizontal="center" vertical="center"/>
      <protection locked="0"/>
    </xf>
    <xf numFmtId="0" fontId="46" fillId="12" borderId="11" xfId="4" applyFont="1" applyFill="1" applyBorder="1" applyAlignment="1" applyProtection="1">
      <alignment horizontal="center" vertical="center"/>
      <protection locked="0"/>
    </xf>
    <xf numFmtId="10" fontId="46" fillId="12" borderId="11" xfId="4" applyNumberFormat="1" applyFont="1" applyFill="1" applyBorder="1" applyAlignment="1" applyProtection="1">
      <alignment horizontal="center" vertical="center"/>
      <protection locked="0"/>
    </xf>
    <xf numFmtId="0" fontId="1" fillId="0" borderId="0" xfId="0" applyFont="1" applyFill="1" applyBorder="1" applyAlignment="1" applyProtection="1">
      <alignment horizontal="left" vertical="center" wrapText="1"/>
    </xf>
    <xf numFmtId="0" fontId="10" fillId="3" borderId="0" xfId="0" applyFont="1" applyFill="1" applyBorder="1" applyAlignment="1" applyProtection="1">
      <alignment horizontal="left" vertical="center" wrapText="1"/>
    </xf>
    <xf numFmtId="0" fontId="2" fillId="2" borderId="32" xfId="0" applyFont="1" applyFill="1" applyBorder="1" applyAlignment="1" applyProtection="1">
      <alignment horizontal="center" vertical="center" wrapText="1"/>
    </xf>
    <xf numFmtId="0" fontId="4" fillId="3" borderId="0" xfId="0" applyFont="1" applyFill="1" applyBorder="1" applyAlignment="1" applyProtection="1">
      <alignment horizontal="center" vertical="center" wrapText="1"/>
    </xf>
    <xf numFmtId="0" fontId="44" fillId="3" borderId="22" xfId="0" applyFont="1" applyFill="1" applyBorder="1" applyAlignment="1" applyProtection="1">
      <alignment horizontal="right"/>
    </xf>
    <xf numFmtId="0" fontId="29" fillId="3" borderId="0" xfId="0" applyFont="1" applyFill="1" applyBorder="1" applyAlignment="1" applyProtection="1">
      <alignment horizontal="right"/>
    </xf>
    <xf numFmtId="0" fontId="1" fillId="3" borderId="27" xfId="0" applyFont="1" applyFill="1" applyBorder="1" applyProtection="1"/>
    <xf numFmtId="0" fontId="21" fillId="0" borderId="1" xfId="0" applyFont="1" applyBorder="1" applyAlignment="1">
      <alignment wrapText="1"/>
    </xf>
    <xf numFmtId="0" fontId="21" fillId="3" borderId="27" xfId="0" applyFont="1" applyFill="1" applyBorder="1"/>
    <xf numFmtId="0" fontId="2" fillId="2" borderId="32" xfId="0" applyFont="1" applyFill="1" applyBorder="1" applyAlignment="1" applyProtection="1">
      <alignment horizontal="center" vertical="center" wrapText="1"/>
    </xf>
    <xf numFmtId="0" fontId="4" fillId="3" borderId="0" xfId="0" applyFont="1" applyFill="1" applyBorder="1" applyAlignment="1" applyProtection="1">
      <alignment horizontal="center" vertical="center" wrapText="1"/>
    </xf>
    <xf numFmtId="0" fontId="21" fillId="0" borderId="31" xfId="0" applyFont="1" applyBorder="1" applyAlignment="1">
      <alignment horizontal="center" wrapText="1"/>
    </xf>
    <xf numFmtId="166" fontId="1" fillId="3" borderId="0" xfId="0" applyNumberFormat="1" applyFont="1" applyFill="1" applyBorder="1" applyAlignment="1" applyProtection="1">
      <alignment horizontal="left"/>
      <protection locked="0"/>
    </xf>
    <xf numFmtId="0" fontId="29" fillId="2" borderId="37" xfId="0" applyFont="1" applyFill="1" applyBorder="1" applyAlignment="1" applyProtection="1">
      <alignment horizontal="left"/>
    </xf>
    <xf numFmtId="0" fontId="1" fillId="2" borderId="14" xfId="0" applyFont="1" applyFill="1" applyBorder="1" applyAlignment="1" applyProtection="1">
      <alignment vertical="top" wrapText="1"/>
      <protection locked="0"/>
    </xf>
    <xf numFmtId="0" fontId="3" fillId="0" borderId="22" xfId="0" applyFont="1" applyBorder="1" applyProtection="1"/>
    <xf numFmtId="0" fontId="21" fillId="0" borderId="1" xfId="0" applyFont="1" applyBorder="1"/>
    <xf numFmtId="0" fontId="6" fillId="3" borderId="22" xfId="0" applyFont="1" applyFill="1" applyBorder="1" applyAlignment="1" applyProtection="1">
      <alignment vertical="top" wrapText="1"/>
    </xf>
    <xf numFmtId="0" fontId="6" fillId="0" borderId="20" xfId="0" applyFont="1" applyFill="1" applyBorder="1" applyAlignment="1" applyProtection="1">
      <alignment vertical="top" wrapText="1"/>
    </xf>
    <xf numFmtId="0" fontId="0" fillId="0" borderId="22" xfId="0" applyBorder="1"/>
    <xf numFmtId="0" fontId="10" fillId="3" borderId="0" xfId="0" applyFont="1" applyFill="1" applyBorder="1" applyAlignment="1" applyProtection="1">
      <alignment horizontal="left" vertical="center" wrapText="1"/>
    </xf>
    <xf numFmtId="0" fontId="10" fillId="2" borderId="17" xfId="0" applyFont="1" applyFill="1" applyBorder="1" applyAlignment="1" applyProtection="1">
      <alignment vertical="center" wrapText="1"/>
    </xf>
    <xf numFmtId="0" fontId="10" fillId="2" borderId="31" xfId="0" applyFont="1" applyFill="1" applyBorder="1" applyAlignment="1" applyProtection="1">
      <alignment vertical="center" wrapText="1"/>
    </xf>
    <xf numFmtId="0" fontId="17" fillId="2" borderId="43" xfId="0" applyFont="1" applyFill="1" applyBorder="1" applyAlignment="1" applyProtection="1">
      <alignment vertical="center" wrapText="1"/>
    </xf>
    <xf numFmtId="0" fontId="17" fillId="2" borderId="17" xfId="0" applyFont="1" applyFill="1" applyBorder="1" applyAlignment="1" applyProtection="1">
      <alignment vertical="center" wrapText="1"/>
    </xf>
    <xf numFmtId="0" fontId="29" fillId="2" borderId="23" xfId="0" applyFont="1" applyFill="1" applyBorder="1" applyAlignment="1" applyProtection="1">
      <alignment horizontal="left"/>
    </xf>
    <xf numFmtId="0" fontId="14" fillId="3" borderId="0" xfId="0" applyFont="1" applyFill="1" applyBorder="1" applyAlignment="1" applyProtection="1">
      <alignment horizontal="right"/>
    </xf>
    <xf numFmtId="0" fontId="44" fillId="2" borderId="50" xfId="0" applyFont="1" applyFill="1" applyBorder="1" applyAlignment="1" applyProtection="1">
      <alignment horizontal="left"/>
    </xf>
    <xf numFmtId="0" fontId="27" fillId="3" borderId="0" xfId="0" applyFont="1" applyFill="1" applyBorder="1" applyProtection="1"/>
    <xf numFmtId="0" fontId="13" fillId="3" borderId="0" xfId="0" applyFont="1" applyFill="1" applyBorder="1" applyAlignment="1" applyProtection="1">
      <alignment horizontal="left" vertical="center" wrapText="1"/>
    </xf>
    <xf numFmtId="0" fontId="2" fillId="3" borderId="0" xfId="0" applyFont="1" applyFill="1" applyBorder="1" applyAlignment="1" applyProtection="1">
      <alignment horizontal="left" vertical="center" wrapText="1"/>
    </xf>
    <xf numFmtId="3" fontId="1" fillId="3" borderId="0" xfId="0" applyNumberFormat="1" applyFont="1" applyFill="1" applyBorder="1" applyAlignment="1" applyProtection="1">
      <alignment vertical="top" wrapText="1"/>
      <protection locked="0"/>
    </xf>
    <xf numFmtId="3" fontId="1" fillId="3" borderId="17" xfId="0" applyNumberFormat="1" applyFont="1" applyFill="1" applyBorder="1" applyAlignment="1" applyProtection="1">
      <alignment vertical="top" wrapText="1"/>
      <protection locked="0"/>
    </xf>
    <xf numFmtId="0" fontId="14" fillId="3" borderId="0" xfId="0" applyFont="1" applyFill="1" applyBorder="1" applyAlignment="1" applyProtection="1">
      <alignment horizontal="left"/>
    </xf>
    <xf numFmtId="0" fontId="14" fillId="3" borderId="22" xfId="0" applyFont="1" applyFill="1" applyBorder="1" applyAlignment="1" applyProtection="1">
      <alignment horizontal="right" wrapText="1"/>
    </xf>
    <xf numFmtId="0" fontId="14" fillId="3" borderId="0" xfId="0" applyFont="1" applyFill="1" applyBorder="1" applyAlignment="1" applyProtection="1">
      <alignment horizontal="right" wrapText="1"/>
    </xf>
    <xf numFmtId="0" fontId="13" fillId="3" borderId="22" xfId="0" applyFont="1" applyFill="1" applyBorder="1" applyAlignment="1" applyProtection="1">
      <alignment horizontal="right"/>
    </xf>
    <xf numFmtId="0" fontId="14" fillId="3" borderId="23" xfId="0" applyFont="1" applyFill="1" applyBorder="1" applyAlignment="1" applyProtection="1">
      <alignment horizontal="right"/>
    </xf>
    <xf numFmtId="0" fontId="52" fillId="2" borderId="8" xfId="0" applyFont="1" applyFill="1" applyBorder="1" applyAlignment="1" applyProtection="1">
      <alignment horizontal="right" wrapText="1"/>
    </xf>
    <xf numFmtId="0" fontId="52" fillId="2" borderId="5" xfId="0" applyFont="1" applyFill="1" applyBorder="1" applyAlignment="1" applyProtection="1">
      <alignment horizontal="right" wrapText="1"/>
    </xf>
    <xf numFmtId="0" fontId="52" fillId="2" borderId="6" xfId="0" applyFont="1" applyFill="1" applyBorder="1" applyAlignment="1" applyProtection="1">
      <alignment horizontal="right"/>
    </xf>
    <xf numFmtId="0" fontId="52" fillId="2" borderId="24" xfId="0" applyFont="1" applyFill="1" applyBorder="1" applyAlignment="1" applyProtection="1">
      <alignment horizontal="right" wrapText="1"/>
    </xf>
    <xf numFmtId="0" fontId="14" fillId="3" borderId="0" xfId="0" applyFont="1" applyFill="1" applyBorder="1" applyAlignment="1" applyProtection="1">
      <alignment wrapText="1"/>
    </xf>
    <xf numFmtId="0" fontId="14" fillId="3" borderId="23" xfId="0" applyFont="1" applyFill="1" applyBorder="1" applyAlignment="1" applyProtection="1">
      <alignment horizontal="left" vertical="center" wrapText="1"/>
    </xf>
    <xf numFmtId="0" fontId="13" fillId="2" borderId="2" xfId="0" applyFont="1" applyFill="1" applyBorder="1" applyAlignment="1" applyProtection="1">
      <alignment horizontal="left" vertical="top" wrapText="1"/>
    </xf>
    <xf numFmtId="0" fontId="13" fillId="2" borderId="3" xfId="0" applyFont="1" applyFill="1" applyBorder="1" applyAlignment="1" applyProtection="1">
      <alignment horizontal="left" vertical="top" wrapText="1"/>
    </xf>
    <xf numFmtId="0" fontId="13" fillId="2" borderId="22" xfId="0" applyFont="1" applyFill="1" applyBorder="1" applyAlignment="1" applyProtection="1">
      <alignment horizontal="left" vertical="top" wrapText="1"/>
    </xf>
    <xf numFmtId="0" fontId="13" fillId="2" borderId="4" xfId="0" applyFont="1" applyFill="1" applyBorder="1" applyAlignment="1" applyProtection="1">
      <alignment horizontal="left" vertical="top" wrapText="1"/>
    </xf>
    <xf numFmtId="0" fontId="57" fillId="11" borderId="11" xfId="0" applyFont="1" applyFill="1" applyBorder="1" applyAlignment="1" applyProtection="1">
      <alignment horizontal="center" vertical="center" wrapText="1"/>
    </xf>
    <xf numFmtId="0" fontId="57" fillId="11" borderId="6" xfId="0" applyFont="1" applyFill="1" applyBorder="1" applyAlignment="1" applyProtection="1">
      <alignment horizontal="center" vertical="center" wrapText="1"/>
    </xf>
    <xf numFmtId="0" fontId="14" fillId="2" borderId="1" xfId="0" applyFont="1" applyFill="1" applyBorder="1" applyAlignment="1" applyProtection="1">
      <alignment horizontal="center"/>
    </xf>
    <xf numFmtId="0" fontId="14" fillId="2" borderId="1" xfId="0" applyFont="1" applyFill="1" applyBorder="1" applyAlignment="1" applyProtection="1">
      <alignment horizontal="center" wrapText="1"/>
    </xf>
    <xf numFmtId="1" fontId="2" fillId="2" borderId="2" xfId="0" applyNumberFormat="1" applyFont="1" applyFill="1" applyBorder="1" applyAlignment="1" applyProtection="1">
      <alignment horizontal="center" vertical="center"/>
      <protection locked="0"/>
    </xf>
    <xf numFmtId="0" fontId="14" fillId="2" borderId="1" xfId="0" applyFont="1" applyFill="1" applyBorder="1" applyAlignment="1" applyProtection="1">
      <alignment horizontal="center" vertical="center" wrapText="1"/>
    </xf>
    <xf numFmtId="1" fontId="14" fillId="2" borderId="3" xfId="0" applyNumberFormat="1" applyFont="1" applyFill="1" applyBorder="1" applyAlignment="1" applyProtection="1">
      <alignment horizontal="center" vertical="center"/>
      <protection locked="0"/>
    </xf>
    <xf numFmtId="1" fontId="2" fillId="2" borderId="33" xfId="0" applyNumberFormat="1" applyFont="1" applyFill="1" applyBorder="1" applyAlignment="1" applyProtection="1">
      <alignment horizontal="center" vertical="center"/>
      <protection locked="0"/>
    </xf>
    <xf numFmtId="1" fontId="2" fillId="2" borderId="1" xfId="0" applyNumberFormat="1" applyFont="1" applyFill="1" applyBorder="1" applyAlignment="1" applyProtection="1">
      <alignment horizontal="center" vertical="center"/>
      <protection locked="0"/>
    </xf>
    <xf numFmtId="0" fontId="2" fillId="2" borderId="3" xfId="0" applyFont="1" applyFill="1" applyBorder="1" applyAlignment="1" applyProtection="1">
      <alignment horizontal="center" vertical="center"/>
    </xf>
    <xf numFmtId="0" fontId="10" fillId="2" borderId="3" xfId="1" applyFont="1" applyFill="1" applyBorder="1" applyAlignment="1" applyProtection="1">
      <protection locked="0"/>
    </xf>
    <xf numFmtId="166" fontId="13" fillId="2" borderId="4" xfId="0" applyNumberFormat="1" applyFont="1" applyFill="1" applyBorder="1" applyAlignment="1" applyProtection="1">
      <alignment horizontal="left"/>
      <protection locked="0"/>
    </xf>
    <xf numFmtId="0" fontId="13" fillId="2" borderId="2" xfId="0" applyFont="1" applyFill="1" applyBorder="1" applyProtection="1">
      <protection locked="0"/>
    </xf>
    <xf numFmtId="0" fontId="4" fillId="2" borderId="3" xfId="0" applyFont="1" applyFill="1" applyBorder="1" applyProtection="1">
      <protection locked="0"/>
    </xf>
    <xf numFmtId="0" fontId="1" fillId="2" borderId="3" xfId="0" applyFont="1" applyFill="1" applyBorder="1" applyAlignment="1" applyProtection="1">
      <alignment horizontal="left" vertical="center"/>
    </xf>
    <xf numFmtId="0" fontId="1" fillId="2" borderId="2" xfId="0" applyFont="1" applyFill="1" applyBorder="1" applyAlignment="1" applyProtection="1">
      <alignment vertical="center" wrapText="1"/>
      <protection locked="0"/>
    </xf>
    <xf numFmtId="0" fontId="1" fillId="2" borderId="4" xfId="0" applyFont="1" applyFill="1" applyBorder="1" applyAlignment="1" applyProtection="1">
      <alignment horizontal="left" vertical="center"/>
    </xf>
    <xf numFmtId="0" fontId="3" fillId="2" borderId="3" xfId="0" applyFont="1" applyFill="1" applyBorder="1" applyAlignment="1" applyProtection="1">
      <alignment horizontal="left" vertical="center" wrapText="1"/>
    </xf>
    <xf numFmtId="0" fontId="3" fillId="2" borderId="3" xfId="0" applyFont="1" applyFill="1" applyBorder="1" applyAlignment="1" applyProtection="1">
      <alignment horizontal="center" vertical="center" wrapText="1"/>
    </xf>
    <xf numFmtId="0" fontId="3" fillId="2" borderId="15" xfId="0" applyFont="1" applyFill="1" applyBorder="1" applyAlignment="1" applyProtection="1">
      <alignment horizontal="left" vertical="center" wrapText="1"/>
    </xf>
    <xf numFmtId="0" fontId="3" fillId="2" borderId="15" xfId="0" applyFont="1" applyFill="1" applyBorder="1" applyAlignment="1" applyProtection="1">
      <alignment horizontal="center" vertical="center" wrapText="1"/>
    </xf>
    <xf numFmtId="0" fontId="3" fillId="2" borderId="3" xfId="0" applyFont="1" applyFill="1" applyBorder="1" applyAlignment="1" applyProtection="1">
      <alignment horizontal="left" vertical="top" wrapText="1"/>
    </xf>
    <xf numFmtId="0" fontId="13" fillId="3" borderId="20" xfId="0" applyFont="1" applyFill="1" applyBorder="1" applyAlignment="1" applyProtection="1">
      <alignment vertical="top" wrapText="1"/>
    </xf>
    <xf numFmtId="0" fontId="3" fillId="2" borderId="33" xfId="0" applyFont="1" applyFill="1" applyBorder="1" applyAlignment="1" applyProtection="1">
      <alignment horizontal="left" vertical="center" wrapText="1"/>
    </xf>
    <xf numFmtId="0" fontId="3" fillId="2" borderId="33" xfId="0" applyFont="1" applyFill="1" applyBorder="1" applyAlignment="1" applyProtection="1">
      <alignment horizontal="center" vertical="center" wrapText="1"/>
    </xf>
    <xf numFmtId="0" fontId="13" fillId="0" borderId="11" xfId="0" applyFont="1" applyFill="1" applyBorder="1" applyAlignment="1">
      <alignment horizontal="left" vertical="center" wrapText="1"/>
    </xf>
    <xf numFmtId="0" fontId="13" fillId="0" borderId="11" xfId="0" applyFont="1" applyFill="1" applyBorder="1" applyAlignment="1">
      <alignment horizontal="left" vertical="top" wrapText="1"/>
    </xf>
    <xf numFmtId="0" fontId="44" fillId="0" borderId="11" xfId="0" applyFont="1" applyFill="1" applyBorder="1" applyAlignment="1">
      <alignment horizontal="left" vertical="top" wrapText="1"/>
    </xf>
    <xf numFmtId="0" fontId="21" fillId="0" borderId="7" xfId="0" applyFont="1" applyFill="1" applyBorder="1" applyAlignment="1">
      <alignment horizontal="left" vertical="center" wrapText="1"/>
    </xf>
    <xf numFmtId="0" fontId="60" fillId="0" borderId="34" xfId="0" applyFont="1" applyBorder="1" applyAlignment="1">
      <alignment horizontal="left" vertical="center" wrapText="1"/>
    </xf>
    <xf numFmtId="0" fontId="60" fillId="0" borderId="40" xfId="0" applyFont="1" applyBorder="1" applyAlignment="1">
      <alignment horizontal="left" vertical="center" wrapText="1"/>
    </xf>
    <xf numFmtId="0" fontId="60" fillId="0" borderId="40" xfId="0" applyFont="1" applyBorder="1" applyAlignment="1">
      <alignment horizontal="center" vertical="center" wrapText="1"/>
    </xf>
    <xf numFmtId="0" fontId="60" fillId="0" borderId="37" xfId="0" applyFont="1" applyBorder="1" applyAlignment="1">
      <alignment horizontal="center" vertical="center" wrapText="1"/>
    </xf>
    <xf numFmtId="0" fontId="60" fillId="0" borderId="14" xfId="0" applyFont="1" applyBorder="1" applyAlignment="1">
      <alignment horizontal="center" vertical="center" wrapText="1"/>
    </xf>
    <xf numFmtId="0" fontId="28" fillId="0" borderId="13" xfId="0" applyFont="1" applyBorder="1" applyAlignment="1">
      <alignment horizontal="center" vertical="center"/>
    </xf>
    <xf numFmtId="0" fontId="60" fillId="0" borderId="13" xfId="0" applyFont="1" applyBorder="1" applyAlignment="1">
      <alignment horizontal="center" vertical="center" wrapText="1"/>
    </xf>
    <xf numFmtId="0" fontId="61" fillId="2" borderId="2" xfId="0" applyFont="1" applyFill="1" applyBorder="1" applyAlignment="1" applyProtection="1">
      <alignment horizontal="center" vertical="center" wrapText="1"/>
    </xf>
    <xf numFmtId="0" fontId="61" fillId="2" borderId="16" xfId="0" applyFont="1" applyFill="1" applyBorder="1" applyAlignment="1" applyProtection="1">
      <alignment horizontal="center" vertical="center" wrapText="1"/>
    </xf>
    <xf numFmtId="0" fontId="61" fillId="2" borderId="3" xfId="0" applyFont="1" applyFill="1" applyBorder="1" applyAlignment="1" applyProtection="1">
      <alignment horizontal="center" vertical="center" wrapText="1"/>
    </xf>
    <xf numFmtId="0" fontId="62" fillId="2" borderId="22" xfId="0" applyFont="1" applyFill="1" applyBorder="1" applyAlignment="1" applyProtection="1">
      <alignment horizontal="center" vertical="center" wrapText="1"/>
    </xf>
    <xf numFmtId="0" fontId="61" fillId="2" borderId="33" xfId="0" applyFont="1" applyFill="1" applyBorder="1" applyAlignment="1" applyProtection="1">
      <alignment horizontal="center" vertical="center" wrapText="1"/>
    </xf>
    <xf numFmtId="0" fontId="62" fillId="2" borderId="3" xfId="0" applyFont="1" applyFill="1" applyBorder="1" applyAlignment="1" applyProtection="1">
      <alignment horizontal="center" vertical="center" wrapText="1"/>
    </xf>
    <xf numFmtId="0" fontId="61" fillId="2" borderId="15" xfId="0" applyFont="1" applyFill="1" applyBorder="1" applyAlignment="1" applyProtection="1">
      <alignment horizontal="center" vertical="center" wrapText="1"/>
    </xf>
    <xf numFmtId="0" fontId="62" fillId="2" borderId="15" xfId="0" applyFont="1" applyFill="1" applyBorder="1" applyAlignment="1" applyProtection="1">
      <alignment horizontal="center" vertical="center" wrapText="1"/>
    </xf>
    <xf numFmtId="0" fontId="61" fillId="2" borderId="4" xfId="0" applyFont="1" applyFill="1" applyBorder="1" applyAlignment="1" applyProtection="1">
      <alignment horizontal="center" vertical="center" wrapText="1"/>
    </xf>
    <xf numFmtId="0" fontId="0" fillId="0" borderId="0" xfId="0" applyAlignment="1">
      <alignment vertical="center"/>
    </xf>
    <xf numFmtId="0" fontId="21" fillId="3" borderId="20" xfId="0" applyFont="1" applyFill="1" applyBorder="1" applyAlignment="1">
      <alignment vertical="center"/>
    </xf>
    <xf numFmtId="0" fontId="25" fillId="3" borderId="0" xfId="0" applyFont="1" applyFill="1" applyBorder="1" applyAlignment="1">
      <alignment vertical="center"/>
    </xf>
    <xf numFmtId="0" fontId="26" fillId="3" borderId="0" xfId="0" applyFont="1" applyFill="1" applyBorder="1" applyAlignment="1">
      <alignment vertical="center"/>
    </xf>
    <xf numFmtId="0" fontId="27" fillId="0" borderId="1" xfId="0" applyFont="1" applyFill="1" applyBorder="1" applyAlignment="1">
      <alignment horizontal="center" vertical="center" wrapText="1"/>
    </xf>
    <xf numFmtId="0" fontId="27" fillId="0" borderId="31" xfId="0" applyFont="1" applyFill="1" applyBorder="1" applyAlignment="1">
      <alignment horizontal="center" vertical="center" wrapText="1"/>
    </xf>
    <xf numFmtId="0" fontId="25" fillId="0" borderId="28" xfId="0" applyFont="1" applyFill="1" applyBorder="1" applyAlignment="1">
      <alignment vertical="center" wrapText="1"/>
    </xf>
    <xf numFmtId="0" fontId="25" fillId="0" borderId="26" xfId="0" applyFont="1" applyFill="1" applyBorder="1" applyAlignment="1">
      <alignment vertical="center" wrapText="1"/>
    </xf>
    <xf numFmtId="0" fontId="25" fillId="0" borderId="27" xfId="0" applyFont="1" applyFill="1" applyBorder="1" applyAlignment="1">
      <alignment vertical="center" wrapText="1"/>
    </xf>
    <xf numFmtId="0" fontId="25" fillId="0" borderId="23" xfId="0" applyFont="1" applyFill="1" applyBorder="1" applyAlignment="1">
      <alignment vertical="center" wrapText="1"/>
    </xf>
    <xf numFmtId="0" fontId="25" fillId="2" borderId="1" xfId="0" applyFont="1" applyFill="1" applyBorder="1" applyAlignment="1">
      <alignment vertical="center" wrapText="1"/>
    </xf>
    <xf numFmtId="0" fontId="25" fillId="2" borderId="28" xfId="0" applyFont="1" applyFill="1" applyBorder="1" applyAlignment="1">
      <alignment vertical="center" wrapText="1"/>
    </xf>
    <xf numFmtId="0" fontId="27" fillId="0" borderId="1" xfId="0" applyFont="1" applyFill="1" applyBorder="1" applyAlignment="1">
      <alignment horizontal="center" vertical="center"/>
    </xf>
    <xf numFmtId="0" fontId="13" fillId="0" borderId="1" xfId="0" applyFont="1" applyFill="1" applyBorder="1" applyAlignment="1">
      <alignment vertical="center" wrapText="1"/>
    </xf>
    <xf numFmtId="0" fontId="44" fillId="0" borderId="1" xfId="0" applyFont="1" applyFill="1" applyBorder="1" applyAlignment="1">
      <alignment vertical="center"/>
    </xf>
    <xf numFmtId="0" fontId="21" fillId="3" borderId="25" xfId="0" applyFont="1" applyFill="1" applyBorder="1" applyAlignment="1">
      <alignment vertical="center"/>
    </xf>
    <xf numFmtId="0" fontId="40" fillId="8" borderId="11" xfId="4" applyFont="1" applyBorder="1" applyAlignment="1" applyProtection="1">
      <alignment horizontal="center" vertical="center"/>
    </xf>
    <xf numFmtId="0" fontId="40" fillId="8" borderId="7" xfId="4" applyFont="1" applyBorder="1" applyAlignment="1" applyProtection="1">
      <alignment horizontal="center" vertical="center"/>
    </xf>
    <xf numFmtId="0" fontId="62" fillId="0" borderId="27" xfId="0" applyFont="1" applyFill="1" applyBorder="1" applyAlignment="1" applyProtection="1">
      <alignment horizontal="center" vertical="center" wrapText="1"/>
    </xf>
    <xf numFmtId="0" fontId="44" fillId="0" borderId="43" xfId="0" applyFont="1" applyFill="1" applyBorder="1" applyAlignment="1">
      <alignment vertical="center"/>
    </xf>
    <xf numFmtId="0" fontId="35" fillId="12" borderId="52" xfId="4" applyFill="1" applyBorder="1" applyAlignment="1" applyProtection="1">
      <alignment horizontal="center" vertical="center"/>
      <protection locked="0"/>
    </xf>
    <xf numFmtId="0" fontId="35" fillId="12" borderId="30" xfId="4" applyFill="1" applyBorder="1" applyAlignment="1" applyProtection="1">
      <alignment horizontal="center" vertical="center" wrapText="1"/>
      <protection locked="0"/>
    </xf>
    <xf numFmtId="0" fontId="35" fillId="8" borderId="30" xfId="4" applyBorder="1" applyAlignment="1" applyProtection="1">
      <alignment horizontal="center" vertical="center" wrapText="1"/>
      <protection locked="0"/>
    </xf>
    <xf numFmtId="0" fontId="35" fillId="8" borderId="52" xfId="4" applyBorder="1" applyAlignment="1" applyProtection="1">
      <alignment horizontal="center" vertical="center" wrapText="1"/>
      <protection locked="0"/>
    </xf>
    <xf numFmtId="0" fontId="35" fillId="12" borderId="30" xfId="4" applyFill="1" applyBorder="1" applyAlignment="1" applyProtection="1">
      <alignment horizontal="center" vertical="center"/>
      <protection locked="0"/>
    </xf>
    <xf numFmtId="0" fontId="35" fillId="12" borderId="56" xfId="4" applyFill="1" applyBorder="1" applyAlignment="1" applyProtection="1">
      <alignment horizontal="center" vertical="center"/>
      <protection locked="0"/>
    </xf>
    <xf numFmtId="0" fontId="35" fillId="8" borderId="30" xfId="4" applyBorder="1" applyAlignment="1" applyProtection="1">
      <alignment horizontal="center" vertical="center"/>
      <protection locked="0"/>
    </xf>
    <xf numFmtId="0" fontId="63" fillId="2" borderId="1" xfId="0" applyFont="1" applyFill="1" applyBorder="1" applyAlignment="1" applyProtection="1">
      <alignment vertical="center" wrapText="1"/>
    </xf>
    <xf numFmtId="0" fontId="63" fillId="2" borderId="1" xfId="0" applyFont="1" applyFill="1" applyBorder="1" applyAlignment="1" applyProtection="1">
      <alignment horizontal="center" vertical="center" wrapText="1"/>
    </xf>
    <xf numFmtId="0" fontId="1" fillId="5" borderId="1" xfId="0" applyFont="1" applyFill="1" applyBorder="1" applyAlignment="1" applyProtection="1">
      <alignment horizontal="center" vertical="center"/>
    </xf>
    <xf numFmtId="0" fontId="63" fillId="2" borderId="22" xfId="0" applyFont="1" applyFill="1" applyBorder="1" applyAlignment="1" applyProtection="1">
      <alignment vertical="center" wrapText="1"/>
    </xf>
    <xf numFmtId="0" fontId="63" fillId="2" borderId="23" xfId="0" applyFont="1" applyFill="1" applyBorder="1" applyAlignment="1" applyProtection="1">
      <alignment vertical="center" wrapText="1"/>
    </xf>
    <xf numFmtId="0" fontId="2" fillId="2" borderId="32" xfId="0" applyFont="1" applyFill="1" applyBorder="1" applyAlignment="1" applyProtection="1">
      <alignment horizontal="center" vertical="center" wrapText="1"/>
    </xf>
    <xf numFmtId="0" fontId="13" fillId="0" borderId="1" xfId="0" applyFont="1" applyFill="1" applyBorder="1" applyAlignment="1">
      <alignment vertical="center"/>
    </xf>
    <xf numFmtId="0" fontId="13" fillId="0" borderId="43" xfId="0" applyFont="1" applyFill="1" applyBorder="1" applyAlignment="1">
      <alignment vertical="center" wrapText="1"/>
    </xf>
    <xf numFmtId="0" fontId="46" fillId="12" borderId="0" xfId="4" applyFont="1" applyFill="1" applyBorder="1" applyAlignment="1" applyProtection="1">
      <alignment horizontal="center" vertical="center"/>
      <protection locked="0"/>
    </xf>
    <xf numFmtId="10" fontId="46" fillId="12" borderId="0" xfId="4" applyNumberFormat="1" applyFont="1" applyFill="1" applyBorder="1" applyAlignment="1" applyProtection="1">
      <alignment horizontal="center" vertical="center"/>
      <protection locked="0"/>
    </xf>
    <xf numFmtId="0" fontId="46" fillId="12" borderId="23" xfId="4" applyFont="1" applyFill="1" applyBorder="1" applyAlignment="1" applyProtection="1">
      <alignment horizontal="center" vertical="center"/>
      <protection locked="0"/>
    </xf>
    <xf numFmtId="0" fontId="35" fillId="12" borderId="6" xfId="4" applyFill="1" applyBorder="1" applyAlignment="1" applyProtection="1">
      <alignment horizontal="center" vertical="center"/>
      <protection locked="0"/>
    </xf>
    <xf numFmtId="0" fontId="46" fillId="12" borderId="56" xfId="4" applyFont="1" applyFill="1" applyBorder="1" applyAlignment="1" applyProtection="1">
      <alignment horizontal="center" vertical="center"/>
      <protection locked="0"/>
    </xf>
    <xf numFmtId="0" fontId="46" fillId="8" borderId="13" xfId="4" applyFont="1" applyBorder="1" applyAlignment="1" applyProtection="1">
      <alignment horizontal="center" vertical="center"/>
      <protection locked="0"/>
    </xf>
    <xf numFmtId="10" fontId="46" fillId="8" borderId="13" xfId="4" applyNumberFormat="1" applyFont="1" applyBorder="1" applyAlignment="1" applyProtection="1">
      <alignment horizontal="center" vertical="center"/>
      <protection locked="0"/>
    </xf>
    <xf numFmtId="10" fontId="46" fillId="12" borderId="42" xfId="4" applyNumberFormat="1" applyFont="1" applyFill="1" applyBorder="1" applyAlignment="1" applyProtection="1">
      <alignment horizontal="center" vertical="center"/>
      <protection locked="0"/>
    </xf>
    <xf numFmtId="10" fontId="46" fillId="12" borderId="13" xfId="4" applyNumberFormat="1" applyFont="1" applyFill="1" applyBorder="1" applyAlignment="1" applyProtection="1">
      <alignment horizontal="center" vertical="center"/>
      <protection locked="0"/>
    </xf>
    <xf numFmtId="0" fontId="46" fillId="12" borderId="42" xfId="4" applyFont="1" applyFill="1" applyBorder="1" applyAlignment="1" applyProtection="1">
      <alignment horizontal="center" vertical="center"/>
      <protection locked="0"/>
    </xf>
    <xf numFmtId="0" fontId="46" fillId="12" borderId="64" xfId="4" applyFont="1" applyFill="1" applyBorder="1" applyAlignment="1" applyProtection="1">
      <alignment horizontal="center" vertical="center"/>
      <protection locked="0"/>
    </xf>
    <xf numFmtId="0" fontId="35" fillId="8" borderId="11" xfId="4" applyFont="1" applyBorder="1" applyAlignment="1" applyProtection="1">
      <alignment horizontal="center" vertical="center"/>
      <protection locked="0"/>
    </xf>
    <xf numFmtId="0" fontId="35" fillId="8" borderId="35" xfId="4" applyBorder="1" applyAlignment="1" applyProtection="1">
      <alignment horizontal="center" vertical="center"/>
      <protection locked="0"/>
    </xf>
    <xf numFmtId="0" fontId="35" fillId="12" borderId="35" xfId="4" applyFill="1" applyBorder="1" applyAlignment="1" applyProtection="1">
      <alignment horizontal="center" vertical="center"/>
      <protection locked="0"/>
    </xf>
    <xf numFmtId="0" fontId="35" fillId="8" borderId="7" xfId="4" applyBorder="1" applyAlignment="1" applyProtection="1">
      <alignment horizontal="center" vertical="center" wrapText="1"/>
      <protection locked="0"/>
    </xf>
    <xf numFmtId="0" fontId="35" fillId="12" borderId="7" xfId="4" applyFill="1" applyBorder="1" applyAlignment="1" applyProtection="1">
      <alignment horizontal="center" vertical="center" wrapText="1"/>
      <protection locked="0"/>
    </xf>
    <xf numFmtId="0" fontId="14" fillId="2" borderId="38" xfId="0" applyFont="1" applyFill="1" applyBorder="1" applyAlignment="1" applyProtection="1">
      <alignment horizontal="center" vertical="center" wrapText="1"/>
    </xf>
    <xf numFmtId="0" fontId="14" fillId="2" borderId="39" xfId="0" applyFont="1" applyFill="1" applyBorder="1" applyAlignment="1" applyProtection="1">
      <alignment horizontal="center" vertical="center" wrapText="1"/>
    </xf>
    <xf numFmtId="0" fontId="3" fillId="0" borderId="8" xfId="0" applyFont="1" applyBorder="1" applyAlignment="1">
      <alignment vertical="center" wrapText="1"/>
    </xf>
    <xf numFmtId="167" fontId="13" fillId="2" borderId="39" xfId="5" applyNumberFormat="1" applyFont="1" applyFill="1" applyBorder="1" applyAlignment="1" applyProtection="1">
      <alignment vertical="top" wrapText="1"/>
    </xf>
    <xf numFmtId="0" fontId="3" fillId="0" borderId="6" xfId="0" applyFont="1" applyBorder="1" applyAlignment="1">
      <alignment vertical="center" wrapText="1"/>
    </xf>
    <xf numFmtId="167" fontId="13" fillId="2" borderId="37" xfId="5" applyNumberFormat="1" applyFont="1" applyFill="1" applyBorder="1" applyAlignment="1" applyProtection="1">
      <alignment vertical="top" wrapText="1"/>
    </xf>
    <xf numFmtId="0" fontId="3" fillId="0" borderId="68" xfId="0" applyFont="1" applyBorder="1" applyAlignment="1">
      <alignment vertical="center" wrapText="1"/>
    </xf>
    <xf numFmtId="0" fontId="3" fillId="0" borderId="34" xfId="0" applyFont="1" applyBorder="1" applyAlignment="1">
      <alignment vertical="center" wrapText="1"/>
    </xf>
    <xf numFmtId="0" fontId="3" fillId="0" borderId="11" xfId="0" applyFont="1" applyBorder="1" applyAlignment="1">
      <alignment vertical="center"/>
    </xf>
    <xf numFmtId="0" fontId="3" fillId="0" borderId="0" xfId="0" applyFont="1" applyAlignment="1">
      <alignment vertical="center"/>
    </xf>
    <xf numFmtId="0" fontId="3" fillId="0" borderId="11" xfId="0" applyFont="1" applyBorder="1" applyAlignment="1">
      <alignment vertical="center" wrapText="1"/>
    </xf>
    <xf numFmtId="0" fontId="14" fillId="2" borderId="32" xfId="0" applyFont="1" applyFill="1" applyBorder="1" applyAlignment="1" applyProtection="1">
      <alignment horizontal="left" vertical="center" wrapText="1"/>
    </xf>
    <xf numFmtId="167" fontId="14" fillId="2" borderId="18" xfId="5" applyNumberFormat="1" applyFont="1" applyFill="1" applyBorder="1" applyAlignment="1" applyProtection="1">
      <alignment vertical="top" wrapText="1"/>
    </xf>
    <xf numFmtId="0" fontId="13" fillId="2" borderId="2" xfId="0" applyFont="1" applyFill="1" applyBorder="1" applyAlignment="1" applyProtection="1">
      <alignment vertical="top" wrapText="1"/>
    </xf>
    <xf numFmtId="0" fontId="13" fillId="14" borderId="2" xfId="0" applyFont="1" applyFill="1" applyBorder="1" applyAlignment="1">
      <alignment vertical="top" wrapText="1"/>
    </xf>
    <xf numFmtId="167" fontId="1" fillId="2" borderId="36" xfId="0" applyNumberFormat="1" applyFont="1" applyFill="1" applyBorder="1" applyAlignment="1" applyProtection="1">
      <alignment vertical="top" wrapText="1"/>
    </xf>
    <xf numFmtId="164" fontId="1" fillId="2" borderId="30" xfId="6" applyFont="1" applyFill="1" applyBorder="1" applyAlignment="1" applyProtection="1">
      <alignment vertical="top" wrapText="1"/>
    </xf>
    <xf numFmtId="164" fontId="21" fillId="0" borderId="0" xfId="6" applyFont="1"/>
    <xf numFmtId="164" fontId="21" fillId="3" borderId="20" xfId="6" applyFont="1" applyFill="1" applyBorder="1"/>
    <xf numFmtId="164" fontId="1" fillId="3" borderId="0" xfId="6" applyFont="1" applyFill="1" applyBorder="1" applyAlignment="1" applyProtection="1">
      <alignment vertical="top" wrapText="1"/>
    </xf>
    <xf numFmtId="164" fontId="4" fillId="3" borderId="0" xfId="6" applyFont="1" applyFill="1" applyBorder="1" applyAlignment="1" applyProtection="1">
      <alignment horizontal="center" vertical="center" wrapText="1"/>
    </xf>
    <xf numFmtId="164" fontId="2" fillId="2" borderId="39" xfId="6" applyFont="1" applyFill="1" applyBorder="1" applyAlignment="1" applyProtection="1">
      <alignment horizontal="center" vertical="center" wrapText="1"/>
    </xf>
    <xf numFmtId="164" fontId="1" fillId="2" borderId="9" xfId="6" applyFont="1" applyFill="1" applyBorder="1" applyAlignment="1" applyProtection="1">
      <alignment vertical="top" wrapText="1"/>
    </xf>
    <xf numFmtId="164" fontId="1" fillId="2" borderId="7" xfId="6" applyFont="1" applyFill="1" applyBorder="1" applyAlignment="1" applyProtection="1">
      <alignment vertical="top" wrapText="1"/>
    </xf>
    <xf numFmtId="164" fontId="1" fillId="2" borderId="37" xfId="6" applyFont="1" applyFill="1" applyBorder="1" applyAlignment="1" applyProtection="1">
      <alignment vertical="top" wrapText="1"/>
    </xf>
    <xf numFmtId="164" fontId="1" fillId="2" borderId="18" xfId="6" applyFont="1" applyFill="1" applyBorder="1" applyAlignment="1" applyProtection="1">
      <alignment vertical="top" wrapText="1"/>
    </xf>
    <xf numFmtId="164" fontId="2" fillId="2" borderId="18" xfId="6" applyFont="1" applyFill="1" applyBorder="1" applyAlignment="1" applyProtection="1">
      <alignment horizontal="center" vertical="center" wrapText="1"/>
    </xf>
    <xf numFmtId="164" fontId="1" fillId="2" borderId="29" xfId="6" applyFont="1" applyFill="1" applyBorder="1" applyAlignment="1" applyProtection="1">
      <alignment vertical="top" wrapText="1"/>
    </xf>
    <xf numFmtId="164" fontId="13" fillId="2" borderId="37" xfId="6" applyFont="1" applyFill="1" applyBorder="1" applyAlignment="1" applyProtection="1">
      <alignment vertical="top" wrapText="1"/>
    </xf>
    <xf numFmtId="164" fontId="1" fillId="2" borderId="36" xfId="6" applyFont="1" applyFill="1" applyBorder="1" applyAlignment="1" applyProtection="1">
      <alignment vertical="top" wrapText="1"/>
    </xf>
    <xf numFmtId="164" fontId="1" fillId="3" borderId="0" xfId="6" applyFont="1" applyFill="1" applyBorder="1" applyAlignment="1" applyProtection="1">
      <alignment vertical="top" wrapText="1"/>
      <protection locked="0"/>
    </xf>
    <xf numFmtId="164" fontId="1" fillId="3" borderId="25" xfId="6" applyFont="1" applyFill="1" applyBorder="1" applyAlignment="1" applyProtection="1">
      <alignment vertical="top" wrapText="1"/>
    </xf>
    <xf numFmtId="164" fontId="21" fillId="0" borderId="0" xfId="6" applyFont="1" applyAlignment="1">
      <alignment wrapText="1"/>
    </xf>
    <xf numFmtId="0" fontId="14" fillId="0" borderId="6" xfId="0" applyFont="1" applyBorder="1" applyAlignment="1">
      <alignment horizontal="center" vertical="center"/>
    </xf>
    <xf numFmtId="0" fontId="14" fillId="0" borderId="11" xfId="0" applyFont="1" applyBorder="1" applyAlignment="1">
      <alignment horizontal="center" vertical="center"/>
    </xf>
    <xf numFmtId="0" fontId="14" fillId="0" borderId="7" xfId="0" applyFont="1" applyBorder="1" applyAlignment="1">
      <alignment horizontal="center" vertical="center" wrapText="1"/>
    </xf>
    <xf numFmtId="0" fontId="13" fillId="3" borderId="23" xfId="0" applyFont="1" applyFill="1" applyBorder="1" applyAlignment="1">
      <alignment horizontal="left" vertical="top"/>
    </xf>
    <xf numFmtId="0" fontId="13" fillId="0" borderId="25" xfId="0" applyFont="1" applyFill="1" applyBorder="1" applyAlignment="1">
      <alignment vertical="center" wrapText="1"/>
    </xf>
    <xf numFmtId="0" fontId="13" fillId="0" borderId="23" xfId="0" applyFont="1" applyFill="1" applyBorder="1" applyAlignment="1">
      <alignment vertical="center" wrapText="1"/>
    </xf>
    <xf numFmtId="0" fontId="13" fillId="0" borderId="1" xfId="0" applyFont="1" applyBorder="1" applyAlignment="1">
      <alignment horizontal="justify" vertical="center"/>
    </xf>
    <xf numFmtId="0" fontId="21" fillId="0" borderId="0" xfId="0" applyFont="1" applyAlignment="1">
      <alignment horizontal="justify" vertical="center" wrapText="1"/>
    </xf>
    <xf numFmtId="0" fontId="13" fillId="0" borderId="0" xfId="0" applyFont="1" applyAlignment="1">
      <alignment horizontal="justify" vertical="center"/>
    </xf>
    <xf numFmtId="0" fontId="14" fillId="3" borderId="22" xfId="0" applyFont="1" applyFill="1" applyBorder="1" applyAlignment="1" applyProtection="1">
      <alignment horizontal="right" wrapText="1"/>
    </xf>
    <xf numFmtId="0" fontId="14" fillId="3" borderId="0" xfId="0" applyFont="1" applyFill="1" applyBorder="1" applyAlignment="1" applyProtection="1">
      <alignment horizontal="right" wrapText="1"/>
    </xf>
    <xf numFmtId="0" fontId="2" fillId="2" borderId="16" xfId="0" applyFont="1" applyFill="1" applyBorder="1" applyAlignment="1" applyProtection="1">
      <alignment horizontal="center" vertical="center"/>
    </xf>
    <xf numFmtId="0" fontId="2" fillId="2" borderId="15" xfId="0" applyFont="1" applyFill="1" applyBorder="1" applyAlignment="1" applyProtection="1">
      <alignment horizontal="center" vertical="center"/>
    </xf>
    <xf numFmtId="0" fontId="2" fillId="3" borderId="22" xfId="0" applyFont="1" applyFill="1" applyBorder="1" applyAlignment="1" applyProtection="1">
      <alignment horizontal="right" wrapText="1"/>
    </xf>
    <xf numFmtId="0" fontId="2" fillId="3" borderId="23" xfId="0" applyFont="1" applyFill="1" applyBorder="1" applyAlignment="1" applyProtection="1">
      <alignment horizontal="right" wrapText="1"/>
    </xf>
    <xf numFmtId="0" fontId="14" fillId="3" borderId="23" xfId="0" applyFont="1" applyFill="1" applyBorder="1" applyAlignment="1" applyProtection="1">
      <alignment horizontal="right" wrapText="1"/>
    </xf>
    <xf numFmtId="0" fontId="2" fillId="3" borderId="22" xfId="0" applyFont="1" applyFill="1" applyBorder="1" applyAlignment="1" applyProtection="1">
      <alignment horizontal="right" vertical="top" wrapText="1"/>
    </xf>
    <xf numFmtId="0" fontId="2" fillId="3" borderId="23" xfId="0" applyFont="1" applyFill="1" applyBorder="1" applyAlignment="1" applyProtection="1">
      <alignment horizontal="right" vertical="top" wrapText="1"/>
    </xf>
    <xf numFmtId="0" fontId="1" fillId="2" borderId="65" xfId="0" applyFont="1" applyFill="1" applyBorder="1" applyAlignment="1" applyProtection="1">
      <alignment horizontal="center"/>
    </xf>
    <xf numFmtId="0" fontId="1" fillId="2" borderId="24" xfId="0" applyFont="1" applyFill="1" applyBorder="1" applyAlignment="1" applyProtection="1">
      <alignment horizontal="center"/>
    </xf>
    <xf numFmtId="0" fontId="2" fillId="3" borderId="0" xfId="0" applyFont="1" applyFill="1" applyBorder="1" applyAlignment="1" applyProtection="1">
      <alignment horizontal="right" wrapText="1"/>
    </xf>
    <xf numFmtId="0" fontId="2" fillId="2" borderId="33" xfId="0" applyFont="1" applyFill="1" applyBorder="1" applyAlignment="1" applyProtection="1">
      <alignment horizontal="center" vertical="center"/>
    </xf>
    <xf numFmtId="0" fontId="2" fillId="3" borderId="25" xfId="0" applyFont="1" applyFill="1" applyBorder="1" applyAlignment="1" applyProtection="1">
      <alignment horizontal="left" vertical="center" wrapText="1"/>
    </xf>
    <xf numFmtId="0" fontId="10" fillId="3" borderId="0" xfId="0" applyFont="1" applyFill="1" applyBorder="1" applyAlignment="1" applyProtection="1">
      <alignment vertical="top" wrapText="1"/>
    </xf>
    <xf numFmtId="0" fontId="2" fillId="3" borderId="0" xfId="0" applyFont="1" applyFill="1" applyBorder="1" applyAlignment="1" applyProtection="1">
      <alignment horizontal="left" vertical="center" wrapText="1"/>
    </xf>
    <xf numFmtId="3" fontId="1" fillId="2" borderId="43" xfId="0" applyNumberFormat="1" applyFont="1" applyFill="1" applyBorder="1" applyAlignment="1" applyProtection="1">
      <alignment vertical="top" wrapText="1"/>
      <protection locked="0"/>
    </xf>
    <xf numFmtId="3" fontId="1" fillId="2" borderId="31" xfId="0" applyNumberFormat="1" applyFont="1" applyFill="1" applyBorder="1" applyAlignment="1" applyProtection="1">
      <alignment vertical="top" wrapText="1"/>
      <protection locked="0"/>
    </xf>
    <xf numFmtId="0" fontId="1" fillId="2" borderId="43" xfId="0" applyFont="1" applyFill="1" applyBorder="1" applyAlignment="1" applyProtection="1">
      <alignment vertical="top" wrapText="1"/>
      <protection locked="0"/>
    </xf>
    <xf numFmtId="0" fontId="1" fillId="2" borderId="31" xfId="0" applyFont="1" applyFill="1" applyBorder="1" applyAlignment="1" applyProtection="1">
      <alignment vertical="top" wrapText="1"/>
      <protection locked="0"/>
    </xf>
    <xf numFmtId="0" fontId="2" fillId="2" borderId="43" xfId="0" applyFont="1" applyFill="1" applyBorder="1" applyAlignment="1" applyProtection="1">
      <alignment horizontal="center" vertical="top" wrapText="1"/>
    </xf>
    <xf numFmtId="0" fontId="2" fillId="2" borderId="31" xfId="0" applyFont="1" applyFill="1" applyBorder="1" applyAlignment="1" applyProtection="1">
      <alignment horizontal="center" vertical="top" wrapText="1"/>
    </xf>
    <xf numFmtId="0" fontId="12" fillId="2" borderId="43" xfId="0" applyFont="1" applyFill="1" applyBorder="1" applyAlignment="1" applyProtection="1">
      <alignment horizontal="center"/>
    </xf>
    <xf numFmtId="0" fontId="12" fillId="2" borderId="17" xfId="0" applyFont="1" applyFill="1" applyBorder="1" applyAlignment="1" applyProtection="1">
      <alignment horizontal="center"/>
    </xf>
    <xf numFmtId="0" fontId="12" fillId="2" borderId="31" xfId="0" applyFont="1" applyFill="1" applyBorder="1" applyAlignment="1" applyProtection="1">
      <alignment horizontal="center"/>
    </xf>
    <xf numFmtId="0" fontId="9" fillId="3" borderId="22" xfId="0" applyFont="1" applyFill="1" applyBorder="1" applyAlignment="1" applyProtection="1">
      <alignment horizontal="center" wrapText="1"/>
    </xf>
    <xf numFmtId="0" fontId="9" fillId="3" borderId="0" xfId="0" applyFont="1" applyFill="1" applyBorder="1" applyAlignment="1" applyProtection="1">
      <alignment horizontal="center" wrapText="1"/>
    </xf>
    <xf numFmtId="0" fontId="9" fillId="3" borderId="0" xfId="0" applyFont="1" applyFill="1" applyBorder="1" applyAlignment="1" applyProtection="1">
      <alignment horizontal="center"/>
    </xf>
    <xf numFmtId="0" fontId="4" fillId="3" borderId="0" xfId="0" applyFont="1" applyFill="1" applyBorder="1" applyAlignment="1" applyProtection="1">
      <alignment horizontal="left" vertical="top" wrapText="1"/>
    </xf>
    <xf numFmtId="0" fontId="14" fillId="3" borderId="0" xfId="0" applyFont="1" applyFill="1" applyBorder="1" applyAlignment="1" applyProtection="1">
      <alignment horizontal="left" vertical="center" wrapText="1"/>
    </xf>
    <xf numFmtId="3" fontId="1" fillId="2" borderId="43" xfId="0" applyNumberFormat="1" applyFont="1" applyFill="1" applyBorder="1" applyAlignment="1" applyProtection="1">
      <alignment horizontal="center" vertical="top" wrapText="1"/>
      <protection locked="0"/>
    </xf>
    <xf numFmtId="3" fontId="1" fillId="2" borderId="31" xfId="0" applyNumberFormat="1" applyFont="1" applyFill="1" applyBorder="1" applyAlignment="1" applyProtection="1">
      <alignment horizontal="center" vertical="top" wrapText="1"/>
      <protection locked="0"/>
    </xf>
    <xf numFmtId="0" fontId="1" fillId="2" borderId="43" xfId="0" applyFont="1" applyFill="1" applyBorder="1" applyAlignment="1" applyProtection="1">
      <alignment horizontal="center" vertical="top" wrapText="1"/>
      <protection locked="0"/>
    </xf>
    <xf numFmtId="0" fontId="1" fillId="2" borderId="31" xfId="0" applyFont="1" applyFill="1" applyBorder="1" applyAlignment="1" applyProtection="1">
      <alignment horizontal="center" vertical="top" wrapText="1"/>
      <protection locked="0"/>
    </xf>
    <xf numFmtId="0" fontId="4" fillId="3" borderId="0" xfId="0" applyFont="1" applyFill="1" applyBorder="1" applyAlignment="1" applyProtection="1">
      <alignment horizontal="left" vertical="center" wrapText="1"/>
    </xf>
    <xf numFmtId="0" fontId="2" fillId="0" borderId="0" xfId="0" applyFont="1" applyFill="1" applyBorder="1" applyAlignment="1" applyProtection="1">
      <alignment horizontal="left" vertical="center" wrapText="1"/>
    </xf>
    <xf numFmtId="0" fontId="2" fillId="0" borderId="0" xfId="0" applyFont="1" applyFill="1" applyBorder="1" applyAlignment="1" applyProtection="1">
      <alignment horizontal="center" vertical="top" wrapText="1"/>
    </xf>
    <xf numFmtId="0" fontId="1" fillId="0" borderId="0" xfId="0" applyFont="1" applyFill="1" applyBorder="1" applyAlignment="1" applyProtection="1">
      <alignment horizontal="left" vertical="center" wrapText="1"/>
    </xf>
    <xf numFmtId="0" fontId="1" fillId="0" borderId="0" xfId="0" applyFont="1" applyFill="1" applyBorder="1" applyAlignment="1" applyProtection="1">
      <alignment vertical="top" wrapText="1"/>
      <protection locked="0"/>
    </xf>
    <xf numFmtId="3" fontId="1" fillId="0" borderId="0" xfId="0" applyNumberFormat="1" applyFont="1" applyFill="1" applyBorder="1" applyAlignment="1" applyProtection="1">
      <alignment vertical="top" wrapText="1"/>
      <protection locked="0"/>
    </xf>
    <xf numFmtId="0" fontId="29" fillId="0" borderId="0" xfId="0" applyFont="1" applyFill="1" applyBorder="1" applyAlignment="1" applyProtection="1">
      <alignment horizontal="left" vertical="center" wrapText="1"/>
    </xf>
    <xf numFmtId="0" fontId="1" fillId="3" borderId="0" xfId="0" applyFont="1" applyFill="1" applyBorder="1" applyAlignment="1" applyProtection="1">
      <alignment vertical="top" wrapText="1"/>
      <protection locked="0"/>
    </xf>
    <xf numFmtId="3" fontId="1" fillId="3" borderId="0" xfId="0" applyNumberFormat="1" applyFont="1" applyFill="1" applyBorder="1" applyAlignment="1" applyProtection="1">
      <alignment vertical="top" wrapText="1"/>
      <protection locked="0"/>
    </xf>
    <xf numFmtId="3" fontId="1" fillId="3" borderId="17" xfId="0" applyNumberFormat="1" applyFont="1" applyFill="1" applyBorder="1" applyAlignment="1" applyProtection="1">
      <alignment horizontal="center" vertical="top" wrapText="1"/>
      <protection locked="0"/>
    </xf>
    <xf numFmtId="0" fontId="2" fillId="3" borderId="0" xfId="0" applyFont="1" applyFill="1" applyBorder="1" applyAlignment="1" applyProtection="1">
      <alignment horizontal="center" vertical="top" wrapText="1"/>
    </xf>
    <xf numFmtId="0" fontId="13" fillId="2" borderId="43" xfId="0" applyFont="1" applyFill="1" applyBorder="1" applyAlignment="1" applyProtection="1">
      <alignment horizontal="left" vertical="top" wrapText="1"/>
      <protection locked="0"/>
    </xf>
    <xf numFmtId="0" fontId="13" fillId="2" borderId="31" xfId="0" applyFont="1" applyFill="1" applyBorder="1" applyAlignment="1" applyProtection="1">
      <alignment horizontal="left" vertical="top" wrapText="1"/>
      <protection locked="0"/>
    </xf>
    <xf numFmtId="0" fontId="1" fillId="2" borderId="43" xfId="0" applyFont="1" applyFill="1" applyBorder="1" applyAlignment="1" applyProtection="1">
      <alignment horizontal="left" vertical="top" wrapText="1"/>
      <protection locked="0"/>
    </xf>
    <xf numFmtId="0" fontId="1" fillId="2" borderId="31" xfId="0" applyFont="1" applyFill="1" applyBorder="1" applyAlignment="1" applyProtection="1">
      <alignment horizontal="left" vertical="top" wrapText="1"/>
      <protection locked="0"/>
    </xf>
    <xf numFmtId="3" fontId="1" fillId="2" borderId="43" xfId="0" applyNumberFormat="1" applyFont="1" applyFill="1" applyBorder="1" applyAlignment="1" applyProtection="1">
      <alignment horizontal="center" vertical="center" wrapText="1"/>
      <protection locked="0"/>
    </xf>
    <xf numFmtId="3" fontId="1" fillId="2" borderId="31" xfId="0" applyNumberFormat="1" applyFont="1" applyFill="1" applyBorder="1" applyAlignment="1" applyProtection="1">
      <alignment horizontal="center" vertical="center" wrapText="1"/>
      <protection locked="0"/>
    </xf>
    <xf numFmtId="0" fontId="13" fillId="3" borderId="22" xfId="0" applyFont="1" applyFill="1" applyBorder="1" applyAlignment="1" applyProtection="1">
      <alignment horizontal="center" wrapText="1"/>
    </xf>
    <xf numFmtId="0" fontId="14" fillId="3" borderId="0" xfId="0" applyFont="1" applyFill="1" applyBorder="1" applyAlignment="1" applyProtection="1">
      <alignment horizontal="left" vertical="top" wrapText="1"/>
    </xf>
    <xf numFmtId="0" fontId="13" fillId="3" borderId="0" xfId="0" applyFont="1" applyFill="1" applyBorder="1" applyAlignment="1" applyProtection="1">
      <alignment horizontal="center" wrapText="1"/>
    </xf>
    <xf numFmtId="0" fontId="10" fillId="3" borderId="0" xfId="0" applyFont="1" applyFill="1" applyBorder="1" applyAlignment="1" applyProtection="1">
      <alignment horizontal="left" vertical="top" wrapText="1"/>
    </xf>
    <xf numFmtId="0" fontId="3" fillId="2" borderId="51" xfId="0" applyFont="1" applyFill="1" applyBorder="1" applyAlignment="1" applyProtection="1">
      <alignment horizontal="left" vertical="center" wrapText="1"/>
    </xf>
    <xf numFmtId="0" fontId="3" fillId="2" borderId="53" xfId="0" applyFont="1" applyFill="1" applyBorder="1" applyAlignment="1" applyProtection="1">
      <alignment horizontal="left" vertical="center" wrapText="1"/>
    </xf>
    <xf numFmtId="0" fontId="3" fillId="2" borderId="45" xfId="0" applyFont="1" applyFill="1" applyBorder="1" applyAlignment="1" applyProtection="1">
      <alignment horizontal="left" vertical="center" wrapText="1"/>
    </xf>
    <xf numFmtId="0" fontId="3" fillId="2" borderId="47" xfId="0" applyFont="1" applyFill="1" applyBorder="1" applyAlignment="1" applyProtection="1">
      <alignment horizontal="left" vertical="center" wrapText="1"/>
    </xf>
    <xf numFmtId="0" fontId="3" fillId="2" borderId="48" xfId="0" applyFont="1" applyFill="1" applyBorder="1" applyAlignment="1" applyProtection="1">
      <alignment horizontal="left" vertical="center" wrapText="1"/>
    </xf>
    <xf numFmtId="0" fontId="3" fillId="2" borderId="50" xfId="0" applyFont="1" applyFill="1" applyBorder="1" applyAlignment="1" applyProtection="1">
      <alignment horizontal="left" vertical="center" wrapText="1"/>
    </xf>
    <xf numFmtId="0" fontId="3" fillId="2" borderId="6" xfId="0" applyFont="1" applyFill="1" applyBorder="1" applyAlignment="1" applyProtection="1">
      <alignment horizontal="center" vertical="top" wrapText="1"/>
    </xf>
    <xf numFmtId="0" fontId="3" fillId="2" borderId="7" xfId="0" applyFont="1" applyFill="1" applyBorder="1" applyAlignment="1" applyProtection="1">
      <alignment horizontal="center" vertical="top" wrapText="1"/>
    </xf>
    <xf numFmtId="0" fontId="21" fillId="3" borderId="66" xfId="0" applyFont="1" applyFill="1" applyBorder="1" applyAlignment="1">
      <alignment horizontal="center" vertical="top"/>
    </xf>
    <xf numFmtId="0" fontId="21" fillId="3" borderId="67" xfId="0" applyFont="1" applyFill="1" applyBorder="1" applyAlignment="1">
      <alignment horizontal="center" vertical="top"/>
    </xf>
    <xf numFmtId="0" fontId="28" fillId="0" borderId="0" xfId="0" applyFont="1" applyFill="1" applyBorder="1" applyAlignment="1">
      <alignment horizontal="center" vertical="center" wrapText="1"/>
    </xf>
    <xf numFmtId="0" fontId="6" fillId="0" borderId="0" xfId="0" applyFont="1" applyFill="1" applyBorder="1" applyAlignment="1" applyProtection="1">
      <alignment vertical="top" wrapText="1"/>
    </xf>
    <xf numFmtId="0" fontId="6" fillId="0" borderId="0" xfId="0" applyFont="1" applyFill="1" applyBorder="1" applyAlignment="1" applyProtection="1">
      <alignment vertical="top" wrapText="1"/>
      <protection locked="0"/>
    </xf>
    <xf numFmtId="0" fontId="7" fillId="0" borderId="0" xfId="0" applyFont="1" applyFill="1" applyBorder="1" applyAlignment="1" applyProtection="1">
      <alignment vertical="top" wrapText="1"/>
    </xf>
    <xf numFmtId="0" fontId="8" fillId="0" borderId="0" xfId="0" applyFont="1" applyFill="1" applyBorder="1" applyAlignment="1" applyProtection="1">
      <alignment vertical="top" wrapText="1"/>
    </xf>
    <xf numFmtId="0" fontId="7" fillId="0" borderId="0" xfId="0" applyFont="1" applyFill="1" applyBorder="1" applyAlignment="1" applyProtection="1">
      <alignment horizontal="center" vertical="top" wrapText="1"/>
    </xf>
    <xf numFmtId="3" fontId="6" fillId="0" borderId="0" xfId="0" applyNumberFormat="1" applyFont="1" applyFill="1" applyBorder="1" applyAlignment="1" applyProtection="1">
      <alignment vertical="top" wrapText="1"/>
      <protection locked="0"/>
    </xf>
    <xf numFmtId="0" fontId="13" fillId="2" borderId="43" xfId="0" applyFont="1" applyFill="1" applyBorder="1" applyAlignment="1" applyProtection="1">
      <alignment horizontal="center" vertical="top" wrapText="1"/>
    </xf>
    <xf numFmtId="0" fontId="13" fillId="2" borderId="17" xfId="0" applyFont="1" applyFill="1" applyBorder="1" applyAlignment="1" applyProtection="1">
      <alignment horizontal="center" vertical="top" wrapText="1"/>
    </xf>
    <xf numFmtId="0" fontId="13" fillId="2" borderId="31" xfId="0" applyFont="1" applyFill="1" applyBorder="1" applyAlignment="1" applyProtection="1">
      <alignment horizontal="center" vertical="top" wrapText="1"/>
    </xf>
    <xf numFmtId="0" fontId="3" fillId="2" borderId="6" xfId="0" applyFont="1" applyFill="1" applyBorder="1" applyAlignment="1" applyProtection="1">
      <alignment horizontal="left" vertical="center" wrapText="1"/>
    </xf>
    <xf numFmtId="0" fontId="3" fillId="2" borderId="7" xfId="0" applyFont="1" applyFill="1" applyBorder="1" applyAlignment="1" applyProtection="1">
      <alignment horizontal="left" vertical="center" wrapText="1"/>
    </xf>
    <xf numFmtId="0" fontId="13" fillId="3" borderId="0" xfId="0" applyFont="1" applyFill="1" applyBorder="1" applyAlignment="1" applyProtection="1">
      <alignment horizontal="left" vertical="top" wrapText="1"/>
    </xf>
    <xf numFmtId="0" fontId="14" fillId="2" borderId="32" xfId="0" applyFont="1" applyFill="1" applyBorder="1" applyAlignment="1" applyProtection="1">
      <alignment horizontal="center" vertical="top" wrapText="1"/>
    </xf>
    <xf numFmtId="0" fontId="14" fillId="2" borderId="18" xfId="0" applyFont="1" applyFill="1" applyBorder="1" applyAlignment="1" applyProtection="1">
      <alignment horizontal="center" vertical="top" wrapText="1"/>
    </xf>
    <xf numFmtId="0" fontId="21" fillId="0" borderId="0" xfId="0" applyFont="1" applyFill="1" applyBorder="1" applyAlignment="1">
      <alignment horizontal="center" vertical="top"/>
    </xf>
    <xf numFmtId="0" fontId="13" fillId="3" borderId="0" xfId="0" applyFont="1" applyFill="1" applyBorder="1" applyAlignment="1" applyProtection="1">
      <alignment horizontal="center"/>
    </xf>
    <xf numFmtId="0" fontId="28" fillId="3" borderId="0" xfId="0" applyFont="1" applyFill="1" applyAlignment="1">
      <alignment horizontal="left" wrapText="1"/>
    </xf>
    <xf numFmtId="0" fontId="28" fillId="3" borderId="0" xfId="0" applyFont="1" applyFill="1" applyAlignment="1">
      <alignment horizontal="left"/>
    </xf>
    <xf numFmtId="0" fontId="30" fillId="3" borderId="0" xfId="0" applyFont="1" applyFill="1" applyAlignment="1">
      <alignment horizontal="left"/>
    </xf>
    <xf numFmtId="0" fontId="13" fillId="2" borderId="12" xfId="0" applyFont="1" applyFill="1" applyBorder="1" applyAlignment="1" applyProtection="1">
      <alignment horizontal="center" vertical="top" wrapText="1"/>
    </xf>
    <xf numFmtId="0" fontId="13" fillId="2" borderId="14" xfId="0" applyFont="1" applyFill="1" applyBorder="1" applyAlignment="1" applyProtection="1">
      <alignment horizontal="center" vertical="top" wrapText="1"/>
    </xf>
    <xf numFmtId="0" fontId="13" fillId="2" borderId="5" xfId="0" applyFont="1" applyFill="1" applyBorder="1" applyAlignment="1" applyProtection="1">
      <alignment horizontal="center" vertical="top" wrapText="1"/>
    </xf>
    <xf numFmtId="0" fontId="13" fillId="2" borderId="44" xfId="0" applyFont="1" applyFill="1" applyBorder="1" applyAlignment="1" applyProtection="1">
      <alignment horizontal="center" vertical="top" wrapText="1"/>
    </xf>
    <xf numFmtId="0" fontId="13" fillId="2" borderId="6" xfId="0" applyFont="1" applyFill="1" applyBorder="1" applyAlignment="1" applyProtection="1">
      <alignment horizontal="center" vertical="top" wrapText="1"/>
    </xf>
    <xf numFmtId="0" fontId="13" fillId="2" borderId="7" xfId="0" applyFont="1" applyFill="1" applyBorder="1" applyAlignment="1" applyProtection="1">
      <alignment horizontal="center" vertical="top" wrapText="1"/>
    </xf>
    <xf numFmtId="0" fontId="49" fillId="0" borderId="43" xfId="0" applyFont="1" applyFill="1" applyBorder="1" applyAlignment="1">
      <alignment horizontal="center"/>
    </xf>
    <xf numFmtId="0" fontId="49" fillId="0" borderId="17" xfId="0" applyFont="1" applyFill="1" applyBorder="1" applyAlignment="1">
      <alignment horizontal="center"/>
    </xf>
    <xf numFmtId="0" fontId="49" fillId="0" borderId="31" xfId="0" applyFont="1" applyFill="1" applyBorder="1" applyAlignment="1">
      <alignment horizontal="center"/>
    </xf>
    <xf numFmtId="0" fontId="28" fillId="0" borderId="48" xfId="0" applyFont="1" applyFill="1" applyBorder="1" applyAlignment="1">
      <alignment horizontal="left" vertical="center" wrapText="1"/>
    </xf>
    <xf numFmtId="0" fontId="28" fillId="0" borderId="59" xfId="0" applyFont="1" applyFill="1" applyBorder="1" applyAlignment="1">
      <alignment horizontal="left" vertical="center" wrapText="1"/>
    </xf>
    <xf numFmtId="0" fontId="28" fillId="0" borderId="51" xfId="0" applyFont="1" applyFill="1" applyBorder="1" applyAlignment="1">
      <alignment horizontal="left" vertical="center" wrapText="1"/>
    </xf>
    <xf numFmtId="0" fontId="28" fillId="0" borderId="56" xfId="0" applyFont="1" applyFill="1" applyBorder="1" applyAlignment="1">
      <alignment horizontal="left" vertical="center" wrapText="1"/>
    </xf>
    <xf numFmtId="0" fontId="28" fillId="0" borderId="45" xfId="0" applyFont="1" applyFill="1" applyBorder="1" applyAlignment="1">
      <alignment horizontal="left" vertical="center" wrapText="1"/>
    </xf>
    <xf numFmtId="0" fontId="28" fillId="0" borderId="64" xfId="0" applyFont="1" applyFill="1" applyBorder="1" applyAlignment="1">
      <alignment horizontal="left" vertical="center" wrapText="1"/>
    </xf>
    <xf numFmtId="0" fontId="21" fillId="0" borderId="10" xfId="0" applyFont="1" applyFill="1" applyBorder="1" applyAlignment="1">
      <alignment horizontal="center" vertical="center"/>
    </xf>
    <xf numFmtId="0" fontId="21" fillId="0" borderId="9" xfId="0" applyFont="1" applyFill="1" applyBorder="1" applyAlignment="1">
      <alignment horizontal="center" vertical="center"/>
    </xf>
    <xf numFmtId="0" fontId="21" fillId="0" borderId="11" xfId="0" applyFont="1" applyFill="1" applyBorder="1" applyAlignment="1">
      <alignment horizontal="center" vertical="center"/>
    </xf>
    <xf numFmtId="0" fontId="21" fillId="0" borderId="7" xfId="0" applyFont="1" applyFill="1" applyBorder="1" applyAlignment="1">
      <alignment horizontal="center" vertical="center"/>
    </xf>
    <xf numFmtId="0" fontId="21" fillId="0" borderId="42" xfId="0" applyFont="1" applyFill="1" applyBorder="1" applyAlignment="1">
      <alignment horizontal="left" vertical="center" wrapText="1"/>
    </xf>
    <xf numFmtId="0" fontId="21" fillId="0" borderId="46" xfId="0" applyFont="1" applyFill="1" applyBorder="1" applyAlignment="1">
      <alignment horizontal="left" vertical="center" wrapText="1"/>
    </xf>
    <xf numFmtId="0" fontId="21" fillId="0" borderId="47" xfId="0" applyFont="1" applyFill="1" applyBorder="1" applyAlignment="1">
      <alignment horizontal="left" vertical="center" wrapText="1"/>
    </xf>
    <xf numFmtId="0" fontId="21" fillId="0" borderId="63" xfId="0" applyFont="1" applyFill="1" applyBorder="1" applyAlignment="1">
      <alignment horizontal="center" vertical="top" wrapText="1"/>
    </xf>
    <xf numFmtId="0" fontId="21" fillId="0" borderId="18" xfId="0" applyFont="1" applyFill="1" applyBorder="1" applyAlignment="1">
      <alignment horizontal="center" vertical="top" wrapText="1"/>
    </xf>
    <xf numFmtId="0" fontId="21" fillId="0" borderId="10" xfId="0" applyFont="1" applyFill="1" applyBorder="1" applyAlignment="1">
      <alignment horizontal="left" vertical="center" wrapText="1"/>
    </xf>
    <xf numFmtId="0" fontId="21" fillId="0" borderId="9" xfId="0" applyFont="1" applyFill="1" applyBorder="1" applyAlignment="1">
      <alignment horizontal="left" vertical="center" wrapText="1"/>
    </xf>
    <xf numFmtId="0" fontId="21" fillId="0" borderId="30" xfId="0" applyFont="1" applyFill="1" applyBorder="1" applyAlignment="1">
      <alignment horizontal="left" vertical="center" wrapText="1"/>
    </xf>
    <xf numFmtId="0" fontId="21" fillId="0" borderId="52" xfId="0" applyFont="1" applyFill="1" applyBorder="1" applyAlignment="1">
      <alignment horizontal="left" vertical="center"/>
    </xf>
    <xf numFmtId="0" fontId="21" fillId="0" borderId="53" xfId="0" applyFont="1" applyFill="1" applyBorder="1" applyAlignment="1">
      <alignment horizontal="left" vertical="center"/>
    </xf>
    <xf numFmtId="0" fontId="21" fillId="0" borderId="13" xfId="0" applyFont="1" applyFill="1" applyBorder="1" applyAlignment="1">
      <alignment horizontal="center" vertical="center"/>
    </xf>
    <xf numFmtId="0" fontId="21" fillId="0" borderId="14" xfId="0" applyFont="1" applyFill="1" applyBorder="1" applyAlignment="1">
      <alignment horizontal="center" vertical="center"/>
    </xf>
    <xf numFmtId="0" fontId="28" fillId="0" borderId="12" xfId="0" applyFont="1" applyFill="1" applyBorder="1" applyAlignment="1">
      <alignment horizontal="left" vertical="center" wrapText="1"/>
    </xf>
    <xf numFmtId="0" fontId="28" fillId="0" borderId="13" xfId="0" applyFont="1" applyFill="1" applyBorder="1" applyAlignment="1">
      <alignment horizontal="left" vertical="center" wrapText="1"/>
    </xf>
    <xf numFmtId="0" fontId="0" fillId="0" borderId="13" xfId="0" applyFill="1" applyBorder="1" applyAlignment="1">
      <alignment horizontal="center" vertical="top"/>
    </xf>
    <xf numFmtId="0" fontId="0" fillId="0" borderId="14" xfId="0" applyFill="1" applyBorder="1" applyAlignment="1">
      <alignment horizontal="center" vertical="top"/>
    </xf>
    <xf numFmtId="0" fontId="0" fillId="0" borderId="10" xfId="0" applyFill="1" applyBorder="1" applyAlignment="1">
      <alignment horizontal="center" vertical="top"/>
    </xf>
    <xf numFmtId="0" fontId="0" fillId="0" borderId="9" xfId="0" applyFill="1" applyBorder="1" applyAlignment="1">
      <alignment horizontal="center" vertical="top"/>
    </xf>
    <xf numFmtId="0" fontId="28" fillId="0" borderId="8" xfId="0" applyFont="1" applyFill="1" applyBorder="1" applyAlignment="1">
      <alignment horizontal="left" vertical="center" wrapText="1"/>
    </xf>
    <xf numFmtId="0" fontId="28" fillId="0" borderId="10" xfId="0" applyFont="1" applyFill="1" applyBorder="1" applyAlignment="1">
      <alignment horizontal="left" vertical="center" wrapText="1"/>
    </xf>
    <xf numFmtId="0" fontId="28" fillId="0" borderId="6" xfId="0" applyFont="1" applyFill="1" applyBorder="1" applyAlignment="1">
      <alignment horizontal="left" vertical="center" wrapText="1"/>
    </xf>
    <xf numFmtId="0" fontId="28" fillId="0" borderId="11" xfId="0" applyFont="1" applyFill="1" applyBorder="1" applyAlignment="1">
      <alignment horizontal="left" vertical="center" wrapText="1"/>
    </xf>
    <xf numFmtId="0" fontId="28" fillId="13" borderId="0" xfId="0" applyFont="1" applyFill="1" applyBorder="1" applyAlignment="1">
      <alignment horizontal="left" vertical="top" wrapText="1"/>
    </xf>
    <xf numFmtId="0" fontId="21" fillId="0" borderId="11" xfId="0" applyFont="1" applyFill="1" applyBorder="1" applyAlignment="1">
      <alignment horizontal="center" vertical="top" wrapText="1"/>
    </xf>
    <xf numFmtId="0" fontId="21" fillId="0" borderId="7" xfId="0" applyFont="1" applyFill="1" applyBorder="1" applyAlignment="1">
      <alignment horizontal="center" vertical="top" wrapText="1"/>
    </xf>
    <xf numFmtId="0" fontId="21" fillId="0" borderId="13" xfId="0" applyFont="1" applyFill="1" applyBorder="1" applyAlignment="1">
      <alignment horizontal="center" vertical="top" wrapText="1"/>
    </xf>
    <xf numFmtId="0" fontId="21" fillId="0" borderId="14" xfId="0" applyFont="1" applyFill="1" applyBorder="1" applyAlignment="1">
      <alignment horizontal="center" vertical="top" wrapText="1"/>
    </xf>
    <xf numFmtId="0" fontId="21" fillId="0" borderId="10" xfId="0" applyFont="1" applyFill="1" applyBorder="1" applyAlignment="1">
      <alignment horizontal="center" vertical="top" wrapText="1"/>
    </xf>
    <xf numFmtId="0" fontId="21" fillId="0" borderId="9" xfId="0" applyFont="1" applyFill="1" applyBorder="1" applyAlignment="1">
      <alignment horizontal="center" vertical="top" wrapText="1"/>
    </xf>
    <xf numFmtId="0" fontId="28" fillId="0" borderId="32" xfId="0" applyFont="1" applyFill="1" applyBorder="1" applyAlignment="1">
      <alignment horizontal="left" vertical="center" wrapText="1"/>
    </xf>
    <xf numFmtId="0" fontId="21" fillId="0" borderId="63" xfId="0" applyFont="1" applyFill="1" applyBorder="1" applyAlignment="1">
      <alignment horizontal="left" vertical="center" wrapText="1"/>
    </xf>
    <xf numFmtId="0" fontId="14" fillId="0" borderId="8" xfId="0" applyFont="1" applyFill="1" applyBorder="1" applyAlignment="1">
      <alignment horizontal="center" vertical="center" wrapText="1"/>
    </xf>
    <xf numFmtId="0" fontId="14" fillId="0" borderId="10" xfId="0" applyFont="1" applyFill="1" applyBorder="1" applyAlignment="1">
      <alignment horizontal="center" vertical="center" wrapText="1"/>
    </xf>
    <xf numFmtId="0" fontId="14" fillId="0" borderId="9" xfId="0" applyFont="1" applyFill="1" applyBorder="1" applyAlignment="1">
      <alignment horizontal="center" vertical="center" wrapText="1"/>
    </xf>
    <xf numFmtId="0" fontId="21" fillId="0" borderId="12" xfId="0" applyFont="1" applyFill="1" applyBorder="1" applyAlignment="1">
      <alignment horizontal="center" vertical="top"/>
    </xf>
    <xf numFmtId="0" fontId="21" fillId="0" borderId="13" xfId="0" applyFont="1" applyFill="1" applyBorder="1" applyAlignment="1">
      <alignment horizontal="center" vertical="top"/>
    </xf>
    <xf numFmtId="0" fontId="21" fillId="0" borderId="14" xfId="0" applyFont="1" applyFill="1" applyBorder="1" applyAlignment="1">
      <alignment horizontal="center" vertical="top"/>
    </xf>
    <xf numFmtId="0" fontId="21" fillId="0" borderId="53" xfId="0" applyFont="1" applyFill="1" applyBorder="1" applyAlignment="1">
      <alignment horizontal="left" vertical="center" wrapText="1"/>
    </xf>
    <xf numFmtId="0" fontId="21" fillId="0" borderId="51" xfId="0" applyFont="1" applyFill="1" applyBorder="1" applyAlignment="1">
      <alignment horizontal="left" vertical="center" wrapText="1"/>
    </xf>
    <xf numFmtId="0" fontId="21" fillId="0" borderId="56" xfId="0" applyFont="1" applyFill="1" applyBorder="1" applyAlignment="1">
      <alignment horizontal="left" vertical="center" wrapText="1"/>
    </xf>
    <xf numFmtId="0" fontId="28" fillId="0" borderId="48" xfId="0" applyFont="1" applyBorder="1" applyAlignment="1">
      <alignment horizontal="left" vertical="center" wrapText="1"/>
    </xf>
    <xf numFmtId="0" fontId="28" fillId="0" borderId="49" xfId="0" applyFont="1" applyBorder="1" applyAlignment="1">
      <alignment horizontal="left" vertical="center" wrapText="1"/>
    </xf>
    <xf numFmtId="0" fontId="28" fillId="0" borderId="50" xfId="0" applyFont="1" applyBorder="1" applyAlignment="1">
      <alignment horizontal="left" vertical="center" wrapText="1"/>
    </xf>
    <xf numFmtId="0" fontId="49" fillId="0" borderId="43" xfId="0" applyFont="1" applyBorder="1" applyAlignment="1">
      <alignment horizontal="center" vertical="top"/>
    </xf>
    <xf numFmtId="0" fontId="49" fillId="0" borderId="17" xfId="0" applyFont="1" applyBorder="1" applyAlignment="1">
      <alignment horizontal="center" vertical="top"/>
    </xf>
    <xf numFmtId="0" fontId="49" fillId="0" borderId="31" xfId="0" applyFont="1" applyBorder="1" applyAlignment="1">
      <alignment horizontal="center" vertical="top"/>
    </xf>
    <xf numFmtId="0" fontId="28" fillId="3" borderId="0" xfId="0" applyFont="1" applyFill="1" applyBorder="1" applyAlignment="1">
      <alignment horizontal="left" vertical="center" wrapText="1"/>
    </xf>
    <xf numFmtId="0" fontId="21" fillId="0" borderId="10" xfId="0" applyFont="1" applyBorder="1" applyAlignment="1">
      <alignment horizontal="center" vertical="center"/>
    </xf>
    <xf numFmtId="0" fontId="21" fillId="0" borderId="9" xfId="0" applyFont="1" applyBorder="1" applyAlignment="1">
      <alignment horizontal="center" vertical="center"/>
    </xf>
    <xf numFmtId="0" fontId="21" fillId="3" borderId="0" xfId="0" applyFont="1" applyFill="1" applyBorder="1" applyAlignment="1">
      <alignment horizontal="center" vertical="top"/>
    </xf>
    <xf numFmtId="0" fontId="21" fillId="0" borderId="13" xfId="0" applyFont="1" applyBorder="1" applyAlignment="1">
      <alignment horizontal="center" vertical="center"/>
    </xf>
    <xf numFmtId="0" fontId="21" fillId="0" borderId="14" xfId="0" applyFont="1" applyBorder="1" applyAlignment="1">
      <alignment horizontal="center" vertical="center"/>
    </xf>
    <xf numFmtId="0" fontId="28" fillId="0" borderId="6" xfId="0" applyFont="1" applyFill="1" applyBorder="1" applyAlignment="1">
      <alignment horizontal="center" vertical="center" wrapText="1"/>
    </xf>
    <xf numFmtId="0" fontId="28" fillId="0" borderId="11" xfId="0" applyFont="1" applyFill="1" applyBorder="1" applyAlignment="1">
      <alignment horizontal="center" vertical="center" wrapText="1"/>
    </xf>
    <xf numFmtId="0" fontId="28" fillId="0" borderId="7" xfId="0" applyFont="1" applyFill="1" applyBorder="1" applyAlignment="1">
      <alignment horizontal="center" vertical="center" wrapText="1"/>
    </xf>
    <xf numFmtId="0" fontId="60" fillId="0" borderId="45" xfId="0" applyFont="1" applyFill="1" applyBorder="1" applyAlignment="1">
      <alignment horizontal="left" vertical="center" wrapText="1"/>
    </xf>
    <xf numFmtId="0" fontId="60" fillId="0" borderId="64" xfId="0" applyFont="1" applyFill="1" applyBorder="1" applyAlignment="1">
      <alignment horizontal="left" vertical="center" wrapText="1"/>
    </xf>
    <xf numFmtId="0" fontId="60" fillId="0" borderId="42" xfId="0" applyFont="1" applyFill="1" applyBorder="1" applyAlignment="1">
      <alignment horizontal="center" vertical="center" wrapText="1"/>
    </xf>
    <xf numFmtId="0" fontId="60" fillId="0" borderId="46" xfId="0" applyFont="1" applyFill="1" applyBorder="1" applyAlignment="1">
      <alignment horizontal="center" vertical="center" wrapText="1"/>
    </xf>
    <xf numFmtId="0" fontId="60" fillId="0" borderId="47" xfId="0" applyFont="1" applyFill="1" applyBorder="1" applyAlignment="1">
      <alignment horizontal="center" vertical="center" wrapText="1"/>
    </xf>
    <xf numFmtId="0" fontId="28" fillId="0" borderId="8" xfId="0" applyFont="1" applyFill="1" applyBorder="1" applyAlignment="1">
      <alignment horizontal="left" vertical="top" wrapText="1"/>
    </xf>
    <xf numFmtId="0" fontId="28" fillId="0" borderId="10" xfId="0" applyFont="1" applyFill="1" applyBorder="1" applyAlignment="1">
      <alignment horizontal="left" vertical="top" wrapText="1"/>
    </xf>
    <xf numFmtId="0" fontId="28" fillId="0" borderId="9" xfId="0" applyFont="1" applyFill="1" applyBorder="1" applyAlignment="1">
      <alignment horizontal="left" vertical="top" wrapText="1"/>
    </xf>
    <xf numFmtId="0" fontId="60" fillId="0" borderId="51" xfId="0" applyFont="1" applyFill="1" applyBorder="1" applyAlignment="1">
      <alignment horizontal="left" vertical="center" wrapText="1"/>
    </xf>
    <xf numFmtId="0" fontId="60" fillId="0" borderId="56" xfId="0" applyFont="1" applyFill="1" applyBorder="1" applyAlignment="1">
      <alignment horizontal="left" vertical="center" wrapText="1"/>
    </xf>
    <xf numFmtId="0" fontId="60" fillId="0" borderId="30" xfId="0" applyFont="1" applyFill="1" applyBorder="1" applyAlignment="1">
      <alignment horizontal="center" vertical="center" wrapText="1"/>
    </xf>
    <xf numFmtId="0" fontId="60" fillId="0" borderId="52" xfId="0" applyFont="1" applyFill="1" applyBorder="1" applyAlignment="1">
      <alignment horizontal="center" vertical="center" wrapText="1"/>
    </xf>
    <xf numFmtId="0" fontId="60" fillId="0" borderId="53" xfId="0" applyFont="1" applyFill="1" applyBorder="1" applyAlignment="1">
      <alignment horizontal="center" vertical="center" wrapText="1"/>
    </xf>
    <xf numFmtId="0" fontId="21" fillId="0" borderId="10" xfId="0" applyFont="1" applyFill="1" applyBorder="1" applyAlignment="1">
      <alignment horizontal="left" vertical="center"/>
    </xf>
    <xf numFmtId="0" fontId="21" fillId="0" borderId="9" xfId="0" applyFont="1" applyFill="1" applyBorder="1" applyAlignment="1">
      <alignment horizontal="left" vertical="center"/>
    </xf>
    <xf numFmtId="0" fontId="21" fillId="0" borderId="30" xfId="0" applyFont="1" applyFill="1" applyBorder="1" applyAlignment="1">
      <alignment horizontal="center" vertical="center"/>
    </xf>
    <xf numFmtId="0" fontId="21" fillId="0" borderId="52" xfId="0" applyFont="1" applyFill="1" applyBorder="1" applyAlignment="1">
      <alignment horizontal="center" vertical="center"/>
    </xf>
    <xf numFmtId="0" fontId="21" fillId="0" borderId="53" xfId="0" applyFont="1" applyFill="1" applyBorder="1" applyAlignment="1">
      <alignment horizontal="center" vertical="center"/>
    </xf>
    <xf numFmtId="0" fontId="21" fillId="0" borderId="11" xfId="0" applyFont="1" applyFill="1" applyBorder="1" applyAlignment="1">
      <alignment horizontal="left" vertical="center"/>
    </xf>
    <xf numFmtId="0" fontId="21" fillId="0" borderId="7" xfId="0" applyFont="1" applyFill="1" applyBorder="1" applyAlignment="1">
      <alignment horizontal="left" vertical="center"/>
    </xf>
    <xf numFmtId="0" fontId="21" fillId="0" borderId="42" xfId="0" applyFont="1" applyFill="1" applyBorder="1" applyAlignment="1">
      <alignment horizontal="center" vertical="center"/>
    </xf>
    <xf numFmtId="0" fontId="21" fillId="0" borderId="46" xfId="0" applyFont="1" applyFill="1" applyBorder="1" applyAlignment="1">
      <alignment horizontal="center" vertical="center"/>
    </xf>
    <xf numFmtId="0" fontId="21" fillId="0" borderId="47" xfId="0" applyFont="1" applyFill="1" applyBorder="1" applyAlignment="1">
      <alignment horizontal="center" vertical="center"/>
    </xf>
    <xf numFmtId="0" fontId="14" fillId="0" borderId="6" xfId="0" applyFont="1" applyFill="1" applyBorder="1" applyAlignment="1">
      <alignment horizontal="center" vertical="center" wrapText="1"/>
    </xf>
    <xf numFmtId="0" fontId="14" fillId="0" borderId="11" xfId="0" applyFont="1" applyFill="1" applyBorder="1" applyAlignment="1">
      <alignment horizontal="center" vertical="center" wrapText="1"/>
    </xf>
    <xf numFmtId="0" fontId="21" fillId="0" borderId="10" xfId="0" applyFont="1" applyFill="1" applyBorder="1" applyAlignment="1">
      <alignment horizontal="center" vertical="top"/>
    </xf>
    <xf numFmtId="0" fontId="21" fillId="0" borderId="9" xfId="0" applyFont="1" applyFill="1" applyBorder="1" applyAlignment="1">
      <alignment horizontal="center" vertical="top"/>
    </xf>
    <xf numFmtId="0" fontId="14" fillId="0" borderId="7" xfId="0" applyFont="1" applyFill="1" applyBorder="1" applyAlignment="1">
      <alignment horizontal="center" vertical="center" wrapText="1"/>
    </xf>
    <xf numFmtId="0" fontId="21" fillId="0" borderId="45" xfId="0" applyFont="1" applyFill="1" applyBorder="1" applyAlignment="1">
      <alignment horizontal="left" vertical="center"/>
    </xf>
    <xf numFmtId="0" fontId="21" fillId="0" borderId="64" xfId="0" applyFont="1" applyFill="1" applyBorder="1" applyAlignment="1">
      <alignment horizontal="left" vertical="center"/>
    </xf>
    <xf numFmtId="0" fontId="21" fillId="0" borderId="42" xfId="0" applyFont="1" applyFill="1" applyBorder="1" applyAlignment="1">
      <alignment horizontal="center" vertical="top"/>
    </xf>
    <xf numFmtId="0" fontId="21" fillId="0" borderId="46" xfId="0" applyFont="1" applyFill="1" applyBorder="1" applyAlignment="1">
      <alignment horizontal="center" vertical="top"/>
    </xf>
    <xf numFmtId="0" fontId="21" fillId="0" borderId="47" xfId="0" applyFont="1" applyFill="1" applyBorder="1" applyAlignment="1">
      <alignment horizontal="center" vertical="top"/>
    </xf>
    <xf numFmtId="0" fontId="28" fillId="0" borderId="51" xfId="0" applyFont="1" applyFill="1" applyBorder="1" applyAlignment="1">
      <alignment horizontal="center" vertical="center" wrapText="1"/>
    </xf>
    <xf numFmtId="0" fontId="28" fillId="0" borderId="56" xfId="0" applyFont="1" applyFill="1" applyBorder="1" applyAlignment="1">
      <alignment horizontal="center" vertical="center" wrapText="1"/>
    </xf>
    <xf numFmtId="0" fontId="28" fillId="0" borderId="30" xfId="0" applyFont="1" applyFill="1" applyBorder="1" applyAlignment="1">
      <alignment horizontal="center" vertical="center" wrapText="1"/>
    </xf>
    <xf numFmtId="0" fontId="28" fillId="0" borderId="52" xfId="0" applyFont="1" applyFill="1" applyBorder="1" applyAlignment="1">
      <alignment horizontal="center" vertical="center" wrapText="1"/>
    </xf>
    <xf numFmtId="0" fontId="28" fillId="0" borderId="53" xfId="0" applyFont="1" applyFill="1" applyBorder="1" applyAlignment="1">
      <alignment horizontal="center" vertical="center" wrapText="1"/>
    </xf>
    <xf numFmtId="0" fontId="63" fillId="2" borderId="19" xfId="0" applyFont="1" applyFill="1" applyBorder="1" applyAlignment="1" applyProtection="1">
      <alignment horizontal="center" vertical="center" wrapText="1"/>
    </xf>
    <xf numFmtId="0" fontId="63" fillId="2" borderId="21" xfId="0" applyFont="1" applyFill="1" applyBorder="1" applyAlignment="1" applyProtection="1">
      <alignment horizontal="center" vertical="center" wrapText="1"/>
    </xf>
    <xf numFmtId="0" fontId="63" fillId="2" borderId="43" xfId="0" applyFont="1" applyFill="1" applyBorder="1" applyAlignment="1" applyProtection="1">
      <alignment horizontal="center" vertical="center" wrapText="1"/>
    </xf>
    <xf numFmtId="0" fontId="63" fillId="2" borderId="31" xfId="0" applyFont="1" applyFill="1" applyBorder="1" applyAlignment="1" applyProtection="1">
      <alignment horizontal="center" vertical="center" wrapText="1"/>
    </xf>
    <xf numFmtId="0" fontId="13" fillId="2" borderId="51" xfId="0" applyFont="1" applyFill="1" applyBorder="1" applyAlignment="1" applyProtection="1">
      <alignment horizontal="left" vertical="center" wrapText="1"/>
    </xf>
    <xf numFmtId="0" fontId="13" fillId="2" borderId="52" xfId="0" applyFont="1" applyFill="1" applyBorder="1" applyAlignment="1" applyProtection="1">
      <alignment horizontal="left" vertical="center" wrapText="1"/>
    </xf>
    <xf numFmtId="0" fontId="13" fillId="2" borderId="53" xfId="0" applyFont="1" applyFill="1" applyBorder="1" applyAlignment="1" applyProtection="1">
      <alignment horizontal="left" vertical="center" wrapText="1"/>
    </xf>
    <xf numFmtId="0" fontId="13" fillId="2" borderId="45" xfId="0" applyFont="1" applyFill="1" applyBorder="1" applyAlignment="1" applyProtection="1">
      <alignment horizontal="left" vertical="center" wrapText="1"/>
    </xf>
    <xf numFmtId="0" fontId="13" fillId="2" borderId="46" xfId="0" applyFont="1" applyFill="1" applyBorder="1" applyAlignment="1" applyProtection="1">
      <alignment horizontal="left" vertical="center" wrapText="1"/>
    </xf>
    <xf numFmtId="0" fontId="13" fillId="2" borderId="47" xfId="0" applyFont="1" applyFill="1" applyBorder="1" applyAlignment="1" applyProtection="1">
      <alignment horizontal="left" vertical="center" wrapText="1"/>
    </xf>
    <xf numFmtId="0" fontId="14" fillId="3" borderId="25" xfId="0" applyFont="1" applyFill="1" applyBorder="1" applyAlignment="1" applyProtection="1">
      <alignment horizontal="center" vertical="center" wrapText="1"/>
    </xf>
    <xf numFmtId="0" fontId="13" fillId="2" borderId="48" xfId="0" applyFont="1" applyFill="1" applyBorder="1" applyAlignment="1" applyProtection="1">
      <alignment horizontal="left" vertical="center" wrapText="1"/>
    </xf>
    <xf numFmtId="0" fontId="13" fillId="2" borderId="49" xfId="0" applyFont="1" applyFill="1" applyBorder="1" applyAlignment="1" applyProtection="1">
      <alignment horizontal="left" vertical="center" wrapText="1"/>
    </xf>
    <xf numFmtId="0" fontId="13" fillId="2" borderId="50" xfId="0" applyFont="1" applyFill="1" applyBorder="1" applyAlignment="1" applyProtection="1">
      <alignment horizontal="left" vertical="center" wrapText="1"/>
    </xf>
    <xf numFmtId="0" fontId="10" fillId="3" borderId="0" xfId="0" applyFont="1" applyFill="1" applyBorder="1" applyAlignment="1" applyProtection="1">
      <alignment horizontal="center" wrapText="1"/>
    </xf>
    <xf numFmtId="0" fontId="14" fillId="3" borderId="0" xfId="0" applyFont="1" applyFill="1" applyBorder="1" applyAlignment="1" applyProtection="1">
      <alignment horizontal="right" vertical="center" wrapText="1"/>
    </xf>
    <xf numFmtId="0" fontId="2" fillId="3" borderId="25" xfId="0" applyFont="1" applyFill="1" applyBorder="1" applyAlignment="1" applyProtection="1">
      <alignment horizontal="center" vertical="center" wrapText="1"/>
    </xf>
    <xf numFmtId="0" fontId="1" fillId="2" borderId="43" xfId="0" applyFont="1" applyFill="1" applyBorder="1" applyAlignment="1" applyProtection="1">
      <alignment horizontal="center"/>
      <protection locked="0"/>
    </xf>
    <xf numFmtId="0" fontId="1" fillId="2" borderId="17" xfId="0" applyFont="1" applyFill="1" applyBorder="1" applyAlignment="1" applyProtection="1">
      <alignment horizontal="center"/>
      <protection locked="0"/>
    </xf>
    <xf numFmtId="0" fontId="1" fillId="2" borderId="31" xfId="0" applyFont="1" applyFill="1" applyBorder="1" applyAlignment="1" applyProtection="1">
      <alignment horizontal="center"/>
      <protection locked="0"/>
    </xf>
    <xf numFmtId="0" fontId="4" fillId="2" borderId="43" xfId="0" applyFont="1" applyFill="1" applyBorder="1" applyAlignment="1" applyProtection="1">
      <alignment horizontal="center"/>
      <protection locked="0"/>
    </xf>
    <xf numFmtId="0" fontId="4" fillId="2" borderId="17" xfId="0" applyFont="1" applyFill="1" applyBorder="1" applyAlignment="1" applyProtection="1">
      <alignment horizontal="center"/>
      <protection locked="0"/>
    </xf>
    <xf numFmtId="0" fontId="4" fillId="2" borderId="31" xfId="0" applyFont="1" applyFill="1" applyBorder="1" applyAlignment="1" applyProtection="1">
      <alignment horizontal="center"/>
      <protection locked="0"/>
    </xf>
    <xf numFmtId="0" fontId="1" fillId="2" borderId="43" xfId="0" applyFont="1" applyFill="1" applyBorder="1" applyAlignment="1" applyProtection="1">
      <alignment horizontal="center" vertical="center" wrapText="1"/>
    </xf>
    <xf numFmtId="0" fontId="1" fillId="2" borderId="31" xfId="0" applyFont="1" applyFill="1" applyBorder="1" applyAlignment="1" applyProtection="1">
      <alignment horizontal="center" vertical="center" wrapText="1"/>
    </xf>
    <xf numFmtId="0" fontId="17" fillId="3" borderId="0" xfId="0" applyFont="1" applyFill="1" applyBorder="1" applyAlignment="1" applyProtection="1">
      <alignment horizontal="left" vertical="center" wrapText="1"/>
    </xf>
    <xf numFmtId="0" fontId="10" fillId="0" borderId="19" xfId="0" applyFont="1" applyFill="1" applyBorder="1" applyAlignment="1" applyProtection="1">
      <alignment horizontal="left" vertical="center" wrapText="1"/>
    </xf>
    <xf numFmtId="0" fontId="10" fillId="0" borderId="20" xfId="0" applyFont="1" applyFill="1" applyBorder="1" applyAlignment="1" applyProtection="1">
      <alignment horizontal="left" vertical="center" wrapText="1"/>
    </xf>
    <xf numFmtId="0" fontId="10" fillId="0" borderId="21" xfId="0" applyFont="1" applyFill="1" applyBorder="1" applyAlignment="1" applyProtection="1">
      <alignment horizontal="left" vertical="center" wrapText="1"/>
    </xf>
    <xf numFmtId="0" fontId="10" fillId="0" borderId="22" xfId="0" applyFont="1" applyFill="1" applyBorder="1" applyAlignment="1" applyProtection="1">
      <alignment horizontal="left" vertical="center" wrapText="1"/>
    </xf>
    <xf numFmtId="0" fontId="10" fillId="0" borderId="0" xfId="0" applyFont="1" applyFill="1" applyBorder="1" applyAlignment="1" applyProtection="1">
      <alignment horizontal="left" vertical="center" wrapText="1"/>
    </xf>
    <xf numFmtId="0" fontId="10" fillId="0" borderId="23" xfId="0" applyFont="1" applyFill="1" applyBorder="1" applyAlignment="1" applyProtection="1">
      <alignment horizontal="left" vertical="center" wrapText="1"/>
    </xf>
    <xf numFmtId="0" fontId="10" fillId="0" borderId="24" xfId="0" applyFont="1" applyFill="1" applyBorder="1" applyAlignment="1" applyProtection="1">
      <alignment horizontal="left" vertical="center" wrapText="1"/>
    </xf>
    <xf numFmtId="0" fontId="10" fillId="0" borderId="25" xfId="0" applyFont="1" applyFill="1" applyBorder="1" applyAlignment="1" applyProtection="1">
      <alignment horizontal="left" vertical="center" wrapText="1"/>
    </xf>
    <xf numFmtId="0" fontId="10" fillId="0" borderId="26" xfId="0" applyFont="1" applyFill="1" applyBorder="1" applyAlignment="1" applyProtection="1">
      <alignment horizontal="left" vertical="center" wrapText="1"/>
    </xf>
    <xf numFmtId="0" fontId="63" fillId="2" borderId="24" xfId="0" applyFont="1" applyFill="1" applyBorder="1" applyAlignment="1" applyProtection="1">
      <alignment horizontal="center" vertical="center" wrapText="1"/>
    </xf>
    <xf numFmtId="0" fontId="63" fillId="2" borderId="26" xfId="0" applyFont="1" applyFill="1" applyBorder="1" applyAlignment="1" applyProtection="1">
      <alignment horizontal="center" vertical="center" wrapText="1"/>
    </xf>
    <xf numFmtId="0" fontId="10" fillId="3" borderId="0" xfId="0" applyFont="1" applyFill="1" applyBorder="1" applyAlignment="1" applyProtection="1">
      <alignment horizontal="left" vertical="center" wrapText="1"/>
    </xf>
    <xf numFmtId="0" fontId="63" fillId="2" borderId="22" xfId="0" applyFont="1" applyFill="1" applyBorder="1" applyAlignment="1" applyProtection="1">
      <alignment horizontal="center" vertical="center" wrapText="1"/>
    </xf>
    <xf numFmtId="0" fontId="63" fillId="2" borderId="23" xfId="0" applyFont="1" applyFill="1" applyBorder="1" applyAlignment="1" applyProtection="1">
      <alignment horizontal="center" vertical="center" wrapText="1"/>
    </xf>
    <xf numFmtId="0" fontId="10" fillId="3" borderId="20" xfId="0" applyFont="1" applyFill="1" applyBorder="1" applyAlignment="1" applyProtection="1">
      <alignment horizontal="center" wrapText="1"/>
    </xf>
    <xf numFmtId="0" fontId="1" fillId="2" borderId="19" xfId="0" applyFont="1" applyFill="1" applyBorder="1" applyAlignment="1" applyProtection="1">
      <alignment horizontal="center"/>
      <protection locked="0"/>
    </xf>
    <xf numFmtId="0" fontId="1" fillId="2" borderId="20" xfId="0" applyFont="1" applyFill="1" applyBorder="1" applyAlignment="1" applyProtection="1">
      <alignment horizontal="center"/>
      <protection locked="0"/>
    </xf>
    <xf numFmtId="0" fontId="1" fillId="2" borderId="21" xfId="0" applyFont="1" applyFill="1" applyBorder="1" applyAlignment="1" applyProtection="1">
      <alignment horizontal="center"/>
      <protection locked="0"/>
    </xf>
    <xf numFmtId="0" fontId="10" fillId="2" borderId="43" xfId="1" applyFont="1" applyFill="1" applyBorder="1" applyAlignment="1" applyProtection="1">
      <alignment horizontal="center" vertical="center"/>
      <protection locked="0"/>
    </xf>
    <xf numFmtId="0" fontId="10" fillId="2" borderId="17" xfId="0" applyFont="1" applyFill="1" applyBorder="1" applyAlignment="1" applyProtection="1">
      <alignment horizontal="center" vertical="center"/>
      <protection locked="0"/>
    </xf>
    <xf numFmtId="0" fontId="10" fillId="2" borderId="31" xfId="0" applyFont="1" applyFill="1" applyBorder="1" applyAlignment="1" applyProtection="1">
      <alignment horizontal="center" vertical="center"/>
      <protection locked="0"/>
    </xf>
    <xf numFmtId="0" fontId="4" fillId="3" borderId="0" xfId="0" applyFont="1" applyFill="1" applyBorder="1" applyAlignment="1" applyProtection="1">
      <alignment horizontal="left"/>
    </xf>
    <xf numFmtId="0" fontId="62" fillId="2" borderId="5" xfId="0" applyFont="1" applyFill="1" applyBorder="1" applyAlignment="1" applyProtection="1">
      <alignment horizontal="left" vertical="center" wrapText="1"/>
    </xf>
    <xf numFmtId="0" fontId="62" fillId="2" borderId="29" xfId="0" applyFont="1" applyFill="1" applyBorder="1" applyAlignment="1" applyProtection="1">
      <alignment horizontal="left" vertical="center" wrapText="1"/>
    </xf>
    <xf numFmtId="0" fontId="0" fillId="0" borderId="17" xfId="0" applyBorder="1"/>
    <xf numFmtId="0" fontId="0" fillId="0" borderId="31" xfId="0" applyBorder="1"/>
    <xf numFmtId="0" fontId="30" fillId="3" borderId="20" xfId="0" applyFont="1" applyFill="1" applyBorder="1" applyAlignment="1">
      <alignment horizontal="center"/>
    </xf>
    <xf numFmtId="0" fontId="2" fillId="2" borderId="32" xfId="0" applyFont="1" applyFill="1" applyBorder="1" applyAlignment="1" applyProtection="1">
      <alignment horizontal="center" vertical="center" wrapText="1"/>
    </xf>
    <xf numFmtId="0" fontId="2" fillId="2" borderId="36" xfId="0" applyFont="1" applyFill="1" applyBorder="1" applyAlignment="1" applyProtection="1">
      <alignment horizontal="center" vertical="center" wrapText="1"/>
    </xf>
    <xf numFmtId="0" fontId="61" fillId="2" borderId="5" xfId="0" applyFont="1" applyFill="1" applyBorder="1" applyAlignment="1" applyProtection="1">
      <alignment horizontal="left" vertical="center" wrapText="1"/>
    </xf>
    <xf numFmtId="0" fontId="61" fillId="2" borderId="29" xfId="0" applyFont="1" applyFill="1" applyBorder="1" applyAlignment="1" applyProtection="1">
      <alignment horizontal="left" vertical="center" wrapText="1"/>
    </xf>
    <xf numFmtId="0" fontId="4" fillId="3" borderId="0" xfId="0" applyFont="1" applyFill="1" applyBorder="1" applyAlignment="1" applyProtection="1">
      <alignment horizontal="center" vertical="center" wrapText="1"/>
    </xf>
    <xf numFmtId="0" fontId="2" fillId="3" borderId="16" xfId="0" applyFont="1" applyFill="1" applyBorder="1" applyAlignment="1" applyProtection="1">
      <alignment horizontal="center" vertical="center" wrapText="1"/>
    </xf>
    <xf numFmtId="0" fontId="2" fillId="3" borderId="27" xfId="0" applyFont="1" applyFill="1" applyBorder="1" applyAlignment="1" applyProtection="1">
      <alignment horizontal="center" vertical="center" wrapText="1"/>
    </xf>
    <xf numFmtId="0" fontId="61" fillId="2" borderId="12" xfId="0" applyFont="1" applyFill="1" applyBorder="1" applyAlignment="1" applyProtection="1">
      <alignment horizontal="left" vertical="center" wrapText="1"/>
    </xf>
    <xf numFmtId="0" fontId="61" fillId="2" borderId="14" xfId="0" applyFont="1" applyFill="1" applyBorder="1" applyAlignment="1" applyProtection="1">
      <alignment horizontal="left" vertical="center" wrapText="1"/>
    </xf>
    <xf numFmtId="0" fontId="2" fillId="3" borderId="33" xfId="0" applyFont="1" applyFill="1" applyBorder="1" applyAlignment="1" applyProtection="1">
      <alignment horizontal="center" vertical="center" wrapText="1"/>
    </xf>
    <xf numFmtId="0" fontId="2" fillId="3" borderId="15" xfId="0" applyFont="1" applyFill="1" applyBorder="1" applyAlignment="1" applyProtection="1">
      <alignment horizontal="center" vertical="center" wrapText="1"/>
    </xf>
    <xf numFmtId="0" fontId="31" fillId="4" borderId="1" xfId="0" applyFont="1" applyFill="1" applyBorder="1" applyAlignment="1">
      <alignment horizontal="center" vertical="center"/>
    </xf>
    <xf numFmtId="0" fontId="54" fillId="3" borderId="20" xfId="0" applyFont="1" applyFill="1" applyBorder="1" applyAlignment="1">
      <alignment horizontal="left" vertical="center" wrapText="1"/>
    </xf>
    <xf numFmtId="0" fontId="23" fillId="0" borderId="43" xfId="0" applyFont="1" applyFill="1" applyBorder="1" applyAlignment="1">
      <alignment horizontal="center" vertical="center"/>
    </xf>
    <xf numFmtId="0" fontId="23" fillId="0" borderId="54" xfId="0" applyFont="1" applyFill="1" applyBorder="1" applyAlignment="1">
      <alignment horizontal="center" vertical="center"/>
    </xf>
    <xf numFmtId="0" fontId="26" fillId="3" borderId="25" xfId="0" applyFont="1" applyFill="1" applyBorder="1" applyAlignment="1">
      <alignment vertical="center"/>
    </xf>
    <xf numFmtId="0" fontId="45" fillId="4" borderId="1" xfId="0" applyFont="1" applyFill="1" applyBorder="1" applyAlignment="1">
      <alignment horizontal="center" vertical="center"/>
    </xf>
    <xf numFmtId="0" fontId="35" fillId="12" borderId="37" xfId="4" applyFill="1" applyBorder="1" applyAlignment="1" applyProtection="1">
      <alignment horizontal="center" vertical="center"/>
      <protection locked="0"/>
    </xf>
    <xf numFmtId="0" fontId="35" fillId="12" borderId="44" xfId="4" applyFill="1" applyBorder="1" applyAlignment="1" applyProtection="1">
      <alignment horizontal="center" vertical="center"/>
      <protection locked="0"/>
    </xf>
    <xf numFmtId="0" fontId="35" fillId="12" borderId="40" xfId="4" applyFill="1" applyBorder="1" applyAlignment="1" applyProtection="1">
      <alignment horizontal="center" vertical="center"/>
      <protection locked="0"/>
    </xf>
    <xf numFmtId="0" fontId="35" fillId="12" borderId="60" xfId="4" applyFill="1" applyBorder="1" applyAlignment="1" applyProtection="1">
      <alignment horizontal="center" vertical="center"/>
      <protection locked="0"/>
    </xf>
    <xf numFmtId="0" fontId="0" fillId="10" borderId="40" xfId="0" applyFill="1" applyBorder="1" applyAlignment="1" applyProtection="1">
      <alignment horizontal="left" vertical="center" wrapText="1"/>
    </xf>
    <xf numFmtId="0" fontId="0" fillId="10" borderId="60" xfId="0" applyFill="1" applyBorder="1" applyAlignment="1" applyProtection="1">
      <alignment horizontal="left" vertical="center" wrapText="1"/>
    </xf>
    <xf numFmtId="0" fontId="38" fillId="11" borderId="41" xfId="0" applyFont="1" applyFill="1" applyBorder="1" applyAlignment="1" applyProtection="1">
      <alignment horizontal="center" vertical="center"/>
    </xf>
    <xf numFmtId="0" fontId="38" fillId="11" borderId="49" xfId="0" applyFont="1" applyFill="1" applyBorder="1" applyAlignment="1" applyProtection="1">
      <alignment horizontal="center" vertical="center"/>
    </xf>
    <xf numFmtId="0" fontId="38" fillId="11" borderId="50" xfId="0" applyFont="1" applyFill="1" applyBorder="1" applyAlignment="1" applyProtection="1">
      <alignment horizontal="center" vertical="center"/>
    </xf>
    <xf numFmtId="0" fontId="35" fillId="12" borderId="30" xfId="4" applyFill="1" applyBorder="1" applyAlignment="1" applyProtection="1">
      <alignment horizontal="center" vertical="center"/>
      <protection locked="0"/>
    </xf>
    <xf numFmtId="0" fontId="35" fillId="12" borderId="53" xfId="4" applyFill="1" applyBorder="1" applyAlignment="1" applyProtection="1">
      <alignment horizontal="center" vertical="center"/>
      <protection locked="0"/>
    </xf>
    <xf numFmtId="0" fontId="35" fillId="12" borderId="30" xfId="4" applyFill="1" applyBorder="1" applyAlignment="1" applyProtection="1">
      <alignment horizontal="center"/>
      <protection locked="0"/>
    </xf>
    <xf numFmtId="0" fontId="35" fillId="12" borderId="53" xfId="4" applyFill="1" applyBorder="1" applyAlignment="1" applyProtection="1">
      <alignment horizontal="center"/>
      <protection locked="0"/>
    </xf>
    <xf numFmtId="0" fontId="38" fillId="11" borderId="30" xfId="0" applyFont="1" applyFill="1" applyBorder="1" applyAlignment="1" applyProtection="1">
      <alignment horizontal="center" vertical="center" wrapText="1"/>
    </xf>
    <xf numFmtId="0" fontId="38" fillId="11" borderId="56" xfId="0" applyFont="1" applyFill="1" applyBorder="1" applyAlignment="1" applyProtection="1">
      <alignment horizontal="center" vertical="center" wrapText="1"/>
    </xf>
    <xf numFmtId="0" fontId="42" fillId="12" borderId="30" xfId="4" applyFont="1" applyFill="1" applyBorder="1" applyAlignment="1" applyProtection="1">
      <alignment horizontal="center" vertical="center"/>
      <protection locked="0"/>
    </xf>
    <xf numFmtId="0" fontId="42" fillId="12" borderId="56" xfId="4" applyFont="1" applyFill="1" applyBorder="1" applyAlignment="1" applyProtection="1">
      <alignment horizontal="center" vertical="center"/>
      <protection locked="0"/>
    </xf>
    <xf numFmtId="0" fontId="0" fillId="10" borderId="62" xfId="0" applyFill="1" applyBorder="1" applyAlignment="1" applyProtection="1">
      <alignment horizontal="center" vertical="center"/>
    </xf>
    <xf numFmtId="0" fontId="0" fillId="10" borderId="63" xfId="0" applyFill="1" applyBorder="1" applyAlignment="1" applyProtection="1">
      <alignment horizontal="center" vertical="center"/>
    </xf>
    <xf numFmtId="0" fontId="0" fillId="10" borderId="18" xfId="0" applyFill="1" applyBorder="1" applyAlignment="1" applyProtection="1">
      <alignment horizontal="center" vertical="center"/>
    </xf>
    <xf numFmtId="10" fontId="35" fillId="12" borderId="30" xfId="4" applyNumberFormat="1" applyFill="1" applyBorder="1" applyAlignment="1" applyProtection="1">
      <alignment horizontal="center" vertical="center"/>
      <protection locked="0"/>
    </xf>
    <xf numFmtId="10" fontId="35" fillId="12" borderId="56" xfId="4" applyNumberFormat="1" applyFill="1" applyBorder="1" applyAlignment="1" applyProtection="1">
      <alignment horizontal="center" vertical="center"/>
      <protection locked="0"/>
    </xf>
    <xf numFmtId="0" fontId="0" fillId="10" borderId="43" xfId="0" applyFill="1" applyBorder="1" applyAlignment="1" applyProtection="1">
      <alignment horizontal="center" vertical="center"/>
    </xf>
    <xf numFmtId="0" fontId="0" fillId="10" borderId="17" xfId="0" applyFill="1" applyBorder="1" applyAlignment="1" applyProtection="1">
      <alignment horizontal="center" vertical="center"/>
    </xf>
    <xf numFmtId="0" fontId="0" fillId="10" borderId="31" xfId="0" applyFill="1" applyBorder="1" applyAlignment="1" applyProtection="1">
      <alignment horizontal="center" vertical="center"/>
    </xf>
    <xf numFmtId="0" fontId="24" fillId="3" borderId="20" xfId="0" applyFont="1" applyFill="1" applyBorder="1" applyAlignment="1">
      <alignment horizontal="center" vertical="center"/>
    </xf>
    <xf numFmtId="0" fontId="55" fillId="3" borderId="19" xfId="0" applyFont="1" applyFill="1" applyBorder="1" applyAlignment="1">
      <alignment horizontal="center" vertical="top" wrapText="1"/>
    </xf>
    <xf numFmtId="0" fontId="55" fillId="3" borderId="20" xfId="0" applyFont="1" applyFill="1" applyBorder="1" applyAlignment="1">
      <alignment horizontal="center" vertical="top" wrapText="1"/>
    </xf>
    <xf numFmtId="0" fontId="15" fillId="3" borderId="19" xfId="0" applyFont="1" applyFill="1" applyBorder="1" applyAlignment="1">
      <alignment horizontal="center" vertical="top" wrapText="1"/>
    </xf>
    <xf numFmtId="0" fontId="22" fillId="3" borderId="20" xfId="0" applyFont="1" applyFill="1" applyBorder="1" applyAlignment="1">
      <alignment horizontal="center" vertical="top" wrapText="1"/>
    </xf>
    <xf numFmtId="0" fontId="20" fillId="3" borderId="24" xfId="1" applyFill="1" applyBorder="1" applyAlignment="1" applyProtection="1">
      <alignment horizontal="center" vertical="top" wrapText="1"/>
    </xf>
    <xf numFmtId="0" fontId="20" fillId="3" borderId="25" xfId="1" applyFill="1" applyBorder="1" applyAlignment="1" applyProtection="1">
      <alignment horizontal="center" vertical="top" wrapText="1"/>
    </xf>
    <xf numFmtId="0" fontId="32" fillId="2" borderId="30" xfId="0" applyFont="1" applyFill="1" applyBorder="1" applyAlignment="1">
      <alignment horizontal="center" vertical="center"/>
    </xf>
    <xf numFmtId="0" fontId="32" fillId="2" borderId="52" xfId="0" applyFont="1" applyFill="1" applyBorder="1" applyAlignment="1">
      <alignment horizontal="center" vertical="center"/>
    </xf>
    <xf numFmtId="0" fontId="32" fillId="2" borderId="56" xfId="0" applyFont="1" applyFill="1" applyBorder="1" applyAlignment="1">
      <alignment horizontal="center" vertical="center"/>
    </xf>
    <xf numFmtId="0" fontId="35" fillId="8" borderId="40" xfId="4" applyBorder="1" applyAlignment="1" applyProtection="1">
      <alignment horizontal="center" vertical="center"/>
      <protection locked="0"/>
    </xf>
    <xf numFmtId="0" fontId="35" fillId="8" borderId="60" xfId="4" applyBorder="1" applyAlignment="1" applyProtection="1">
      <alignment horizontal="center" vertical="center"/>
      <protection locked="0"/>
    </xf>
    <xf numFmtId="0" fontId="35" fillId="9" borderId="40" xfId="4" applyFill="1" applyBorder="1" applyAlignment="1" applyProtection="1">
      <alignment horizontal="center" vertical="center"/>
      <protection locked="0"/>
    </xf>
    <xf numFmtId="0" fontId="35" fillId="9" borderId="60" xfId="4" applyFill="1" applyBorder="1" applyAlignment="1" applyProtection="1">
      <alignment horizontal="center" vertical="center"/>
      <protection locked="0"/>
    </xf>
    <xf numFmtId="0" fontId="35" fillId="8" borderId="37" xfId="4" applyBorder="1" applyAlignment="1" applyProtection="1">
      <alignment horizontal="center" vertical="center"/>
      <protection locked="0"/>
    </xf>
    <xf numFmtId="0" fontId="35" fillId="8" borderId="44" xfId="4" applyBorder="1" applyAlignment="1" applyProtection="1">
      <alignment horizontal="center" vertical="center"/>
      <protection locked="0"/>
    </xf>
    <xf numFmtId="0" fontId="0" fillId="0" borderId="40" xfId="0" applyBorder="1" applyAlignment="1" applyProtection="1">
      <alignment horizontal="left" vertical="center" wrapText="1"/>
    </xf>
    <xf numFmtId="0" fontId="0" fillId="0" borderId="60" xfId="0" applyBorder="1" applyAlignment="1" applyProtection="1">
      <alignment horizontal="left" vertical="center" wrapText="1"/>
    </xf>
    <xf numFmtId="0" fontId="42" fillId="8" borderId="30" xfId="4" applyFont="1" applyBorder="1" applyAlignment="1" applyProtection="1">
      <alignment horizontal="center" vertical="center"/>
      <protection locked="0"/>
    </xf>
    <xf numFmtId="0" fontId="42" fillId="8" borderId="56" xfId="4" applyFont="1" applyBorder="1" applyAlignment="1" applyProtection="1">
      <alignment horizontal="center" vertical="center"/>
      <protection locked="0"/>
    </xf>
    <xf numFmtId="0" fontId="35" fillId="8" borderId="30" xfId="4" applyBorder="1" applyAlignment="1" applyProtection="1">
      <alignment horizontal="left" vertical="center" wrapText="1"/>
      <protection locked="0"/>
    </xf>
    <xf numFmtId="0" fontId="35" fillId="8" borderId="52" xfId="4" applyBorder="1" applyAlignment="1" applyProtection="1">
      <alignment horizontal="left" vertical="center" wrapText="1"/>
      <protection locked="0"/>
    </xf>
    <xf numFmtId="0" fontId="35" fillId="8" borderId="53" xfId="4" applyBorder="1" applyAlignment="1" applyProtection="1">
      <alignment horizontal="left" vertical="center" wrapText="1"/>
      <protection locked="0"/>
    </xf>
    <xf numFmtId="0" fontId="35" fillId="12" borderId="30" xfId="4" applyFill="1" applyBorder="1" applyAlignment="1" applyProtection="1">
      <alignment horizontal="left" vertical="center" wrapText="1"/>
      <protection locked="0"/>
    </xf>
    <xf numFmtId="0" fontId="35" fillId="12" borderId="52" xfId="4" applyFill="1" applyBorder="1" applyAlignment="1" applyProtection="1">
      <alignment horizontal="left" vertical="center" wrapText="1"/>
      <protection locked="0"/>
    </xf>
    <xf numFmtId="0" fontId="35" fillId="12" borderId="53" xfId="4" applyFill="1" applyBorder="1" applyAlignment="1" applyProtection="1">
      <alignment horizontal="left" vertical="center" wrapText="1"/>
      <protection locked="0"/>
    </xf>
    <xf numFmtId="0" fontId="0" fillId="0" borderId="57" xfId="0" applyBorder="1" applyAlignment="1" applyProtection="1">
      <alignment horizontal="left" vertical="center" wrapText="1"/>
    </xf>
    <xf numFmtId="0" fontId="0" fillId="0" borderId="40" xfId="0" applyBorder="1" applyAlignment="1" applyProtection="1">
      <alignment horizontal="center" vertical="center" wrapText="1"/>
    </xf>
    <xf numFmtId="0" fontId="0" fillId="0" borderId="57" xfId="0" applyBorder="1" applyAlignment="1" applyProtection="1">
      <alignment horizontal="center" vertical="center" wrapText="1"/>
    </xf>
    <xf numFmtId="0" fontId="0" fillId="10" borderId="40" xfId="0" applyFill="1" applyBorder="1" applyAlignment="1" applyProtection="1">
      <alignment horizontal="center" vertical="center" wrapText="1"/>
    </xf>
    <xf numFmtId="0" fontId="0" fillId="10" borderId="57" xfId="0" applyFill="1" applyBorder="1" applyAlignment="1" applyProtection="1">
      <alignment horizontal="center" vertical="center" wrapText="1"/>
    </xf>
    <xf numFmtId="0" fontId="0" fillId="10" borderId="60" xfId="0" applyFill="1" applyBorder="1" applyAlignment="1" applyProtection="1">
      <alignment horizontal="center" vertical="center" wrapText="1"/>
    </xf>
    <xf numFmtId="0" fontId="35" fillId="8" borderId="30" xfId="4" applyBorder="1" applyAlignment="1" applyProtection="1">
      <alignment horizontal="center" vertical="center" wrapText="1"/>
      <protection locked="0"/>
    </xf>
    <xf numFmtId="0" fontId="35" fillId="8" borderId="53" xfId="4" applyBorder="1" applyAlignment="1" applyProtection="1">
      <alignment horizontal="center" vertical="center" wrapText="1"/>
      <protection locked="0"/>
    </xf>
    <xf numFmtId="0" fontId="0" fillId="0" borderId="60" xfId="0" applyBorder="1" applyAlignment="1" applyProtection="1">
      <alignment horizontal="center" vertical="center" wrapText="1"/>
    </xf>
    <xf numFmtId="0" fontId="0" fillId="0" borderId="11" xfId="0" applyBorder="1" applyAlignment="1" applyProtection="1">
      <alignment horizontal="center" vertical="center" wrapText="1"/>
    </xf>
    <xf numFmtId="0" fontId="38" fillId="11" borderId="59" xfId="0" applyFont="1" applyFill="1" applyBorder="1" applyAlignment="1" applyProtection="1">
      <alignment horizontal="center" vertical="center"/>
    </xf>
    <xf numFmtId="0" fontId="38" fillId="11" borderId="48" xfId="0" applyFont="1" applyFill="1" applyBorder="1" applyAlignment="1" applyProtection="1">
      <alignment horizontal="center" vertical="center"/>
    </xf>
    <xf numFmtId="0" fontId="35" fillId="8" borderId="56" xfId="4" applyBorder="1" applyAlignment="1" applyProtection="1">
      <alignment horizontal="center" vertical="center" wrapText="1"/>
      <protection locked="0"/>
    </xf>
    <xf numFmtId="0" fontId="0" fillId="0" borderId="11" xfId="0" applyBorder="1" applyAlignment="1" applyProtection="1">
      <alignment horizontal="left" vertical="center" wrapText="1"/>
    </xf>
    <xf numFmtId="0" fontId="35" fillId="8" borderId="30" xfId="4" applyBorder="1" applyAlignment="1" applyProtection="1">
      <alignment horizontal="center" vertical="center"/>
      <protection locked="0"/>
    </xf>
    <xf numFmtId="0" fontId="35" fillId="8" borderId="56" xfId="4" applyBorder="1" applyAlignment="1" applyProtection="1">
      <alignment horizontal="center" vertical="center"/>
      <protection locked="0"/>
    </xf>
    <xf numFmtId="0" fontId="56" fillId="0" borderId="40" xfId="0" applyFont="1" applyBorder="1" applyAlignment="1" applyProtection="1">
      <alignment horizontal="center" vertical="center" wrapText="1"/>
    </xf>
    <xf numFmtId="0" fontId="56" fillId="0" borderId="57" xfId="0" applyFont="1" applyBorder="1" applyAlignment="1" applyProtection="1">
      <alignment horizontal="center" vertical="center" wrapText="1"/>
    </xf>
    <xf numFmtId="0" fontId="56" fillId="0" borderId="60" xfId="0" applyFont="1" applyBorder="1" applyAlignment="1" applyProtection="1">
      <alignment horizontal="center" vertical="center" wrapText="1"/>
    </xf>
    <xf numFmtId="0" fontId="35" fillId="12" borderId="30" xfId="4" applyFill="1" applyBorder="1" applyAlignment="1" applyProtection="1">
      <alignment horizontal="center" vertical="center" wrapText="1"/>
      <protection locked="0"/>
    </xf>
    <xf numFmtId="0" fontId="35" fillId="12" borderId="53" xfId="4" applyFill="1" applyBorder="1" applyAlignment="1" applyProtection="1">
      <alignment horizontal="center" vertical="center" wrapText="1"/>
      <protection locked="0"/>
    </xf>
    <xf numFmtId="0" fontId="0" fillId="10" borderId="57" xfId="0" applyFill="1" applyBorder="1" applyAlignment="1" applyProtection="1">
      <alignment horizontal="left" vertical="center" wrapText="1"/>
    </xf>
    <xf numFmtId="0" fontId="35" fillId="8" borderId="53" xfId="4" applyBorder="1" applyAlignment="1" applyProtection="1">
      <alignment horizontal="center" vertical="center"/>
      <protection locked="0"/>
    </xf>
    <xf numFmtId="0" fontId="38" fillId="11" borderId="53" xfId="0" applyFont="1" applyFill="1" applyBorder="1" applyAlignment="1" applyProtection="1">
      <alignment horizontal="center" vertical="center" wrapText="1"/>
    </xf>
    <xf numFmtId="0" fontId="57" fillId="11" borderId="30" xfId="0" applyFont="1" applyFill="1" applyBorder="1" applyAlignment="1" applyProtection="1">
      <alignment horizontal="center" vertical="center" wrapText="1"/>
    </xf>
    <xf numFmtId="0" fontId="57" fillId="11" borderId="53" xfId="0" applyFont="1" applyFill="1" applyBorder="1" applyAlignment="1" applyProtection="1">
      <alignment horizontal="center" vertical="center" wrapText="1"/>
    </xf>
    <xf numFmtId="0" fontId="57" fillId="11" borderId="52" xfId="0" applyFont="1" applyFill="1" applyBorder="1" applyAlignment="1" applyProtection="1">
      <alignment horizontal="center" vertical="center" wrapText="1"/>
    </xf>
    <xf numFmtId="0" fontId="46" fillId="8" borderId="30" xfId="4" applyFont="1" applyBorder="1" applyAlignment="1" applyProtection="1">
      <alignment horizontal="center" vertical="center"/>
      <protection locked="0"/>
    </xf>
    <xf numFmtId="0" fontId="46" fillId="8" borderId="53" xfId="4" applyFont="1" applyBorder="1" applyAlignment="1" applyProtection="1">
      <alignment horizontal="center" vertical="center"/>
      <protection locked="0"/>
    </xf>
    <xf numFmtId="0" fontId="38" fillId="11" borderId="52" xfId="0" applyFont="1" applyFill="1" applyBorder="1" applyAlignment="1" applyProtection="1">
      <alignment horizontal="center" vertical="center" wrapText="1"/>
    </xf>
    <xf numFmtId="0" fontId="35" fillId="8" borderId="52" xfId="4" applyBorder="1" applyAlignment="1" applyProtection="1">
      <alignment horizontal="center" vertical="center"/>
      <protection locked="0"/>
    </xf>
    <xf numFmtId="0" fontId="35" fillId="12" borderId="52" xfId="4" applyFill="1" applyBorder="1" applyAlignment="1" applyProtection="1">
      <alignment horizontal="center" vertical="center"/>
      <protection locked="0"/>
    </xf>
    <xf numFmtId="10" fontId="35" fillId="8" borderId="30" xfId="4" applyNumberFormat="1" applyBorder="1" applyAlignment="1" applyProtection="1">
      <alignment horizontal="center" vertical="center" wrapText="1"/>
      <protection locked="0"/>
    </xf>
    <xf numFmtId="10" fontId="35" fillId="8" borderId="56" xfId="4" applyNumberFormat="1" applyBorder="1" applyAlignment="1" applyProtection="1">
      <alignment horizontal="center" vertical="center" wrapText="1"/>
      <protection locked="0"/>
    </xf>
    <xf numFmtId="0" fontId="35" fillId="8" borderId="52" xfId="4" applyBorder="1" applyAlignment="1" applyProtection="1">
      <alignment horizontal="center" vertical="center" wrapText="1"/>
      <protection locked="0"/>
    </xf>
    <xf numFmtId="0" fontId="35" fillId="12" borderId="51" xfId="4" applyFill="1" applyBorder="1" applyAlignment="1" applyProtection="1">
      <alignment horizontal="center" vertical="center" wrapText="1"/>
      <protection locked="0"/>
    </xf>
    <xf numFmtId="0" fontId="35" fillId="12" borderId="56" xfId="4" applyFill="1" applyBorder="1" applyAlignment="1" applyProtection="1">
      <alignment horizontal="center" vertical="center" wrapText="1"/>
      <protection locked="0"/>
    </xf>
    <xf numFmtId="0" fontId="36" fillId="0" borderId="0" xfId="0" applyFont="1" applyAlignment="1" applyProtection="1">
      <alignment horizontal="left"/>
    </xf>
    <xf numFmtId="0" fontId="0" fillId="10" borderId="55" xfId="0" applyFill="1" applyBorder="1" applyAlignment="1" applyProtection="1">
      <alignment horizontal="left" vertical="center" wrapText="1"/>
    </xf>
    <xf numFmtId="0" fontId="0" fillId="10" borderId="58" xfId="0" applyFill="1" applyBorder="1" applyAlignment="1" applyProtection="1">
      <alignment horizontal="left" vertical="center" wrapText="1"/>
    </xf>
    <xf numFmtId="0" fontId="0" fillId="10" borderId="61" xfId="0" applyFill="1" applyBorder="1" applyAlignment="1" applyProtection="1">
      <alignment horizontal="left" vertical="center" wrapText="1"/>
    </xf>
    <xf numFmtId="0" fontId="46" fillId="8" borderId="42" xfId="4" applyFont="1" applyBorder="1" applyAlignment="1" applyProtection="1">
      <alignment horizontal="center" vertical="center"/>
      <protection locked="0"/>
    </xf>
    <xf numFmtId="0" fontId="46" fillId="8" borderId="47" xfId="4" applyFont="1" applyBorder="1" applyAlignment="1" applyProtection="1">
      <alignment horizontal="center" vertical="center"/>
      <protection locked="0"/>
    </xf>
    <xf numFmtId="0" fontId="38" fillId="11" borderId="41" xfId="0" applyFont="1" applyFill="1" applyBorder="1" applyAlignment="1" applyProtection="1">
      <alignment horizontal="center" vertical="center" wrapText="1"/>
    </xf>
    <xf numFmtId="0" fontId="38" fillId="11" borderId="59" xfId="0" applyFont="1" applyFill="1" applyBorder="1" applyAlignment="1" applyProtection="1">
      <alignment horizontal="center" vertical="center" wrapText="1"/>
    </xf>
    <xf numFmtId="0" fontId="38" fillId="11" borderId="48" xfId="0" applyFont="1" applyFill="1" applyBorder="1" applyAlignment="1" applyProtection="1">
      <alignment horizontal="center" vertical="center" wrapText="1"/>
    </xf>
    <xf numFmtId="0" fontId="56" fillId="0" borderId="55" xfId="0" applyFont="1" applyBorder="1" applyAlignment="1" applyProtection="1">
      <alignment horizontal="left" vertical="center" wrapText="1"/>
    </xf>
    <xf numFmtId="0" fontId="56" fillId="0" borderId="61" xfId="0" applyFont="1" applyBorder="1" applyAlignment="1" applyProtection="1">
      <alignment horizontal="left" vertical="center" wrapText="1"/>
    </xf>
    <xf numFmtId="0" fontId="46" fillId="12" borderId="52" xfId="4" applyFont="1" applyFill="1" applyBorder="1" applyAlignment="1" applyProtection="1">
      <alignment horizontal="center" vertical="center"/>
      <protection locked="0"/>
    </xf>
    <xf numFmtId="0" fontId="46" fillId="12" borderId="53" xfId="4" applyFont="1" applyFill="1" applyBorder="1" applyAlignment="1" applyProtection="1">
      <alignment horizontal="center" vertical="center"/>
      <protection locked="0"/>
    </xf>
    <xf numFmtId="0" fontId="56" fillId="0" borderId="40" xfId="0" applyFont="1" applyBorder="1" applyAlignment="1" applyProtection="1">
      <alignment horizontal="left" vertical="center" wrapText="1"/>
    </xf>
    <xf numFmtId="0" fontId="56" fillId="0" borderId="57" xfId="0" applyFont="1" applyBorder="1" applyAlignment="1" applyProtection="1">
      <alignment horizontal="left" vertical="center" wrapText="1"/>
    </xf>
    <xf numFmtId="0" fontId="56" fillId="0" borderId="60" xfId="0" applyFont="1" applyBorder="1" applyAlignment="1" applyProtection="1">
      <alignment horizontal="left" vertical="center" wrapText="1"/>
    </xf>
    <xf numFmtId="0" fontId="46" fillId="12" borderId="42" xfId="4" applyFont="1" applyFill="1" applyBorder="1" applyAlignment="1" applyProtection="1">
      <alignment horizontal="center" vertical="center"/>
      <protection locked="0"/>
    </xf>
    <xf numFmtId="0" fontId="46" fillId="12" borderId="47" xfId="4" applyFont="1" applyFill="1" applyBorder="1" applyAlignment="1" applyProtection="1">
      <alignment horizontal="center" vertical="center"/>
      <protection locked="0"/>
    </xf>
    <xf numFmtId="0" fontId="35" fillId="12" borderId="56" xfId="4" applyFill="1" applyBorder="1" applyAlignment="1" applyProtection="1">
      <alignment horizontal="center" vertical="center"/>
      <protection locked="0"/>
    </xf>
  </cellXfs>
  <cellStyles count="7">
    <cellStyle name="Bad" xfId="3" builtinId="27"/>
    <cellStyle name="Comma" xfId="5" builtinId="3"/>
    <cellStyle name="Comma [0]" xfId="6" builtinId="6"/>
    <cellStyle name="Good" xfId="2" builtinId="26"/>
    <cellStyle name="Hyperlink" xfId="1" builtinId="8"/>
    <cellStyle name="Neutral" xfId="4" builtinId="28"/>
    <cellStyle name="Normal" xfId="0" builtinId="0"/>
  </cellStyles>
  <dxfs count="0"/>
  <tableStyles count="0" defaultTableStyle="TableStyleMedium9" defaultPivotStyle="PivotStyleLight16"/>
  <colors>
    <mruColors>
      <color rgb="FFFFF4C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checked="Checked"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checked="Checked"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checked="Checked"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checked="Checked" lockText="1" noThreeD="1"/>
</file>

<file path=xl/ctrlProps/ctrlProp19.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checked="Checked"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checked="Checked"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checked="Checked"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checked="Checked" lockText="1" noThreeD="1"/>
</file>

<file path=xl/ctrlProps/ctrlProp27.xml><?xml version="1.0" encoding="utf-8"?>
<formControlPr xmlns="http://schemas.microsoft.com/office/spreadsheetml/2009/9/main" objectType="CheckBox" checked="Checked"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checked="Checked"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checked="Checked"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checked="Checked"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checked="Checked"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checked="Checked"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checked="Checked" lockText="1" noThreeD="1"/>
</file>

<file path=xl/ctrlProps/ctrlProp45.xml><?xml version="1.0" encoding="utf-8"?>
<formControlPr xmlns="http://schemas.microsoft.com/office/spreadsheetml/2009/9/main" objectType="CheckBox" checked="Checked"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checked="Checked"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checked="Checked"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checked="Checked" lockText="1" noThreeD="1"/>
</file>

<file path=xl/ctrlProps/ctrlProp53.xml><?xml version="1.0" encoding="utf-8"?>
<formControlPr xmlns="http://schemas.microsoft.com/office/spreadsheetml/2009/9/main" objectType="CheckBox" checked="Checked"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checked="Checked"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checked="Checked"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checked="Checked" lockText="1" noThreeD="1"/>
</file>

<file path=xl/ctrlProps/ctrlProp61.xml><?xml version="1.0" encoding="utf-8"?>
<formControlPr xmlns="http://schemas.microsoft.com/office/spreadsheetml/2009/9/main" objectType="CheckBox" checked="Checked"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checked="Checked"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checked="Checked"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checked="Checked"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checked="Checked"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ustomXml" Target="../ink/ink1.xml"/></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xdr:col>
      <xdr:colOff>685800</xdr:colOff>
      <xdr:row>0</xdr:row>
      <xdr:rowOff>152400</xdr:rowOff>
    </xdr:from>
    <xdr:to>
      <xdr:col>2</xdr:col>
      <xdr:colOff>923925</xdr:colOff>
      <xdr:row>6</xdr:row>
      <xdr:rowOff>47625</xdr:rowOff>
    </xdr:to>
    <xdr:sp macro="" textlink="">
      <xdr:nvSpPr>
        <xdr:cNvPr id="1033" name="AutoShape 4">
          <a:extLst>
            <a:ext uri="{FF2B5EF4-FFF2-40B4-BE49-F238E27FC236}">
              <a16:creationId xmlns:a16="http://schemas.microsoft.com/office/drawing/2014/main" id="{00000000-0008-0000-0000-000009040000}"/>
            </a:ext>
          </a:extLst>
        </xdr:cNvPr>
        <xdr:cNvSpPr>
          <a:spLocks noChangeAspect="1" noChangeArrowheads="1"/>
        </xdr:cNvSpPr>
      </xdr:nvSpPr>
      <xdr:spPr bwMode="auto">
        <a:xfrm>
          <a:off x="857250" y="152400"/>
          <a:ext cx="962025" cy="1143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19050</xdr:colOff>
      <xdr:row>1</xdr:row>
      <xdr:rowOff>9525</xdr:rowOff>
    </xdr:from>
    <xdr:to>
      <xdr:col>2</xdr:col>
      <xdr:colOff>254000</xdr:colOff>
      <xdr:row>3</xdr:row>
      <xdr:rowOff>180975</xdr:rowOff>
    </xdr:to>
    <xdr:pic>
      <xdr:nvPicPr>
        <xdr:cNvPr id="1034" name="Picture 6">
          <a:extLst>
            <a:ext uri="{FF2B5EF4-FFF2-40B4-BE49-F238E27FC236}">
              <a16:creationId xmlns:a16="http://schemas.microsoft.com/office/drawing/2014/main" id="{00000000-0008-0000-0000-00000A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t="13007" b="23802"/>
        <a:stretch>
          <a:fillRect/>
        </a:stretch>
      </xdr:blipFill>
      <xdr:spPr bwMode="auto">
        <a:xfrm>
          <a:off x="190500" y="193675"/>
          <a:ext cx="927100" cy="584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69850</xdr:colOff>
          <xdr:row>7</xdr:row>
          <xdr:rowOff>279400</xdr:rowOff>
        </xdr:from>
        <xdr:to>
          <xdr:col>6</xdr:col>
          <xdr:colOff>508000</xdr:colOff>
          <xdr:row>7</xdr:row>
          <xdr:rowOff>450850</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400-00000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 the project/programme includes Unidentified Sub-Projects (USPs) (also complete Section 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69850</xdr:colOff>
          <xdr:row>7</xdr:row>
          <xdr:rowOff>50800</xdr:rowOff>
        </xdr:from>
        <xdr:to>
          <xdr:col>5</xdr:col>
          <xdr:colOff>1866900</xdr:colOff>
          <xdr:row>7</xdr:row>
          <xdr:rowOff>260350</xdr:rowOff>
        </xdr:to>
        <xdr:sp macro="" textlink="">
          <xdr:nvSpPr>
            <xdr:cNvPr id="10242" name="Check Box 2" hidden="1">
              <a:extLst>
                <a:ext uri="{63B3BB69-23CF-44E3-9099-C40C66FF867C}">
                  <a14:compatExt spid="_x0000_s10242"/>
                </a:ext>
                <a:ext uri="{FF2B5EF4-FFF2-40B4-BE49-F238E27FC236}">
                  <a16:creationId xmlns:a16="http://schemas.microsoft.com/office/drawing/2014/main" id="{00000000-0008-0000-0400-00000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 all project/programme activities had been formulated to the level where effective risks identification is possible</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11</xdr:row>
          <xdr:rowOff>0</xdr:rowOff>
        </xdr:from>
        <xdr:to>
          <xdr:col>3</xdr:col>
          <xdr:colOff>1066800</xdr:colOff>
          <xdr:row>12</xdr:row>
          <xdr:rowOff>28575</xdr:rowOff>
        </xdr:to>
        <xdr:grpSp>
          <xdr:nvGrpSpPr>
            <xdr:cNvPr id="4" name="Group 3">
              <a:extLst>
                <a:ext uri="{FF2B5EF4-FFF2-40B4-BE49-F238E27FC236}">
                  <a16:creationId xmlns:a16="http://schemas.microsoft.com/office/drawing/2014/main" id="{00000000-0008-0000-0400-000004000000}"/>
                </a:ext>
              </a:extLst>
            </xdr:cNvPr>
            <xdr:cNvGrpSpPr/>
          </xdr:nvGrpSpPr>
          <xdr:grpSpPr>
            <a:xfrm>
              <a:off x="3435350" y="7632700"/>
              <a:ext cx="1066800" cy="606425"/>
              <a:chOff x="3057525" y="5286375"/>
              <a:chExt cx="1066800" cy="219075"/>
            </a:xfrm>
          </xdr:grpSpPr>
          <xdr:sp macro="" textlink="">
            <xdr:nvSpPr>
              <xdr:cNvPr id="10243" name="Check Box 3" hidden="1">
                <a:extLst>
                  <a:ext uri="{63B3BB69-23CF-44E3-9099-C40C66FF867C}">
                    <a14:compatExt spid="_x0000_s10243"/>
                  </a:ext>
                  <a:ext uri="{FF2B5EF4-FFF2-40B4-BE49-F238E27FC236}">
                    <a16:creationId xmlns:a16="http://schemas.microsoft.com/office/drawing/2014/main" id="{00000000-0008-0000-0400-000003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44" name="Check Box 4" hidden="1">
                <a:extLst>
                  <a:ext uri="{63B3BB69-23CF-44E3-9099-C40C66FF867C}">
                    <a14:compatExt spid="_x0000_s10244"/>
                  </a:ext>
                  <a:ext uri="{FF2B5EF4-FFF2-40B4-BE49-F238E27FC236}">
                    <a16:creationId xmlns:a16="http://schemas.microsoft.com/office/drawing/2014/main" id="{00000000-0008-0000-0400-000004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12</xdr:row>
          <xdr:rowOff>0</xdr:rowOff>
        </xdr:from>
        <xdr:to>
          <xdr:col>3</xdr:col>
          <xdr:colOff>1066800</xdr:colOff>
          <xdr:row>13</xdr:row>
          <xdr:rowOff>28575</xdr:rowOff>
        </xdr:to>
        <xdr:grpSp>
          <xdr:nvGrpSpPr>
            <xdr:cNvPr id="7" name="Group 6">
              <a:extLst>
                <a:ext uri="{FF2B5EF4-FFF2-40B4-BE49-F238E27FC236}">
                  <a16:creationId xmlns:a16="http://schemas.microsoft.com/office/drawing/2014/main" id="{00000000-0008-0000-0400-000007000000}"/>
                </a:ext>
              </a:extLst>
            </xdr:cNvPr>
            <xdr:cNvGrpSpPr/>
          </xdr:nvGrpSpPr>
          <xdr:grpSpPr>
            <a:xfrm>
              <a:off x="3435350" y="8210550"/>
              <a:ext cx="1066800" cy="796925"/>
              <a:chOff x="3057525" y="5286375"/>
              <a:chExt cx="1066800" cy="219075"/>
            </a:xfrm>
          </xdr:grpSpPr>
          <xdr:sp macro="" textlink="">
            <xdr:nvSpPr>
              <xdr:cNvPr id="10245" name="Check Box 5" hidden="1">
                <a:extLst>
                  <a:ext uri="{63B3BB69-23CF-44E3-9099-C40C66FF867C}">
                    <a14:compatExt spid="_x0000_s10245"/>
                  </a:ext>
                  <a:ext uri="{FF2B5EF4-FFF2-40B4-BE49-F238E27FC236}">
                    <a16:creationId xmlns:a16="http://schemas.microsoft.com/office/drawing/2014/main" id="{00000000-0008-0000-0400-000005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46" name="Check Box 6" hidden="1">
                <a:extLst>
                  <a:ext uri="{63B3BB69-23CF-44E3-9099-C40C66FF867C}">
                    <a14:compatExt spid="_x0000_s10246"/>
                  </a:ext>
                  <a:ext uri="{FF2B5EF4-FFF2-40B4-BE49-F238E27FC236}">
                    <a16:creationId xmlns:a16="http://schemas.microsoft.com/office/drawing/2014/main" id="{00000000-0008-0000-0400-000006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13</xdr:row>
          <xdr:rowOff>0</xdr:rowOff>
        </xdr:from>
        <xdr:to>
          <xdr:col>3</xdr:col>
          <xdr:colOff>1066800</xdr:colOff>
          <xdr:row>14</xdr:row>
          <xdr:rowOff>28575</xdr:rowOff>
        </xdr:to>
        <xdr:grpSp>
          <xdr:nvGrpSpPr>
            <xdr:cNvPr id="10" name="Group 9">
              <a:extLst>
                <a:ext uri="{FF2B5EF4-FFF2-40B4-BE49-F238E27FC236}">
                  <a16:creationId xmlns:a16="http://schemas.microsoft.com/office/drawing/2014/main" id="{00000000-0008-0000-0400-00000A000000}"/>
                </a:ext>
              </a:extLst>
            </xdr:cNvPr>
            <xdr:cNvGrpSpPr/>
          </xdr:nvGrpSpPr>
          <xdr:grpSpPr>
            <a:xfrm>
              <a:off x="3435350" y="8978900"/>
              <a:ext cx="1066800" cy="282575"/>
              <a:chOff x="3057525" y="5286375"/>
              <a:chExt cx="1066800" cy="219075"/>
            </a:xfrm>
          </xdr:grpSpPr>
          <xdr:sp macro="" textlink="">
            <xdr:nvSpPr>
              <xdr:cNvPr id="10247" name="Check Box 7" hidden="1">
                <a:extLst>
                  <a:ext uri="{63B3BB69-23CF-44E3-9099-C40C66FF867C}">
                    <a14:compatExt spid="_x0000_s10247"/>
                  </a:ext>
                  <a:ext uri="{FF2B5EF4-FFF2-40B4-BE49-F238E27FC236}">
                    <a16:creationId xmlns:a16="http://schemas.microsoft.com/office/drawing/2014/main" id="{00000000-0008-0000-0400-000007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48" name="Check Box 8" hidden="1">
                <a:extLst>
                  <a:ext uri="{63B3BB69-23CF-44E3-9099-C40C66FF867C}">
                    <a14:compatExt spid="_x0000_s10248"/>
                  </a:ext>
                  <a:ext uri="{FF2B5EF4-FFF2-40B4-BE49-F238E27FC236}">
                    <a16:creationId xmlns:a16="http://schemas.microsoft.com/office/drawing/2014/main" id="{00000000-0008-0000-0400-000008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14</xdr:row>
          <xdr:rowOff>0</xdr:rowOff>
        </xdr:from>
        <xdr:to>
          <xdr:col>3</xdr:col>
          <xdr:colOff>1066800</xdr:colOff>
          <xdr:row>14</xdr:row>
          <xdr:rowOff>219075</xdr:rowOff>
        </xdr:to>
        <xdr:grpSp>
          <xdr:nvGrpSpPr>
            <xdr:cNvPr id="13" name="Group 12">
              <a:extLst>
                <a:ext uri="{FF2B5EF4-FFF2-40B4-BE49-F238E27FC236}">
                  <a16:creationId xmlns:a16="http://schemas.microsoft.com/office/drawing/2014/main" id="{00000000-0008-0000-0400-00000D000000}"/>
                </a:ext>
              </a:extLst>
            </xdr:cNvPr>
            <xdr:cNvGrpSpPr/>
          </xdr:nvGrpSpPr>
          <xdr:grpSpPr>
            <a:xfrm>
              <a:off x="3435350" y="9232900"/>
              <a:ext cx="1066800" cy="219075"/>
              <a:chOff x="3057525" y="5286375"/>
              <a:chExt cx="1066800" cy="219075"/>
            </a:xfrm>
          </xdr:grpSpPr>
          <xdr:sp macro="" textlink="">
            <xdr:nvSpPr>
              <xdr:cNvPr id="10249" name="Check Box 9" hidden="1">
                <a:extLst>
                  <a:ext uri="{63B3BB69-23CF-44E3-9099-C40C66FF867C}">
                    <a14:compatExt spid="_x0000_s10249"/>
                  </a:ext>
                  <a:ext uri="{FF2B5EF4-FFF2-40B4-BE49-F238E27FC236}">
                    <a16:creationId xmlns:a16="http://schemas.microsoft.com/office/drawing/2014/main" id="{00000000-0008-0000-0400-000009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50" name="Check Box 10" hidden="1">
                <a:extLst>
                  <a:ext uri="{63B3BB69-23CF-44E3-9099-C40C66FF867C}">
                    <a14:compatExt spid="_x0000_s10250"/>
                  </a:ext>
                  <a:ext uri="{FF2B5EF4-FFF2-40B4-BE49-F238E27FC236}">
                    <a16:creationId xmlns:a16="http://schemas.microsoft.com/office/drawing/2014/main" id="{00000000-0008-0000-0400-00000A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10</xdr:row>
          <xdr:rowOff>0</xdr:rowOff>
        </xdr:from>
        <xdr:to>
          <xdr:col>4</xdr:col>
          <xdr:colOff>1066800</xdr:colOff>
          <xdr:row>11</xdr:row>
          <xdr:rowOff>28575</xdr:rowOff>
        </xdr:to>
        <xdr:grpSp>
          <xdr:nvGrpSpPr>
            <xdr:cNvPr id="16" name="Group 15">
              <a:extLst>
                <a:ext uri="{FF2B5EF4-FFF2-40B4-BE49-F238E27FC236}">
                  <a16:creationId xmlns:a16="http://schemas.microsoft.com/office/drawing/2014/main" id="{00000000-0008-0000-0400-000010000000}"/>
                </a:ext>
              </a:extLst>
            </xdr:cNvPr>
            <xdr:cNvGrpSpPr/>
          </xdr:nvGrpSpPr>
          <xdr:grpSpPr>
            <a:xfrm>
              <a:off x="5797550" y="3289300"/>
              <a:ext cx="1066800" cy="4371975"/>
              <a:chOff x="3057525" y="5286375"/>
              <a:chExt cx="1066800" cy="219075"/>
            </a:xfrm>
          </xdr:grpSpPr>
          <xdr:sp macro="" textlink="">
            <xdr:nvSpPr>
              <xdr:cNvPr id="10251" name="Check Box 11" hidden="1">
                <a:extLst>
                  <a:ext uri="{63B3BB69-23CF-44E3-9099-C40C66FF867C}">
                    <a14:compatExt spid="_x0000_s10251"/>
                  </a:ext>
                  <a:ext uri="{FF2B5EF4-FFF2-40B4-BE49-F238E27FC236}">
                    <a16:creationId xmlns:a16="http://schemas.microsoft.com/office/drawing/2014/main" id="{00000000-0008-0000-0400-00000B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52" name="Check Box 12" hidden="1">
                <a:extLst>
                  <a:ext uri="{63B3BB69-23CF-44E3-9099-C40C66FF867C}">
                    <a14:compatExt spid="_x0000_s10252"/>
                  </a:ext>
                  <a:ext uri="{FF2B5EF4-FFF2-40B4-BE49-F238E27FC236}">
                    <a16:creationId xmlns:a16="http://schemas.microsoft.com/office/drawing/2014/main" id="{00000000-0008-0000-0400-00000C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11</xdr:row>
          <xdr:rowOff>5013</xdr:rowOff>
        </xdr:from>
        <xdr:to>
          <xdr:col>4</xdr:col>
          <xdr:colOff>1066800</xdr:colOff>
          <xdr:row>12</xdr:row>
          <xdr:rowOff>33588</xdr:rowOff>
        </xdr:to>
        <xdr:grpSp>
          <xdr:nvGrpSpPr>
            <xdr:cNvPr id="19" name="Group 18">
              <a:extLst>
                <a:ext uri="{FF2B5EF4-FFF2-40B4-BE49-F238E27FC236}">
                  <a16:creationId xmlns:a16="http://schemas.microsoft.com/office/drawing/2014/main" id="{00000000-0008-0000-0400-000013000000}"/>
                </a:ext>
              </a:extLst>
            </xdr:cNvPr>
            <xdr:cNvGrpSpPr/>
          </xdr:nvGrpSpPr>
          <xdr:grpSpPr>
            <a:xfrm>
              <a:off x="5797550" y="7637713"/>
              <a:ext cx="1066800" cy="606425"/>
              <a:chOff x="3057525" y="5286375"/>
              <a:chExt cx="1066800" cy="219075"/>
            </a:xfrm>
          </xdr:grpSpPr>
          <xdr:sp macro="" textlink="">
            <xdr:nvSpPr>
              <xdr:cNvPr id="10253" name="Check Box 13" hidden="1">
                <a:extLst>
                  <a:ext uri="{63B3BB69-23CF-44E3-9099-C40C66FF867C}">
                    <a14:compatExt spid="_x0000_s10253"/>
                  </a:ext>
                  <a:ext uri="{FF2B5EF4-FFF2-40B4-BE49-F238E27FC236}">
                    <a16:creationId xmlns:a16="http://schemas.microsoft.com/office/drawing/2014/main" id="{00000000-0008-0000-0400-00000D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54" name="Check Box 14" hidden="1">
                <a:extLst>
                  <a:ext uri="{63B3BB69-23CF-44E3-9099-C40C66FF867C}">
                    <a14:compatExt spid="_x0000_s10254"/>
                  </a:ext>
                  <a:ext uri="{FF2B5EF4-FFF2-40B4-BE49-F238E27FC236}">
                    <a16:creationId xmlns:a16="http://schemas.microsoft.com/office/drawing/2014/main" id="{00000000-0008-0000-0400-00000E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15</xdr:row>
          <xdr:rowOff>0</xdr:rowOff>
        </xdr:from>
        <xdr:to>
          <xdr:col>3</xdr:col>
          <xdr:colOff>1066800</xdr:colOff>
          <xdr:row>16</xdr:row>
          <xdr:rowOff>28575</xdr:rowOff>
        </xdr:to>
        <xdr:grpSp>
          <xdr:nvGrpSpPr>
            <xdr:cNvPr id="22" name="Group 21">
              <a:extLst>
                <a:ext uri="{FF2B5EF4-FFF2-40B4-BE49-F238E27FC236}">
                  <a16:creationId xmlns:a16="http://schemas.microsoft.com/office/drawing/2014/main" id="{00000000-0008-0000-0400-000016000000}"/>
                </a:ext>
              </a:extLst>
            </xdr:cNvPr>
            <xdr:cNvGrpSpPr/>
          </xdr:nvGrpSpPr>
          <xdr:grpSpPr>
            <a:xfrm>
              <a:off x="3435350" y="10147300"/>
              <a:ext cx="1066800" cy="1114425"/>
              <a:chOff x="3057525" y="5286375"/>
              <a:chExt cx="1066800" cy="219075"/>
            </a:xfrm>
          </xdr:grpSpPr>
          <xdr:sp macro="" textlink="">
            <xdr:nvSpPr>
              <xdr:cNvPr id="10255" name="Check Box 15" hidden="1">
                <a:extLst>
                  <a:ext uri="{63B3BB69-23CF-44E3-9099-C40C66FF867C}">
                    <a14:compatExt spid="_x0000_s10255"/>
                  </a:ext>
                  <a:ext uri="{FF2B5EF4-FFF2-40B4-BE49-F238E27FC236}">
                    <a16:creationId xmlns:a16="http://schemas.microsoft.com/office/drawing/2014/main" id="{00000000-0008-0000-0400-00000F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56" name="Check Box 16" hidden="1">
                <a:extLst>
                  <a:ext uri="{63B3BB69-23CF-44E3-9099-C40C66FF867C}">
                    <a14:compatExt spid="_x0000_s10256"/>
                  </a:ext>
                  <a:ext uri="{FF2B5EF4-FFF2-40B4-BE49-F238E27FC236}">
                    <a16:creationId xmlns:a16="http://schemas.microsoft.com/office/drawing/2014/main" id="{00000000-0008-0000-0400-000010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16</xdr:row>
          <xdr:rowOff>0</xdr:rowOff>
        </xdr:from>
        <xdr:to>
          <xdr:col>3</xdr:col>
          <xdr:colOff>1066800</xdr:colOff>
          <xdr:row>17</xdr:row>
          <xdr:rowOff>28575</xdr:rowOff>
        </xdr:to>
        <xdr:grpSp>
          <xdr:nvGrpSpPr>
            <xdr:cNvPr id="25" name="Group 24">
              <a:extLst>
                <a:ext uri="{FF2B5EF4-FFF2-40B4-BE49-F238E27FC236}">
                  <a16:creationId xmlns:a16="http://schemas.microsoft.com/office/drawing/2014/main" id="{00000000-0008-0000-0400-000019000000}"/>
                </a:ext>
              </a:extLst>
            </xdr:cNvPr>
            <xdr:cNvGrpSpPr/>
          </xdr:nvGrpSpPr>
          <xdr:grpSpPr>
            <a:xfrm>
              <a:off x="3435350" y="11233150"/>
              <a:ext cx="1066800" cy="282575"/>
              <a:chOff x="3057525" y="5286375"/>
              <a:chExt cx="1066800" cy="219075"/>
            </a:xfrm>
          </xdr:grpSpPr>
          <xdr:sp macro="" textlink="">
            <xdr:nvSpPr>
              <xdr:cNvPr id="10257" name="Check Box 17" hidden="1">
                <a:extLst>
                  <a:ext uri="{63B3BB69-23CF-44E3-9099-C40C66FF867C}">
                    <a14:compatExt spid="_x0000_s10257"/>
                  </a:ext>
                  <a:ext uri="{FF2B5EF4-FFF2-40B4-BE49-F238E27FC236}">
                    <a16:creationId xmlns:a16="http://schemas.microsoft.com/office/drawing/2014/main" id="{00000000-0008-0000-0400-000011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58" name="Check Box 18" hidden="1">
                <a:extLst>
                  <a:ext uri="{63B3BB69-23CF-44E3-9099-C40C66FF867C}">
                    <a14:compatExt spid="_x0000_s10258"/>
                  </a:ext>
                  <a:ext uri="{FF2B5EF4-FFF2-40B4-BE49-F238E27FC236}">
                    <a16:creationId xmlns:a16="http://schemas.microsoft.com/office/drawing/2014/main" id="{00000000-0008-0000-0400-000012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17</xdr:row>
          <xdr:rowOff>0</xdr:rowOff>
        </xdr:from>
        <xdr:to>
          <xdr:col>3</xdr:col>
          <xdr:colOff>1066800</xdr:colOff>
          <xdr:row>18</xdr:row>
          <xdr:rowOff>28575</xdr:rowOff>
        </xdr:to>
        <xdr:grpSp>
          <xdr:nvGrpSpPr>
            <xdr:cNvPr id="28" name="Group 27">
              <a:extLst>
                <a:ext uri="{FF2B5EF4-FFF2-40B4-BE49-F238E27FC236}">
                  <a16:creationId xmlns:a16="http://schemas.microsoft.com/office/drawing/2014/main" id="{00000000-0008-0000-0400-00001C000000}"/>
                </a:ext>
              </a:extLst>
            </xdr:cNvPr>
            <xdr:cNvGrpSpPr/>
          </xdr:nvGrpSpPr>
          <xdr:grpSpPr>
            <a:xfrm>
              <a:off x="3435350" y="11487150"/>
              <a:ext cx="1066800" cy="1089025"/>
              <a:chOff x="3057525" y="5286375"/>
              <a:chExt cx="1066800" cy="219075"/>
            </a:xfrm>
          </xdr:grpSpPr>
          <xdr:sp macro="" textlink="">
            <xdr:nvSpPr>
              <xdr:cNvPr id="10259" name="Check Box 19" hidden="1">
                <a:extLst>
                  <a:ext uri="{63B3BB69-23CF-44E3-9099-C40C66FF867C}">
                    <a14:compatExt spid="_x0000_s10259"/>
                  </a:ext>
                  <a:ext uri="{FF2B5EF4-FFF2-40B4-BE49-F238E27FC236}">
                    <a16:creationId xmlns:a16="http://schemas.microsoft.com/office/drawing/2014/main" id="{00000000-0008-0000-0400-000013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60" name="Check Box 20" hidden="1">
                <a:extLst>
                  <a:ext uri="{63B3BB69-23CF-44E3-9099-C40C66FF867C}">
                    <a14:compatExt spid="_x0000_s10260"/>
                  </a:ext>
                  <a:ext uri="{FF2B5EF4-FFF2-40B4-BE49-F238E27FC236}">
                    <a16:creationId xmlns:a16="http://schemas.microsoft.com/office/drawing/2014/main" id="{00000000-0008-0000-0400-000014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18</xdr:row>
          <xdr:rowOff>0</xdr:rowOff>
        </xdr:from>
        <xdr:to>
          <xdr:col>3</xdr:col>
          <xdr:colOff>1066800</xdr:colOff>
          <xdr:row>19</xdr:row>
          <xdr:rowOff>28575</xdr:rowOff>
        </xdr:to>
        <xdr:grpSp>
          <xdr:nvGrpSpPr>
            <xdr:cNvPr id="31" name="Group 30">
              <a:extLst>
                <a:ext uri="{FF2B5EF4-FFF2-40B4-BE49-F238E27FC236}">
                  <a16:creationId xmlns:a16="http://schemas.microsoft.com/office/drawing/2014/main" id="{00000000-0008-0000-0400-00001F000000}"/>
                </a:ext>
              </a:extLst>
            </xdr:cNvPr>
            <xdr:cNvGrpSpPr/>
          </xdr:nvGrpSpPr>
          <xdr:grpSpPr>
            <a:xfrm>
              <a:off x="3435350" y="12547600"/>
              <a:ext cx="1066800" cy="2117725"/>
              <a:chOff x="3057525" y="5286375"/>
              <a:chExt cx="1066800" cy="219075"/>
            </a:xfrm>
          </xdr:grpSpPr>
          <xdr:sp macro="" textlink="">
            <xdr:nvSpPr>
              <xdr:cNvPr id="10261" name="Check Box 21" hidden="1">
                <a:extLst>
                  <a:ext uri="{63B3BB69-23CF-44E3-9099-C40C66FF867C}">
                    <a14:compatExt spid="_x0000_s10261"/>
                  </a:ext>
                  <a:ext uri="{FF2B5EF4-FFF2-40B4-BE49-F238E27FC236}">
                    <a16:creationId xmlns:a16="http://schemas.microsoft.com/office/drawing/2014/main" id="{00000000-0008-0000-0400-000015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62" name="Check Box 22" hidden="1">
                <a:extLst>
                  <a:ext uri="{63B3BB69-23CF-44E3-9099-C40C66FF867C}">
                    <a14:compatExt spid="_x0000_s10262"/>
                  </a:ext>
                  <a:ext uri="{FF2B5EF4-FFF2-40B4-BE49-F238E27FC236}">
                    <a16:creationId xmlns:a16="http://schemas.microsoft.com/office/drawing/2014/main" id="{00000000-0008-0000-0400-000016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19</xdr:row>
          <xdr:rowOff>0</xdr:rowOff>
        </xdr:from>
        <xdr:to>
          <xdr:col>3</xdr:col>
          <xdr:colOff>1066800</xdr:colOff>
          <xdr:row>20</xdr:row>
          <xdr:rowOff>28575</xdr:rowOff>
        </xdr:to>
        <xdr:grpSp>
          <xdr:nvGrpSpPr>
            <xdr:cNvPr id="34" name="Group 33">
              <a:extLst>
                <a:ext uri="{FF2B5EF4-FFF2-40B4-BE49-F238E27FC236}">
                  <a16:creationId xmlns:a16="http://schemas.microsoft.com/office/drawing/2014/main" id="{00000000-0008-0000-0400-000022000000}"/>
                </a:ext>
              </a:extLst>
            </xdr:cNvPr>
            <xdr:cNvGrpSpPr/>
          </xdr:nvGrpSpPr>
          <xdr:grpSpPr>
            <a:xfrm>
              <a:off x="3435350" y="14636750"/>
              <a:ext cx="1066800" cy="1184275"/>
              <a:chOff x="3057525" y="5286375"/>
              <a:chExt cx="1066800" cy="219075"/>
            </a:xfrm>
          </xdr:grpSpPr>
          <xdr:sp macro="" textlink="">
            <xdr:nvSpPr>
              <xdr:cNvPr id="10263" name="Check Box 23" hidden="1">
                <a:extLst>
                  <a:ext uri="{63B3BB69-23CF-44E3-9099-C40C66FF867C}">
                    <a14:compatExt spid="_x0000_s10263"/>
                  </a:ext>
                  <a:ext uri="{FF2B5EF4-FFF2-40B4-BE49-F238E27FC236}">
                    <a16:creationId xmlns:a16="http://schemas.microsoft.com/office/drawing/2014/main" id="{00000000-0008-0000-0400-000017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64" name="Check Box 24" hidden="1">
                <a:extLst>
                  <a:ext uri="{63B3BB69-23CF-44E3-9099-C40C66FF867C}">
                    <a14:compatExt spid="_x0000_s10264"/>
                  </a:ext>
                  <a:ext uri="{FF2B5EF4-FFF2-40B4-BE49-F238E27FC236}">
                    <a16:creationId xmlns:a16="http://schemas.microsoft.com/office/drawing/2014/main" id="{00000000-0008-0000-0400-000018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20</xdr:row>
          <xdr:rowOff>0</xdr:rowOff>
        </xdr:from>
        <xdr:to>
          <xdr:col>3</xdr:col>
          <xdr:colOff>1066800</xdr:colOff>
          <xdr:row>21</xdr:row>
          <xdr:rowOff>28575</xdr:rowOff>
        </xdr:to>
        <xdr:grpSp>
          <xdr:nvGrpSpPr>
            <xdr:cNvPr id="37" name="Group 36">
              <a:extLst>
                <a:ext uri="{FF2B5EF4-FFF2-40B4-BE49-F238E27FC236}">
                  <a16:creationId xmlns:a16="http://schemas.microsoft.com/office/drawing/2014/main" id="{00000000-0008-0000-0400-000025000000}"/>
                </a:ext>
              </a:extLst>
            </xdr:cNvPr>
            <xdr:cNvGrpSpPr/>
          </xdr:nvGrpSpPr>
          <xdr:grpSpPr>
            <a:xfrm>
              <a:off x="3435350" y="15792450"/>
              <a:ext cx="1066800" cy="282575"/>
              <a:chOff x="3057525" y="5286375"/>
              <a:chExt cx="1066800" cy="219075"/>
            </a:xfrm>
          </xdr:grpSpPr>
          <xdr:sp macro="" textlink="">
            <xdr:nvSpPr>
              <xdr:cNvPr id="10265" name="Check Box 25" hidden="1">
                <a:extLst>
                  <a:ext uri="{63B3BB69-23CF-44E3-9099-C40C66FF867C}">
                    <a14:compatExt spid="_x0000_s10265"/>
                  </a:ext>
                  <a:ext uri="{FF2B5EF4-FFF2-40B4-BE49-F238E27FC236}">
                    <a16:creationId xmlns:a16="http://schemas.microsoft.com/office/drawing/2014/main" id="{00000000-0008-0000-0400-000019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66" name="Check Box 26" hidden="1">
                <a:extLst>
                  <a:ext uri="{63B3BB69-23CF-44E3-9099-C40C66FF867C}">
                    <a14:compatExt spid="_x0000_s10266"/>
                  </a:ext>
                  <a:ext uri="{FF2B5EF4-FFF2-40B4-BE49-F238E27FC236}">
                    <a16:creationId xmlns:a16="http://schemas.microsoft.com/office/drawing/2014/main" id="{00000000-0008-0000-0400-00001A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21</xdr:row>
          <xdr:rowOff>0</xdr:rowOff>
        </xdr:from>
        <xdr:to>
          <xdr:col>3</xdr:col>
          <xdr:colOff>1066800</xdr:colOff>
          <xdr:row>21</xdr:row>
          <xdr:rowOff>219075</xdr:rowOff>
        </xdr:to>
        <xdr:grpSp>
          <xdr:nvGrpSpPr>
            <xdr:cNvPr id="40" name="Group 39">
              <a:extLst>
                <a:ext uri="{FF2B5EF4-FFF2-40B4-BE49-F238E27FC236}">
                  <a16:creationId xmlns:a16="http://schemas.microsoft.com/office/drawing/2014/main" id="{00000000-0008-0000-0400-000028000000}"/>
                </a:ext>
              </a:extLst>
            </xdr:cNvPr>
            <xdr:cNvGrpSpPr/>
          </xdr:nvGrpSpPr>
          <xdr:grpSpPr>
            <a:xfrm>
              <a:off x="3435350" y="16046450"/>
              <a:ext cx="1066800" cy="219075"/>
              <a:chOff x="3057525" y="5286375"/>
              <a:chExt cx="1066800" cy="219075"/>
            </a:xfrm>
          </xdr:grpSpPr>
          <xdr:sp macro="" textlink="">
            <xdr:nvSpPr>
              <xdr:cNvPr id="10267" name="Check Box 27" hidden="1">
                <a:extLst>
                  <a:ext uri="{63B3BB69-23CF-44E3-9099-C40C66FF867C}">
                    <a14:compatExt spid="_x0000_s10267"/>
                  </a:ext>
                  <a:ext uri="{FF2B5EF4-FFF2-40B4-BE49-F238E27FC236}">
                    <a16:creationId xmlns:a16="http://schemas.microsoft.com/office/drawing/2014/main" id="{00000000-0008-0000-0400-00001B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68" name="Check Box 28" hidden="1">
                <a:extLst>
                  <a:ext uri="{63B3BB69-23CF-44E3-9099-C40C66FF867C}">
                    <a14:compatExt spid="_x0000_s10268"/>
                  </a:ext>
                  <a:ext uri="{FF2B5EF4-FFF2-40B4-BE49-F238E27FC236}">
                    <a16:creationId xmlns:a16="http://schemas.microsoft.com/office/drawing/2014/main" id="{00000000-0008-0000-0400-00001C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22</xdr:row>
          <xdr:rowOff>0</xdr:rowOff>
        </xdr:from>
        <xdr:to>
          <xdr:col>3</xdr:col>
          <xdr:colOff>1066800</xdr:colOff>
          <xdr:row>23</xdr:row>
          <xdr:rowOff>28575</xdr:rowOff>
        </xdr:to>
        <xdr:grpSp>
          <xdr:nvGrpSpPr>
            <xdr:cNvPr id="43" name="Group 42">
              <a:extLst>
                <a:ext uri="{FF2B5EF4-FFF2-40B4-BE49-F238E27FC236}">
                  <a16:creationId xmlns:a16="http://schemas.microsoft.com/office/drawing/2014/main" id="{00000000-0008-0000-0400-00002B000000}"/>
                </a:ext>
              </a:extLst>
            </xdr:cNvPr>
            <xdr:cNvGrpSpPr/>
          </xdr:nvGrpSpPr>
          <xdr:grpSpPr>
            <a:xfrm>
              <a:off x="3435350" y="18199100"/>
              <a:ext cx="1066800" cy="1889125"/>
              <a:chOff x="3057525" y="5286375"/>
              <a:chExt cx="1066800" cy="219075"/>
            </a:xfrm>
          </xdr:grpSpPr>
          <xdr:sp macro="" textlink="">
            <xdr:nvSpPr>
              <xdr:cNvPr id="10269" name="Check Box 29" hidden="1">
                <a:extLst>
                  <a:ext uri="{63B3BB69-23CF-44E3-9099-C40C66FF867C}">
                    <a14:compatExt spid="_x0000_s10269"/>
                  </a:ext>
                  <a:ext uri="{FF2B5EF4-FFF2-40B4-BE49-F238E27FC236}">
                    <a16:creationId xmlns:a16="http://schemas.microsoft.com/office/drawing/2014/main" id="{00000000-0008-0000-0400-00001D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70" name="Check Box 30" hidden="1">
                <a:extLst>
                  <a:ext uri="{63B3BB69-23CF-44E3-9099-C40C66FF867C}">
                    <a14:compatExt spid="_x0000_s10270"/>
                  </a:ext>
                  <a:ext uri="{FF2B5EF4-FFF2-40B4-BE49-F238E27FC236}">
                    <a16:creationId xmlns:a16="http://schemas.microsoft.com/office/drawing/2014/main" id="{00000000-0008-0000-0400-00001E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23</xdr:row>
          <xdr:rowOff>0</xdr:rowOff>
        </xdr:from>
        <xdr:to>
          <xdr:col>3</xdr:col>
          <xdr:colOff>1066800</xdr:colOff>
          <xdr:row>24</xdr:row>
          <xdr:rowOff>28575</xdr:rowOff>
        </xdr:to>
        <xdr:grpSp>
          <xdr:nvGrpSpPr>
            <xdr:cNvPr id="46" name="Group 45">
              <a:extLst>
                <a:ext uri="{FF2B5EF4-FFF2-40B4-BE49-F238E27FC236}">
                  <a16:creationId xmlns:a16="http://schemas.microsoft.com/office/drawing/2014/main" id="{00000000-0008-0000-0400-00002E000000}"/>
                </a:ext>
              </a:extLst>
            </xdr:cNvPr>
            <xdr:cNvGrpSpPr/>
          </xdr:nvGrpSpPr>
          <xdr:grpSpPr>
            <a:xfrm>
              <a:off x="3435350" y="20059650"/>
              <a:ext cx="1066800" cy="1114425"/>
              <a:chOff x="3057525" y="5286375"/>
              <a:chExt cx="1066800" cy="219075"/>
            </a:xfrm>
          </xdr:grpSpPr>
          <xdr:sp macro="" textlink="">
            <xdr:nvSpPr>
              <xdr:cNvPr id="10271" name="Check Box 31" hidden="1">
                <a:extLst>
                  <a:ext uri="{63B3BB69-23CF-44E3-9099-C40C66FF867C}">
                    <a14:compatExt spid="_x0000_s10271"/>
                  </a:ext>
                  <a:ext uri="{FF2B5EF4-FFF2-40B4-BE49-F238E27FC236}">
                    <a16:creationId xmlns:a16="http://schemas.microsoft.com/office/drawing/2014/main" id="{00000000-0008-0000-0400-00001F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72" name="Check Box 32" hidden="1">
                <a:extLst>
                  <a:ext uri="{63B3BB69-23CF-44E3-9099-C40C66FF867C}">
                    <a14:compatExt spid="_x0000_s10272"/>
                  </a:ext>
                  <a:ext uri="{FF2B5EF4-FFF2-40B4-BE49-F238E27FC236}">
                    <a16:creationId xmlns:a16="http://schemas.microsoft.com/office/drawing/2014/main" id="{00000000-0008-0000-0400-000020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24</xdr:row>
          <xdr:rowOff>0</xdr:rowOff>
        </xdr:from>
        <xdr:to>
          <xdr:col>3</xdr:col>
          <xdr:colOff>1066800</xdr:colOff>
          <xdr:row>25</xdr:row>
          <xdr:rowOff>28575</xdr:rowOff>
        </xdr:to>
        <xdr:grpSp>
          <xdr:nvGrpSpPr>
            <xdr:cNvPr id="49" name="Group 48">
              <a:extLst>
                <a:ext uri="{FF2B5EF4-FFF2-40B4-BE49-F238E27FC236}">
                  <a16:creationId xmlns:a16="http://schemas.microsoft.com/office/drawing/2014/main" id="{00000000-0008-0000-0400-000031000000}"/>
                </a:ext>
              </a:extLst>
            </xdr:cNvPr>
            <xdr:cNvGrpSpPr/>
          </xdr:nvGrpSpPr>
          <xdr:grpSpPr>
            <a:xfrm>
              <a:off x="3435350" y="21145500"/>
              <a:ext cx="1066800" cy="1133475"/>
              <a:chOff x="3057525" y="5286375"/>
              <a:chExt cx="1066800" cy="219075"/>
            </a:xfrm>
          </xdr:grpSpPr>
          <xdr:sp macro="" textlink="">
            <xdr:nvSpPr>
              <xdr:cNvPr id="10273" name="Check Box 33" hidden="1">
                <a:extLst>
                  <a:ext uri="{63B3BB69-23CF-44E3-9099-C40C66FF867C}">
                    <a14:compatExt spid="_x0000_s10273"/>
                  </a:ext>
                  <a:ext uri="{FF2B5EF4-FFF2-40B4-BE49-F238E27FC236}">
                    <a16:creationId xmlns:a16="http://schemas.microsoft.com/office/drawing/2014/main" id="{00000000-0008-0000-0400-000021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74" name="Check Box 34" hidden="1">
                <a:extLst>
                  <a:ext uri="{63B3BB69-23CF-44E3-9099-C40C66FF867C}">
                    <a14:compatExt spid="_x0000_s10274"/>
                  </a:ext>
                  <a:ext uri="{FF2B5EF4-FFF2-40B4-BE49-F238E27FC236}">
                    <a16:creationId xmlns:a16="http://schemas.microsoft.com/office/drawing/2014/main" id="{00000000-0008-0000-0400-000022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24</xdr:row>
          <xdr:rowOff>0</xdr:rowOff>
        </xdr:from>
        <xdr:to>
          <xdr:col>4</xdr:col>
          <xdr:colOff>1066800</xdr:colOff>
          <xdr:row>25</xdr:row>
          <xdr:rowOff>28575</xdr:rowOff>
        </xdr:to>
        <xdr:grpSp>
          <xdr:nvGrpSpPr>
            <xdr:cNvPr id="52" name="Group 51">
              <a:extLst>
                <a:ext uri="{FF2B5EF4-FFF2-40B4-BE49-F238E27FC236}">
                  <a16:creationId xmlns:a16="http://schemas.microsoft.com/office/drawing/2014/main" id="{00000000-0008-0000-0400-000034000000}"/>
                </a:ext>
              </a:extLst>
            </xdr:cNvPr>
            <xdr:cNvGrpSpPr/>
          </xdr:nvGrpSpPr>
          <xdr:grpSpPr>
            <a:xfrm>
              <a:off x="5797550" y="21145500"/>
              <a:ext cx="1066800" cy="1133475"/>
              <a:chOff x="3057525" y="5286375"/>
              <a:chExt cx="1066800" cy="219075"/>
            </a:xfrm>
          </xdr:grpSpPr>
          <xdr:sp macro="" textlink="">
            <xdr:nvSpPr>
              <xdr:cNvPr id="10275" name="Check Box 35" hidden="1">
                <a:extLst>
                  <a:ext uri="{63B3BB69-23CF-44E3-9099-C40C66FF867C}">
                    <a14:compatExt spid="_x0000_s10275"/>
                  </a:ext>
                  <a:ext uri="{FF2B5EF4-FFF2-40B4-BE49-F238E27FC236}">
                    <a16:creationId xmlns:a16="http://schemas.microsoft.com/office/drawing/2014/main" id="{00000000-0008-0000-0400-000023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76" name="Check Box 36" hidden="1">
                <a:extLst>
                  <a:ext uri="{63B3BB69-23CF-44E3-9099-C40C66FF867C}">
                    <a14:compatExt spid="_x0000_s10276"/>
                  </a:ext>
                  <a:ext uri="{FF2B5EF4-FFF2-40B4-BE49-F238E27FC236}">
                    <a16:creationId xmlns:a16="http://schemas.microsoft.com/office/drawing/2014/main" id="{00000000-0008-0000-0400-000024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23</xdr:row>
          <xdr:rowOff>0</xdr:rowOff>
        </xdr:from>
        <xdr:to>
          <xdr:col>4</xdr:col>
          <xdr:colOff>1066800</xdr:colOff>
          <xdr:row>24</xdr:row>
          <xdr:rowOff>28575</xdr:rowOff>
        </xdr:to>
        <xdr:grpSp>
          <xdr:nvGrpSpPr>
            <xdr:cNvPr id="55" name="Group 54">
              <a:extLst>
                <a:ext uri="{FF2B5EF4-FFF2-40B4-BE49-F238E27FC236}">
                  <a16:creationId xmlns:a16="http://schemas.microsoft.com/office/drawing/2014/main" id="{00000000-0008-0000-0400-000037000000}"/>
                </a:ext>
              </a:extLst>
            </xdr:cNvPr>
            <xdr:cNvGrpSpPr/>
          </xdr:nvGrpSpPr>
          <xdr:grpSpPr>
            <a:xfrm>
              <a:off x="5797550" y="20059650"/>
              <a:ext cx="1066800" cy="1114425"/>
              <a:chOff x="3057525" y="5286375"/>
              <a:chExt cx="1066800" cy="219075"/>
            </a:xfrm>
          </xdr:grpSpPr>
          <xdr:sp macro="" textlink="">
            <xdr:nvSpPr>
              <xdr:cNvPr id="10277" name="Check Box 37" hidden="1">
                <a:extLst>
                  <a:ext uri="{63B3BB69-23CF-44E3-9099-C40C66FF867C}">
                    <a14:compatExt spid="_x0000_s10277"/>
                  </a:ext>
                  <a:ext uri="{FF2B5EF4-FFF2-40B4-BE49-F238E27FC236}">
                    <a16:creationId xmlns:a16="http://schemas.microsoft.com/office/drawing/2014/main" id="{00000000-0008-0000-0400-000025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78" name="Check Box 38" hidden="1">
                <a:extLst>
                  <a:ext uri="{63B3BB69-23CF-44E3-9099-C40C66FF867C}">
                    <a14:compatExt spid="_x0000_s10278"/>
                  </a:ext>
                  <a:ext uri="{FF2B5EF4-FFF2-40B4-BE49-F238E27FC236}">
                    <a16:creationId xmlns:a16="http://schemas.microsoft.com/office/drawing/2014/main" id="{00000000-0008-0000-0400-000026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22</xdr:row>
          <xdr:rowOff>0</xdr:rowOff>
        </xdr:from>
        <xdr:to>
          <xdr:col>4</xdr:col>
          <xdr:colOff>1066800</xdr:colOff>
          <xdr:row>23</xdr:row>
          <xdr:rowOff>28575</xdr:rowOff>
        </xdr:to>
        <xdr:grpSp>
          <xdr:nvGrpSpPr>
            <xdr:cNvPr id="58" name="Group 57">
              <a:extLst>
                <a:ext uri="{FF2B5EF4-FFF2-40B4-BE49-F238E27FC236}">
                  <a16:creationId xmlns:a16="http://schemas.microsoft.com/office/drawing/2014/main" id="{00000000-0008-0000-0400-00003A000000}"/>
                </a:ext>
              </a:extLst>
            </xdr:cNvPr>
            <xdr:cNvGrpSpPr/>
          </xdr:nvGrpSpPr>
          <xdr:grpSpPr>
            <a:xfrm>
              <a:off x="5797550" y="18199100"/>
              <a:ext cx="1066800" cy="1889125"/>
              <a:chOff x="3057525" y="5286375"/>
              <a:chExt cx="1066800" cy="219075"/>
            </a:xfrm>
          </xdr:grpSpPr>
          <xdr:sp macro="" textlink="">
            <xdr:nvSpPr>
              <xdr:cNvPr id="10279" name="Check Box 39" hidden="1">
                <a:extLst>
                  <a:ext uri="{63B3BB69-23CF-44E3-9099-C40C66FF867C}">
                    <a14:compatExt spid="_x0000_s10279"/>
                  </a:ext>
                  <a:ext uri="{FF2B5EF4-FFF2-40B4-BE49-F238E27FC236}">
                    <a16:creationId xmlns:a16="http://schemas.microsoft.com/office/drawing/2014/main" id="{00000000-0008-0000-0400-000027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80" name="Check Box 40" hidden="1">
                <a:extLst>
                  <a:ext uri="{63B3BB69-23CF-44E3-9099-C40C66FF867C}">
                    <a14:compatExt spid="_x0000_s10280"/>
                  </a:ext>
                  <a:ext uri="{FF2B5EF4-FFF2-40B4-BE49-F238E27FC236}">
                    <a16:creationId xmlns:a16="http://schemas.microsoft.com/office/drawing/2014/main" id="{00000000-0008-0000-0400-000028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21</xdr:row>
          <xdr:rowOff>0</xdr:rowOff>
        </xdr:from>
        <xdr:to>
          <xdr:col>4</xdr:col>
          <xdr:colOff>1066800</xdr:colOff>
          <xdr:row>21</xdr:row>
          <xdr:rowOff>219075</xdr:rowOff>
        </xdr:to>
        <xdr:grpSp>
          <xdr:nvGrpSpPr>
            <xdr:cNvPr id="61" name="Group 60">
              <a:extLst>
                <a:ext uri="{FF2B5EF4-FFF2-40B4-BE49-F238E27FC236}">
                  <a16:creationId xmlns:a16="http://schemas.microsoft.com/office/drawing/2014/main" id="{00000000-0008-0000-0400-00003D000000}"/>
                </a:ext>
              </a:extLst>
            </xdr:cNvPr>
            <xdr:cNvGrpSpPr/>
          </xdr:nvGrpSpPr>
          <xdr:grpSpPr>
            <a:xfrm>
              <a:off x="5797550" y="16046450"/>
              <a:ext cx="1066800" cy="219075"/>
              <a:chOff x="3057525" y="5286375"/>
              <a:chExt cx="1066800" cy="219075"/>
            </a:xfrm>
          </xdr:grpSpPr>
          <xdr:sp macro="" textlink="">
            <xdr:nvSpPr>
              <xdr:cNvPr id="10281" name="Check Box 41" hidden="1">
                <a:extLst>
                  <a:ext uri="{63B3BB69-23CF-44E3-9099-C40C66FF867C}">
                    <a14:compatExt spid="_x0000_s10281"/>
                  </a:ext>
                  <a:ext uri="{FF2B5EF4-FFF2-40B4-BE49-F238E27FC236}">
                    <a16:creationId xmlns:a16="http://schemas.microsoft.com/office/drawing/2014/main" id="{00000000-0008-0000-0400-000029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82" name="Check Box 42" hidden="1">
                <a:extLst>
                  <a:ext uri="{63B3BB69-23CF-44E3-9099-C40C66FF867C}">
                    <a14:compatExt spid="_x0000_s10282"/>
                  </a:ext>
                  <a:ext uri="{FF2B5EF4-FFF2-40B4-BE49-F238E27FC236}">
                    <a16:creationId xmlns:a16="http://schemas.microsoft.com/office/drawing/2014/main" id="{00000000-0008-0000-0400-00002A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20</xdr:row>
          <xdr:rowOff>0</xdr:rowOff>
        </xdr:from>
        <xdr:to>
          <xdr:col>4</xdr:col>
          <xdr:colOff>1066800</xdr:colOff>
          <xdr:row>21</xdr:row>
          <xdr:rowOff>28575</xdr:rowOff>
        </xdr:to>
        <xdr:grpSp>
          <xdr:nvGrpSpPr>
            <xdr:cNvPr id="64" name="Group 63">
              <a:extLst>
                <a:ext uri="{FF2B5EF4-FFF2-40B4-BE49-F238E27FC236}">
                  <a16:creationId xmlns:a16="http://schemas.microsoft.com/office/drawing/2014/main" id="{00000000-0008-0000-0400-000040000000}"/>
                </a:ext>
              </a:extLst>
            </xdr:cNvPr>
            <xdr:cNvGrpSpPr/>
          </xdr:nvGrpSpPr>
          <xdr:grpSpPr>
            <a:xfrm>
              <a:off x="5797550" y="15792450"/>
              <a:ext cx="1066800" cy="282575"/>
              <a:chOff x="3057525" y="5286375"/>
              <a:chExt cx="1066800" cy="219075"/>
            </a:xfrm>
          </xdr:grpSpPr>
          <xdr:sp macro="" textlink="">
            <xdr:nvSpPr>
              <xdr:cNvPr id="10283" name="Check Box 43" hidden="1">
                <a:extLst>
                  <a:ext uri="{63B3BB69-23CF-44E3-9099-C40C66FF867C}">
                    <a14:compatExt spid="_x0000_s10283"/>
                  </a:ext>
                  <a:ext uri="{FF2B5EF4-FFF2-40B4-BE49-F238E27FC236}">
                    <a16:creationId xmlns:a16="http://schemas.microsoft.com/office/drawing/2014/main" id="{00000000-0008-0000-0400-00002B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84" name="Check Box 44" hidden="1">
                <a:extLst>
                  <a:ext uri="{63B3BB69-23CF-44E3-9099-C40C66FF867C}">
                    <a14:compatExt spid="_x0000_s10284"/>
                  </a:ext>
                  <a:ext uri="{FF2B5EF4-FFF2-40B4-BE49-F238E27FC236}">
                    <a16:creationId xmlns:a16="http://schemas.microsoft.com/office/drawing/2014/main" id="{00000000-0008-0000-0400-00002C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19</xdr:row>
          <xdr:rowOff>0</xdr:rowOff>
        </xdr:from>
        <xdr:to>
          <xdr:col>4</xdr:col>
          <xdr:colOff>1066800</xdr:colOff>
          <xdr:row>20</xdr:row>
          <xdr:rowOff>28575</xdr:rowOff>
        </xdr:to>
        <xdr:grpSp>
          <xdr:nvGrpSpPr>
            <xdr:cNvPr id="67" name="Group 66">
              <a:extLst>
                <a:ext uri="{FF2B5EF4-FFF2-40B4-BE49-F238E27FC236}">
                  <a16:creationId xmlns:a16="http://schemas.microsoft.com/office/drawing/2014/main" id="{00000000-0008-0000-0400-000043000000}"/>
                </a:ext>
              </a:extLst>
            </xdr:cNvPr>
            <xdr:cNvGrpSpPr/>
          </xdr:nvGrpSpPr>
          <xdr:grpSpPr>
            <a:xfrm>
              <a:off x="5797550" y="14636750"/>
              <a:ext cx="1066800" cy="1184275"/>
              <a:chOff x="3057525" y="5286375"/>
              <a:chExt cx="1066800" cy="219075"/>
            </a:xfrm>
          </xdr:grpSpPr>
          <xdr:sp macro="" textlink="">
            <xdr:nvSpPr>
              <xdr:cNvPr id="10285" name="Check Box 45" hidden="1">
                <a:extLst>
                  <a:ext uri="{63B3BB69-23CF-44E3-9099-C40C66FF867C}">
                    <a14:compatExt spid="_x0000_s10285"/>
                  </a:ext>
                  <a:ext uri="{FF2B5EF4-FFF2-40B4-BE49-F238E27FC236}">
                    <a16:creationId xmlns:a16="http://schemas.microsoft.com/office/drawing/2014/main" id="{00000000-0008-0000-0400-00002D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86" name="Check Box 46" hidden="1">
                <a:extLst>
                  <a:ext uri="{63B3BB69-23CF-44E3-9099-C40C66FF867C}">
                    <a14:compatExt spid="_x0000_s10286"/>
                  </a:ext>
                  <a:ext uri="{FF2B5EF4-FFF2-40B4-BE49-F238E27FC236}">
                    <a16:creationId xmlns:a16="http://schemas.microsoft.com/office/drawing/2014/main" id="{00000000-0008-0000-0400-00002E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18</xdr:row>
          <xdr:rowOff>0</xdr:rowOff>
        </xdr:from>
        <xdr:to>
          <xdr:col>4</xdr:col>
          <xdr:colOff>1066800</xdr:colOff>
          <xdr:row>19</xdr:row>
          <xdr:rowOff>28575</xdr:rowOff>
        </xdr:to>
        <xdr:grpSp>
          <xdr:nvGrpSpPr>
            <xdr:cNvPr id="70" name="Group 69">
              <a:extLst>
                <a:ext uri="{FF2B5EF4-FFF2-40B4-BE49-F238E27FC236}">
                  <a16:creationId xmlns:a16="http://schemas.microsoft.com/office/drawing/2014/main" id="{00000000-0008-0000-0400-000046000000}"/>
                </a:ext>
              </a:extLst>
            </xdr:cNvPr>
            <xdr:cNvGrpSpPr/>
          </xdr:nvGrpSpPr>
          <xdr:grpSpPr>
            <a:xfrm>
              <a:off x="5797550" y="12547600"/>
              <a:ext cx="1066800" cy="2117725"/>
              <a:chOff x="3057525" y="5286375"/>
              <a:chExt cx="1066800" cy="219075"/>
            </a:xfrm>
          </xdr:grpSpPr>
          <xdr:sp macro="" textlink="">
            <xdr:nvSpPr>
              <xdr:cNvPr id="10287" name="Check Box 47" hidden="1">
                <a:extLst>
                  <a:ext uri="{63B3BB69-23CF-44E3-9099-C40C66FF867C}">
                    <a14:compatExt spid="_x0000_s10287"/>
                  </a:ext>
                  <a:ext uri="{FF2B5EF4-FFF2-40B4-BE49-F238E27FC236}">
                    <a16:creationId xmlns:a16="http://schemas.microsoft.com/office/drawing/2014/main" id="{00000000-0008-0000-0400-00002F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88" name="Check Box 48" hidden="1">
                <a:extLst>
                  <a:ext uri="{63B3BB69-23CF-44E3-9099-C40C66FF867C}">
                    <a14:compatExt spid="_x0000_s10288"/>
                  </a:ext>
                  <a:ext uri="{FF2B5EF4-FFF2-40B4-BE49-F238E27FC236}">
                    <a16:creationId xmlns:a16="http://schemas.microsoft.com/office/drawing/2014/main" id="{00000000-0008-0000-0400-000030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17</xdr:row>
          <xdr:rowOff>0</xdr:rowOff>
        </xdr:from>
        <xdr:to>
          <xdr:col>4</xdr:col>
          <xdr:colOff>1066800</xdr:colOff>
          <xdr:row>18</xdr:row>
          <xdr:rowOff>28575</xdr:rowOff>
        </xdr:to>
        <xdr:grpSp>
          <xdr:nvGrpSpPr>
            <xdr:cNvPr id="73" name="Group 72">
              <a:extLst>
                <a:ext uri="{FF2B5EF4-FFF2-40B4-BE49-F238E27FC236}">
                  <a16:creationId xmlns:a16="http://schemas.microsoft.com/office/drawing/2014/main" id="{00000000-0008-0000-0400-000049000000}"/>
                </a:ext>
              </a:extLst>
            </xdr:cNvPr>
            <xdr:cNvGrpSpPr/>
          </xdr:nvGrpSpPr>
          <xdr:grpSpPr>
            <a:xfrm>
              <a:off x="5797550" y="11487150"/>
              <a:ext cx="1066800" cy="1089025"/>
              <a:chOff x="3057525" y="5286375"/>
              <a:chExt cx="1066800" cy="219075"/>
            </a:xfrm>
          </xdr:grpSpPr>
          <xdr:sp macro="" textlink="">
            <xdr:nvSpPr>
              <xdr:cNvPr id="10289" name="Check Box 49" hidden="1">
                <a:extLst>
                  <a:ext uri="{63B3BB69-23CF-44E3-9099-C40C66FF867C}">
                    <a14:compatExt spid="_x0000_s10289"/>
                  </a:ext>
                  <a:ext uri="{FF2B5EF4-FFF2-40B4-BE49-F238E27FC236}">
                    <a16:creationId xmlns:a16="http://schemas.microsoft.com/office/drawing/2014/main" id="{00000000-0008-0000-0400-000031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90" name="Check Box 50" hidden="1">
                <a:extLst>
                  <a:ext uri="{63B3BB69-23CF-44E3-9099-C40C66FF867C}">
                    <a14:compatExt spid="_x0000_s10290"/>
                  </a:ext>
                  <a:ext uri="{FF2B5EF4-FFF2-40B4-BE49-F238E27FC236}">
                    <a16:creationId xmlns:a16="http://schemas.microsoft.com/office/drawing/2014/main" id="{00000000-0008-0000-0400-000032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16</xdr:row>
          <xdr:rowOff>0</xdr:rowOff>
        </xdr:from>
        <xdr:to>
          <xdr:col>4</xdr:col>
          <xdr:colOff>1066800</xdr:colOff>
          <xdr:row>17</xdr:row>
          <xdr:rowOff>28575</xdr:rowOff>
        </xdr:to>
        <xdr:grpSp>
          <xdr:nvGrpSpPr>
            <xdr:cNvPr id="76" name="Group 75">
              <a:extLst>
                <a:ext uri="{FF2B5EF4-FFF2-40B4-BE49-F238E27FC236}">
                  <a16:creationId xmlns:a16="http://schemas.microsoft.com/office/drawing/2014/main" id="{00000000-0008-0000-0400-00004C000000}"/>
                </a:ext>
              </a:extLst>
            </xdr:cNvPr>
            <xdr:cNvGrpSpPr/>
          </xdr:nvGrpSpPr>
          <xdr:grpSpPr>
            <a:xfrm>
              <a:off x="5797550" y="11233150"/>
              <a:ext cx="1066800" cy="282575"/>
              <a:chOff x="3057525" y="5286375"/>
              <a:chExt cx="1066800" cy="219075"/>
            </a:xfrm>
          </xdr:grpSpPr>
          <xdr:sp macro="" textlink="">
            <xdr:nvSpPr>
              <xdr:cNvPr id="10291" name="Check Box 51" hidden="1">
                <a:extLst>
                  <a:ext uri="{63B3BB69-23CF-44E3-9099-C40C66FF867C}">
                    <a14:compatExt spid="_x0000_s10291"/>
                  </a:ext>
                  <a:ext uri="{FF2B5EF4-FFF2-40B4-BE49-F238E27FC236}">
                    <a16:creationId xmlns:a16="http://schemas.microsoft.com/office/drawing/2014/main" id="{00000000-0008-0000-0400-000033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92" name="Check Box 52" hidden="1">
                <a:extLst>
                  <a:ext uri="{63B3BB69-23CF-44E3-9099-C40C66FF867C}">
                    <a14:compatExt spid="_x0000_s10292"/>
                  </a:ext>
                  <a:ext uri="{FF2B5EF4-FFF2-40B4-BE49-F238E27FC236}">
                    <a16:creationId xmlns:a16="http://schemas.microsoft.com/office/drawing/2014/main" id="{00000000-0008-0000-0400-000034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15</xdr:row>
          <xdr:rowOff>0</xdr:rowOff>
        </xdr:from>
        <xdr:to>
          <xdr:col>4</xdr:col>
          <xdr:colOff>1066800</xdr:colOff>
          <xdr:row>16</xdr:row>
          <xdr:rowOff>28575</xdr:rowOff>
        </xdr:to>
        <xdr:grpSp>
          <xdr:nvGrpSpPr>
            <xdr:cNvPr id="79" name="Group 78">
              <a:extLst>
                <a:ext uri="{FF2B5EF4-FFF2-40B4-BE49-F238E27FC236}">
                  <a16:creationId xmlns:a16="http://schemas.microsoft.com/office/drawing/2014/main" id="{00000000-0008-0000-0400-00004F000000}"/>
                </a:ext>
              </a:extLst>
            </xdr:cNvPr>
            <xdr:cNvGrpSpPr/>
          </xdr:nvGrpSpPr>
          <xdr:grpSpPr>
            <a:xfrm>
              <a:off x="5797550" y="10147300"/>
              <a:ext cx="1066800" cy="1114425"/>
              <a:chOff x="3057525" y="5286375"/>
              <a:chExt cx="1066800" cy="219075"/>
            </a:xfrm>
          </xdr:grpSpPr>
          <xdr:sp macro="" textlink="">
            <xdr:nvSpPr>
              <xdr:cNvPr id="10293" name="Check Box 53" hidden="1">
                <a:extLst>
                  <a:ext uri="{63B3BB69-23CF-44E3-9099-C40C66FF867C}">
                    <a14:compatExt spid="_x0000_s10293"/>
                  </a:ext>
                  <a:ext uri="{FF2B5EF4-FFF2-40B4-BE49-F238E27FC236}">
                    <a16:creationId xmlns:a16="http://schemas.microsoft.com/office/drawing/2014/main" id="{00000000-0008-0000-0400-000035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94" name="Check Box 54" hidden="1">
                <a:extLst>
                  <a:ext uri="{63B3BB69-23CF-44E3-9099-C40C66FF867C}">
                    <a14:compatExt spid="_x0000_s10294"/>
                  </a:ext>
                  <a:ext uri="{FF2B5EF4-FFF2-40B4-BE49-F238E27FC236}">
                    <a16:creationId xmlns:a16="http://schemas.microsoft.com/office/drawing/2014/main" id="{00000000-0008-0000-0400-000036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14</xdr:row>
          <xdr:rowOff>0</xdr:rowOff>
        </xdr:from>
        <xdr:to>
          <xdr:col>4</xdr:col>
          <xdr:colOff>1066800</xdr:colOff>
          <xdr:row>14</xdr:row>
          <xdr:rowOff>219075</xdr:rowOff>
        </xdr:to>
        <xdr:grpSp>
          <xdr:nvGrpSpPr>
            <xdr:cNvPr id="82" name="Group 81">
              <a:extLst>
                <a:ext uri="{FF2B5EF4-FFF2-40B4-BE49-F238E27FC236}">
                  <a16:creationId xmlns:a16="http://schemas.microsoft.com/office/drawing/2014/main" id="{00000000-0008-0000-0400-000052000000}"/>
                </a:ext>
              </a:extLst>
            </xdr:cNvPr>
            <xdr:cNvGrpSpPr/>
          </xdr:nvGrpSpPr>
          <xdr:grpSpPr>
            <a:xfrm>
              <a:off x="5797550" y="9232900"/>
              <a:ext cx="1066800" cy="219075"/>
              <a:chOff x="3057525" y="5286375"/>
              <a:chExt cx="1066800" cy="219075"/>
            </a:xfrm>
          </xdr:grpSpPr>
          <xdr:sp macro="" textlink="">
            <xdr:nvSpPr>
              <xdr:cNvPr id="10295" name="Check Box 55" hidden="1">
                <a:extLst>
                  <a:ext uri="{63B3BB69-23CF-44E3-9099-C40C66FF867C}">
                    <a14:compatExt spid="_x0000_s10295"/>
                  </a:ext>
                  <a:ext uri="{FF2B5EF4-FFF2-40B4-BE49-F238E27FC236}">
                    <a16:creationId xmlns:a16="http://schemas.microsoft.com/office/drawing/2014/main" id="{00000000-0008-0000-0400-000037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96" name="Check Box 56" hidden="1">
                <a:extLst>
                  <a:ext uri="{63B3BB69-23CF-44E3-9099-C40C66FF867C}">
                    <a14:compatExt spid="_x0000_s10296"/>
                  </a:ext>
                  <a:ext uri="{FF2B5EF4-FFF2-40B4-BE49-F238E27FC236}">
                    <a16:creationId xmlns:a16="http://schemas.microsoft.com/office/drawing/2014/main" id="{00000000-0008-0000-0400-000038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12</xdr:row>
          <xdr:rowOff>0</xdr:rowOff>
        </xdr:from>
        <xdr:to>
          <xdr:col>4</xdr:col>
          <xdr:colOff>1066800</xdr:colOff>
          <xdr:row>13</xdr:row>
          <xdr:rowOff>28575</xdr:rowOff>
        </xdr:to>
        <xdr:grpSp>
          <xdr:nvGrpSpPr>
            <xdr:cNvPr id="85" name="Group 84">
              <a:extLst>
                <a:ext uri="{FF2B5EF4-FFF2-40B4-BE49-F238E27FC236}">
                  <a16:creationId xmlns:a16="http://schemas.microsoft.com/office/drawing/2014/main" id="{00000000-0008-0000-0400-000055000000}"/>
                </a:ext>
              </a:extLst>
            </xdr:cNvPr>
            <xdr:cNvGrpSpPr/>
          </xdr:nvGrpSpPr>
          <xdr:grpSpPr>
            <a:xfrm>
              <a:off x="5797550" y="8210550"/>
              <a:ext cx="1066800" cy="796925"/>
              <a:chOff x="3057525" y="5286375"/>
              <a:chExt cx="1066800" cy="219075"/>
            </a:xfrm>
          </xdr:grpSpPr>
          <xdr:sp macro="" textlink="">
            <xdr:nvSpPr>
              <xdr:cNvPr id="10297" name="Check Box 57" hidden="1">
                <a:extLst>
                  <a:ext uri="{63B3BB69-23CF-44E3-9099-C40C66FF867C}">
                    <a14:compatExt spid="_x0000_s10297"/>
                  </a:ext>
                  <a:ext uri="{FF2B5EF4-FFF2-40B4-BE49-F238E27FC236}">
                    <a16:creationId xmlns:a16="http://schemas.microsoft.com/office/drawing/2014/main" id="{00000000-0008-0000-0400-000039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98" name="Check Box 58" hidden="1">
                <a:extLst>
                  <a:ext uri="{63B3BB69-23CF-44E3-9099-C40C66FF867C}">
                    <a14:compatExt spid="_x0000_s10298"/>
                  </a:ext>
                  <a:ext uri="{FF2B5EF4-FFF2-40B4-BE49-F238E27FC236}">
                    <a16:creationId xmlns:a16="http://schemas.microsoft.com/office/drawing/2014/main" id="{00000000-0008-0000-0400-00003A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13</xdr:row>
          <xdr:rowOff>0</xdr:rowOff>
        </xdr:from>
        <xdr:to>
          <xdr:col>4</xdr:col>
          <xdr:colOff>1066800</xdr:colOff>
          <xdr:row>14</xdr:row>
          <xdr:rowOff>28575</xdr:rowOff>
        </xdr:to>
        <xdr:grpSp>
          <xdr:nvGrpSpPr>
            <xdr:cNvPr id="88" name="Group 87">
              <a:extLst>
                <a:ext uri="{FF2B5EF4-FFF2-40B4-BE49-F238E27FC236}">
                  <a16:creationId xmlns:a16="http://schemas.microsoft.com/office/drawing/2014/main" id="{00000000-0008-0000-0400-000058000000}"/>
                </a:ext>
              </a:extLst>
            </xdr:cNvPr>
            <xdr:cNvGrpSpPr/>
          </xdr:nvGrpSpPr>
          <xdr:grpSpPr>
            <a:xfrm>
              <a:off x="5797550" y="8978900"/>
              <a:ext cx="1066800" cy="282575"/>
              <a:chOff x="3057525" y="5286375"/>
              <a:chExt cx="1066800" cy="219075"/>
            </a:xfrm>
          </xdr:grpSpPr>
          <xdr:sp macro="" textlink="">
            <xdr:nvSpPr>
              <xdr:cNvPr id="10299" name="Check Box 59" hidden="1">
                <a:extLst>
                  <a:ext uri="{63B3BB69-23CF-44E3-9099-C40C66FF867C}">
                    <a14:compatExt spid="_x0000_s10299"/>
                  </a:ext>
                  <a:ext uri="{FF2B5EF4-FFF2-40B4-BE49-F238E27FC236}">
                    <a16:creationId xmlns:a16="http://schemas.microsoft.com/office/drawing/2014/main" id="{00000000-0008-0000-0400-00003B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300" name="Check Box 60" hidden="1">
                <a:extLst>
                  <a:ext uri="{63B3BB69-23CF-44E3-9099-C40C66FF867C}">
                    <a14:compatExt spid="_x0000_s10300"/>
                  </a:ext>
                  <a:ext uri="{FF2B5EF4-FFF2-40B4-BE49-F238E27FC236}">
                    <a16:creationId xmlns:a16="http://schemas.microsoft.com/office/drawing/2014/main" id="{00000000-0008-0000-0400-00003C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10</xdr:row>
          <xdr:rowOff>0</xdr:rowOff>
        </xdr:from>
        <xdr:to>
          <xdr:col>3</xdr:col>
          <xdr:colOff>1066800</xdr:colOff>
          <xdr:row>11</xdr:row>
          <xdr:rowOff>28575</xdr:rowOff>
        </xdr:to>
        <xdr:grpSp>
          <xdr:nvGrpSpPr>
            <xdr:cNvPr id="91" name="Group 90">
              <a:extLst>
                <a:ext uri="{FF2B5EF4-FFF2-40B4-BE49-F238E27FC236}">
                  <a16:creationId xmlns:a16="http://schemas.microsoft.com/office/drawing/2014/main" id="{00000000-0008-0000-0400-00005B000000}"/>
                </a:ext>
              </a:extLst>
            </xdr:cNvPr>
            <xdr:cNvGrpSpPr/>
          </xdr:nvGrpSpPr>
          <xdr:grpSpPr>
            <a:xfrm>
              <a:off x="3435350" y="3289300"/>
              <a:ext cx="1066800" cy="4371975"/>
              <a:chOff x="3057525" y="5286375"/>
              <a:chExt cx="1066800" cy="219075"/>
            </a:xfrm>
          </xdr:grpSpPr>
          <xdr:sp macro="" textlink="">
            <xdr:nvSpPr>
              <xdr:cNvPr id="10301" name="Check Box 61" hidden="1">
                <a:extLst>
                  <a:ext uri="{63B3BB69-23CF-44E3-9099-C40C66FF867C}">
                    <a14:compatExt spid="_x0000_s10301"/>
                  </a:ext>
                  <a:ext uri="{FF2B5EF4-FFF2-40B4-BE49-F238E27FC236}">
                    <a16:creationId xmlns:a16="http://schemas.microsoft.com/office/drawing/2014/main" id="{00000000-0008-0000-0400-00003D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302" name="Check Box 62" hidden="1">
                <a:extLst>
                  <a:ext uri="{63B3BB69-23CF-44E3-9099-C40C66FF867C}">
                    <a14:compatExt spid="_x0000_s10302"/>
                  </a:ext>
                  <a:ext uri="{FF2B5EF4-FFF2-40B4-BE49-F238E27FC236}">
                    <a16:creationId xmlns:a16="http://schemas.microsoft.com/office/drawing/2014/main" id="{00000000-0008-0000-0400-00003E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xdr:twoCellAnchor>
    <xdr:from>
      <xdr:col>3</xdr:col>
      <xdr:colOff>0</xdr:colOff>
      <xdr:row>50</xdr:row>
      <xdr:rowOff>0</xdr:rowOff>
    </xdr:from>
    <xdr:to>
      <xdr:col>3</xdr:col>
      <xdr:colOff>1855304</xdr:colOff>
      <xdr:row>50</xdr:row>
      <xdr:rowOff>219075</xdr:rowOff>
    </xdr:to>
    <xdr:grpSp>
      <xdr:nvGrpSpPr>
        <xdr:cNvPr id="94" name="Group 93">
          <a:extLst>
            <a:ext uri="{FF2B5EF4-FFF2-40B4-BE49-F238E27FC236}">
              <a16:creationId xmlns:a16="http://schemas.microsoft.com/office/drawing/2014/main" id="{00000000-0008-0000-0400-00005E000000}"/>
            </a:ext>
          </a:extLst>
        </xdr:cNvPr>
        <xdr:cNvGrpSpPr/>
      </xdr:nvGrpSpPr>
      <xdr:grpSpPr>
        <a:xfrm>
          <a:off x="3435350" y="31070550"/>
          <a:ext cx="1855304" cy="219075"/>
          <a:chOff x="3048000" y="14817587"/>
          <a:chExt cx="1855304" cy="219075"/>
        </a:xfrm>
      </xdr:grpSpPr>
      <xdr:sp macro="" textlink="">
        <xdr:nvSpPr>
          <xdr:cNvPr id="95" name="Check Box 126" hidden="1">
            <a:extLst>
              <a:ext uri="{63B3BB69-23CF-44E3-9099-C40C66FF867C}">
                <a14:compatExt xmlns:a14="http://schemas.microsoft.com/office/drawing/2010/main" spid="_x0000_s12414"/>
              </a:ext>
              <a:ext uri="{FF2B5EF4-FFF2-40B4-BE49-F238E27FC236}">
                <a16:creationId xmlns:a16="http://schemas.microsoft.com/office/drawing/2014/main" id="{00000000-0008-0000-0400-00005F000000}"/>
              </a:ext>
            </a:extLst>
          </xdr:cNvPr>
          <xdr:cNvSpPr/>
        </xdr:nvSpPr>
        <xdr:spPr bwMode="auto">
          <a:xfrm>
            <a:off x="3048000" y="14817587"/>
            <a:ext cx="514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96" name="Check Box 127" hidden="1">
            <a:extLst>
              <a:ext uri="{63B3BB69-23CF-44E3-9099-C40C66FF867C}">
                <a14:compatExt xmlns:a14="http://schemas.microsoft.com/office/drawing/2010/main" spid="_x0000_s12415"/>
              </a:ext>
              <a:ext uri="{FF2B5EF4-FFF2-40B4-BE49-F238E27FC236}">
                <a16:creationId xmlns:a16="http://schemas.microsoft.com/office/drawing/2014/main" id="{00000000-0008-0000-0400-000060000000}"/>
              </a:ext>
            </a:extLst>
          </xdr:cNvPr>
          <xdr:cNvSpPr/>
        </xdr:nvSpPr>
        <xdr:spPr bwMode="auto">
          <a:xfrm>
            <a:off x="3600450" y="14817587"/>
            <a:ext cx="514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sp macro="" textlink="">
        <xdr:nvSpPr>
          <xdr:cNvPr id="97" name="Check Box 128" hidden="1">
            <a:extLst>
              <a:ext uri="{63B3BB69-23CF-44E3-9099-C40C66FF867C}">
                <a14:compatExt xmlns:a14="http://schemas.microsoft.com/office/drawing/2010/main" spid="_x0000_s12416"/>
              </a:ext>
              <a:ext uri="{FF2B5EF4-FFF2-40B4-BE49-F238E27FC236}">
                <a16:creationId xmlns:a16="http://schemas.microsoft.com/office/drawing/2014/main" id="{00000000-0008-0000-0400-000061000000}"/>
              </a:ext>
            </a:extLst>
          </xdr:cNvPr>
          <xdr:cNvSpPr/>
        </xdr:nvSpPr>
        <xdr:spPr bwMode="auto">
          <a:xfrm>
            <a:off x="4105693" y="14817587"/>
            <a:ext cx="797611"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Partially</a:t>
            </a:r>
          </a:p>
        </xdr:txBody>
      </xdr:sp>
    </xdr:grpSp>
    <xdr:clientData/>
  </xdr:twoCellAnchor>
  <mc:AlternateContent xmlns:mc="http://schemas.openxmlformats.org/markup-compatibility/2006">
    <mc:Choice xmlns:a14="http://schemas.microsoft.com/office/drawing/2010/main" Requires="a14">
      <xdr:twoCellAnchor>
        <xdr:from>
          <xdr:col>4</xdr:col>
          <xdr:colOff>0</xdr:colOff>
          <xdr:row>36</xdr:row>
          <xdr:rowOff>0</xdr:rowOff>
        </xdr:from>
        <xdr:to>
          <xdr:col>4</xdr:col>
          <xdr:colOff>1066800</xdr:colOff>
          <xdr:row>37</xdr:row>
          <xdr:rowOff>0</xdr:rowOff>
        </xdr:to>
        <xdr:grpSp>
          <xdr:nvGrpSpPr>
            <xdr:cNvPr id="98" name="Group 97">
              <a:extLst>
                <a:ext uri="{FF2B5EF4-FFF2-40B4-BE49-F238E27FC236}">
                  <a16:creationId xmlns:a16="http://schemas.microsoft.com/office/drawing/2014/main" id="{00000000-0008-0000-0400-000062000000}"/>
                </a:ext>
              </a:extLst>
            </xdr:cNvPr>
            <xdr:cNvGrpSpPr/>
          </xdr:nvGrpSpPr>
          <xdr:grpSpPr>
            <a:xfrm>
              <a:off x="5797550" y="26092150"/>
              <a:ext cx="1066800" cy="508000"/>
              <a:chOff x="3057525" y="5286375"/>
              <a:chExt cx="1066800" cy="219075"/>
            </a:xfrm>
          </xdr:grpSpPr>
          <xdr:sp macro="" textlink="">
            <xdr:nvSpPr>
              <xdr:cNvPr id="10303" name="Check Box 63" hidden="1">
                <a:extLst>
                  <a:ext uri="{63B3BB69-23CF-44E3-9099-C40C66FF867C}">
                    <a14:compatExt spid="_x0000_s10303"/>
                  </a:ext>
                  <a:ext uri="{FF2B5EF4-FFF2-40B4-BE49-F238E27FC236}">
                    <a16:creationId xmlns:a16="http://schemas.microsoft.com/office/drawing/2014/main" id="{00000000-0008-0000-0400-00003F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304" name="Check Box 64" hidden="1">
                <a:extLst>
                  <a:ext uri="{63B3BB69-23CF-44E3-9099-C40C66FF867C}">
                    <a14:compatExt spid="_x0000_s10304"/>
                  </a:ext>
                  <a:ext uri="{FF2B5EF4-FFF2-40B4-BE49-F238E27FC236}">
                    <a16:creationId xmlns:a16="http://schemas.microsoft.com/office/drawing/2014/main" id="{00000000-0008-0000-0400-000040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50</xdr:row>
          <xdr:rowOff>161925</xdr:rowOff>
        </xdr:from>
        <xdr:to>
          <xdr:col>4</xdr:col>
          <xdr:colOff>2295525</xdr:colOff>
          <xdr:row>50</xdr:row>
          <xdr:rowOff>495300</xdr:rowOff>
        </xdr:to>
        <xdr:grpSp>
          <xdr:nvGrpSpPr>
            <xdr:cNvPr id="101" name="Group 135">
              <a:extLst>
                <a:ext uri="{FF2B5EF4-FFF2-40B4-BE49-F238E27FC236}">
                  <a16:creationId xmlns:a16="http://schemas.microsoft.com/office/drawing/2014/main" id="{00000000-0008-0000-0400-000065000000}"/>
                </a:ext>
              </a:extLst>
            </xdr:cNvPr>
            <xdr:cNvGrpSpPr>
              <a:grpSpLocks/>
            </xdr:cNvGrpSpPr>
          </xdr:nvGrpSpPr>
          <xdr:grpSpPr bwMode="auto">
            <a:xfrm>
              <a:off x="5835650" y="31232475"/>
              <a:ext cx="2257425" cy="333375"/>
              <a:chOff x="30480" y="148175"/>
              <a:chExt cx="18553" cy="2191"/>
            </a:xfrm>
          </xdr:grpSpPr>
          <xdr:sp macro="" textlink="">
            <xdr:nvSpPr>
              <xdr:cNvPr id="10305" name="Check Box 65" hidden="1">
                <a:extLst>
                  <a:ext uri="{63B3BB69-23CF-44E3-9099-C40C66FF867C}">
                    <a14:compatExt spid="_x0000_s10305"/>
                  </a:ext>
                  <a:ext uri="{FF2B5EF4-FFF2-40B4-BE49-F238E27FC236}">
                    <a16:creationId xmlns:a16="http://schemas.microsoft.com/office/drawing/2014/main" id="{00000000-0008-0000-0400-000041280000}"/>
                  </a:ext>
                </a:extLst>
              </xdr:cNvPr>
              <xdr:cNvSpPr/>
            </xdr:nvSpPr>
            <xdr:spPr bwMode="auto">
              <a:xfrm>
                <a:off x="30480" y="148175"/>
                <a:ext cx="5143" cy="219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306" name="Check Box 66" hidden="1">
                <a:extLst>
                  <a:ext uri="{63B3BB69-23CF-44E3-9099-C40C66FF867C}">
                    <a14:compatExt spid="_x0000_s10306"/>
                  </a:ext>
                  <a:ext uri="{FF2B5EF4-FFF2-40B4-BE49-F238E27FC236}">
                    <a16:creationId xmlns:a16="http://schemas.microsoft.com/office/drawing/2014/main" id="{00000000-0008-0000-0400-000042280000}"/>
                  </a:ext>
                </a:extLst>
              </xdr:cNvPr>
              <xdr:cNvSpPr/>
            </xdr:nvSpPr>
            <xdr:spPr bwMode="auto">
              <a:xfrm>
                <a:off x="36004" y="148175"/>
                <a:ext cx="5144" cy="219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sp macro="" textlink="">
            <xdr:nvSpPr>
              <xdr:cNvPr id="10307" name="Check Box 67" hidden="1">
                <a:extLst>
                  <a:ext uri="{63B3BB69-23CF-44E3-9099-C40C66FF867C}">
                    <a14:compatExt spid="_x0000_s10307"/>
                  </a:ext>
                  <a:ext uri="{FF2B5EF4-FFF2-40B4-BE49-F238E27FC236}">
                    <a16:creationId xmlns:a16="http://schemas.microsoft.com/office/drawing/2014/main" id="{00000000-0008-0000-0400-000043280000}"/>
                  </a:ext>
                </a:extLst>
              </xdr:cNvPr>
              <xdr:cNvSpPr/>
            </xdr:nvSpPr>
            <xdr:spPr bwMode="auto">
              <a:xfrm>
                <a:off x="41056" y="148175"/>
                <a:ext cx="7977" cy="219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Partially</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64</xdr:row>
          <xdr:rowOff>0</xdr:rowOff>
        </xdr:from>
        <xdr:to>
          <xdr:col>4</xdr:col>
          <xdr:colOff>1855304</xdr:colOff>
          <xdr:row>65</xdr:row>
          <xdr:rowOff>0</xdr:rowOff>
        </xdr:to>
        <xdr:grpSp>
          <xdr:nvGrpSpPr>
            <xdr:cNvPr id="105" name="Group 104">
              <a:extLst>
                <a:ext uri="{FF2B5EF4-FFF2-40B4-BE49-F238E27FC236}">
                  <a16:creationId xmlns:a16="http://schemas.microsoft.com/office/drawing/2014/main" id="{00000000-0008-0000-0400-000069000000}"/>
                </a:ext>
              </a:extLst>
            </xdr:cNvPr>
            <xdr:cNvGrpSpPr/>
          </xdr:nvGrpSpPr>
          <xdr:grpSpPr>
            <a:xfrm>
              <a:off x="5797550" y="37122100"/>
              <a:ext cx="1855304" cy="762000"/>
              <a:chOff x="3048000" y="14817587"/>
              <a:chExt cx="1855304" cy="219075"/>
            </a:xfrm>
          </xdr:grpSpPr>
          <xdr:sp macro="" textlink="">
            <xdr:nvSpPr>
              <xdr:cNvPr id="10308" name="Check Box 68" hidden="1">
                <a:extLst>
                  <a:ext uri="{63B3BB69-23CF-44E3-9099-C40C66FF867C}">
                    <a14:compatExt spid="_x0000_s10308"/>
                  </a:ext>
                  <a:ext uri="{FF2B5EF4-FFF2-40B4-BE49-F238E27FC236}">
                    <a16:creationId xmlns:a16="http://schemas.microsoft.com/office/drawing/2014/main" id="{00000000-0008-0000-0400-000044280000}"/>
                  </a:ext>
                </a:extLst>
              </xdr:cNvPr>
              <xdr:cNvSpPr/>
            </xdr:nvSpPr>
            <xdr:spPr bwMode="auto">
              <a:xfrm>
                <a:off x="3048000" y="14817587"/>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309" name="Check Box 69" hidden="1">
                <a:extLst>
                  <a:ext uri="{63B3BB69-23CF-44E3-9099-C40C66FF867C}">
                    <a14:compatExt spid="_x0000_s10309"/>
                  </a:ext>
                  <a:ext uri="{FF2B5EF4-FFF2-40B4-BE49-F238E27FC236}">
                    <a16:creationId xmlns:a16="http://schemas.microsoft.com/office/drawing/2014/main" id="{00000000-0008-0000-0400-000045280000}"/>
                  </a:ext>
                </a:extLst>
              </xdr:cNvPr>
              <xdr:cNvSpPr/>
            </xdr:nvSpPr>
            <xdr:spPr bwMode="auto">
              <a:xfrm>
                <a:off x="3600450" y="14817587"/>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sp macro="" textlink="">
            <xdr:nvSpPr>
              <xdr:cNvPr id="10310" name="Check Box 70" hidden="1">
                <a:extLst>
                  <a:ext uri="{63B3BB69-23CF-44E3-9099-C40C66FF867C}">
                    <a14:compatExt spid="_x0000_s10310"/>
                  </a:ext>
                  <a:ext uri="{FF2B5EF4-FFF2-40B4-BE49-F238E27FC236}">
                    <a16:creationId xmlns:a16="http://schemas.microsoft.com/office/drawing/2014/main" id="{00000000-0008-0000-0400-000046280000}"/>
                  </a:ext>
                </a:extLst>
              </xdr:cNvPr>
              <xdr:cNvSpPr/>
            </xdr:nvSpPr>
            <xdr:spPr bwMode="auto">
              <a:xfrm>
                <a:off x="4105693" y="14817587"/>
                <a:ext cx="797611"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Partially</a:t>
                </a:r>
              </a:p>
            </xdr:txBody>
          </xdr:sp>
        </xdr:grp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0</xdr:colOff>
          <xdr:row>38</xdr:row>
          <xdr:rowOff>0</xdr:rowOff>
        </xdr:from>
        <xdr:to>
          <xdr:col>5</xdr:col>
          <xdr:colOff>474179</xdr:colOff>
          <xdr:row>39</xdr:row>
          <xdr:rowOff>0</xdr:rowOff>
        </xdr:to>
        <xdr:grpSp>
          <xdr:nvGrpSpPr>
            <xdr:cNvPr id="2" name="Group 1">
              <a:extLst>
                <a:ext uri="{FF2B5EF4-FFF2-40B4-BE49-F238E27FC236}">
                  <a16:creationId xmlns:a16="http://schemas.microsoft.com/office/drawing/2014/main" id="{00000000-0008-0000-0500-000002000000}"/>
                </a:ext>
              </a:extLst>
            </xdr:cNvPr>
            <xdr:cNvGrpSpPr/>
          </xdr:nvGrpSpPr>
          <xdr:grpSpPr>
            <a:xfrm>
              <a:off x="5803900" y="12934950"/>
              <a:ext cx="2696679" cy="571500"/>
              <a:chOff x="3047999" y="14817587"/>
              <a:chExt cx="1855303" cy="219075"/>
            </a:xfrm>
          </xdr:grpSpPr>
          <xdr:sp macro="" textlink="">
            <xdr:nvSpPr>
              <xdr:cNvPr id="11265" name="Check Box 1" hidden="1">
                <a:extLst>
                  <a:ext uri="{63B3BB69-23CF-44E3-9099-C40C66FF867C}">
                    <a14:compatExt spid="_x0000_s11265"/>
                  </a:ext>
                  <a:ext uri="{FF2B5EF4-FFF2-40B4-BE49-F238E27FC236}">
                    <a16:creationId xmlns:a16="http://schemas.microsoft.com/office/drawing/2014/main" id="{00000000-0008-0000-0500-0000012C0000}"/>
                  </a:ext>
                </a:extLst>
              </xdr:cNvPr>
              <xdr:cNvSpPr/>
            </xdr:nvSpPr>
            <xdr:spPr bwMode="auto">
              <a:xfrm>
                <a:off x="3047999" y="14817587"/>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1266" name="Check Box 2" hidden="1">
                <a:extLst>
                  <a:ext uri="{63B3BB69-23CF-44E3-9099-C40C66FF867C}">
                    <a14:compatExt spid="_x0000_s11266"/>
                  </a:ext>
                  <a:ext uri="{FF2B5EF4-FFF2-40B4-BE49-F238E27FC236}">
                    <a16:creationId xmlns:a16="http://schemas.microsoft.com/office/drawing/2014/main" id="{00000000-0008-0000-0500-0000022C0000}"/>
                  </a:ext>
                </a:extLst>
              </xdr:cNvPr>
              <xdr:cNvSpPr/>
            </xdr:nvSpPr>
            <xdr:spPr bwMode="auto">
              <a:xfrm>
                <a:off x="3600450" y="14817587"/>
                <a:ext cx="514349"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sp macro="" textlink="">
            <xdr:nvSpPr>
              <xdr:cNvPr id="11267" name="Check Box 3" hidden="1">
                <a:extLst>
                  <a:ext uri="{63B3BB69-23CF-44E3-9099-C40C66FF867C}">
                    <a14:compatExt spid="_x0000_s11267"/>
                  </a:ext>
                  <a:ext uri="{FF2B5EF4-FFF2-40B4-BE49-F238E27FC236}">
                    <a16:creationId xmlns:a16="http://schemas.microsoft.com/office/drawing/2014/main" id="{00000000-0008-0000-0500-0000032C0000}"/>
                  </a:ext>
                </a:extLst>
              </xdr:cNvPr>
              <xdr:cNvSpPr/>
            </xdr:nvSpPr>
            <xdr:spPr bwMode="auto">
              <a:xfrm>
                <a:off x="4105693" y="14817587"/>
                <a:ext cx="797609"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Partially</a:t>
                </a:r>
              </a:p>
            </xdr:txBody>
          </xdr:sp>
        </xdr:grpSp>
        <xdr:clientData/>
      </xdr:twoCellAnchor>
    </mc:Choice>
    <mc:Fallback/>
  </mc:AlternateContent>
  <xdr:twoCellAnchor editAs="oneCell">
    <xdr:from>
      <xdr:col>2</xdr:col>
      <xdr:colOff>2759096</xdr:colOff>
      <xdr:row>7</xdr:row>
      <xdr:rowOff>313284</xdr:rowOff>
    </xdr:from>
    <xdr:to>
      <xdr:col>2</xdr:col>
      <xdr:colOff>2759456</xdr:colOff>
      <xdr:row>7</xdr:row>
      <xdr:rowOff>313644</xdr:rowOff>
    </xdr:to>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3" name="Ink 2">
              <a:extLst>
                <a:ext uri="{FF2B5EF4-FFF2-40B4-BE49-F238E27FC236}">
                  <a16:creationId xmlns:a16="http://schemas.microsoft.com/office/drawing/2014/main" id="{00000000-0008-0000-0500-000003000000}"/>
                </a:ext>
              </a:extLst>
            </xdr14:cNvPr>
            <xdr14:cNvContentPartPr/>
          </xdr14:nvContentPartPr>
          <xdr14:nvPr macro=""/>
          <xdr14:xfrm>
            <a:off x="3009960" y="1653840"/>
            <a:ext cx="360" cy="360"/>
          </xdr14:xfrm>
        </xdr:contentPart>
      </mc:Choice>
      <mc:Fallback xmlns="">
        <xdr:pic>
          <xdr:nvPicPr>
            <xdr:cNvPr id="3" name="Ink 2">
              <a:extLst>
                <a:ext uri="{FF2B5EF4-FFF2-40B4-BE49-F238E27FC236}">
                  <a16:creationId xmlns:a16="http://schemas.microsoft.com/office/drawing/2014/main" id="{4E015511-9CC3-4427-812E-545E8F53F60B}"/>
                </a:ext>
              </a:extLst>
            </xdr:cNvPr>
            <xdr:cNvPicPr/>
          </xdr:nvPicPr>
          <xdr:blipFill>
            <a:blip xmlns:r="http://schemas.openxmlformats.org/officeDocument/2006/relationships" r:embed="rId2"/>
            <a:stretch>
              <a:fillRect/>
            </a:stretch>
          </xdr:blipFill>
          <xdr:spPr>
            <a:xfrm>
              <a:off x="3001320" y="1644840"/>
              <a:ext cx="18000" cy="18000"/>
            </a:xfrm>
            <a:prstGeom prst="rect">
              <a:avLst/>
            </a:prstGeom>
          </xdr:spPr>
        </xdr:pic>
      </mc:Fallback>
    </mc:AlternateContent>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xdr:col>
          <xdr:colOff>3168649</xdr:colOff>
          <xdr:row>38</xdr:row>
          <xdr:rowOff>0</xdr:rowOff>
        </xdr:from>
        <xdr:to>
          <xdr:col>3</xdr:col>
          <xdr:colOff>1219200</xdr:colOff>
          <xdr:row>38</xdr:row>
          <xdr:rowOff>333375</xdr:rowOff>
        </xdr:to>
        <xdr:grpSp>
          <xdr:nvGrpSpPr>
            <xdr:cNvPr id="6" name="Group 135">
              <a:extLst>
                <a:ext uri="{FF2B5EF4-FFF2-40B4-BE49-F238E27FC236}">
                  <a16:creationId xmlns:a16="http://schemas.microsoft.com/office/drawing/2014/main" id="{00000000-0008-0000-0900-000006000000}"/>
                </a:ext>
              </a:extLst>
            </xdr:cNvPr>
            <xdr:cNvGrpSpPr>
              <a:grpSpLocks/>
            </xdr:cNvGrpSpPr>
          </xdr:nvGrpSpPr>
          <xdr:grpSpPr bwMode="auto">
            <a:xfrm>
              <a:off x="3409949" y="33724850"/>
              <a:ext cx="1225551" cy="333375"/>
              <a:chOff x="30480" y="148175"/>
              <a:chExt cx="10668" cy="2191"/>
            </a:xfrm>
          </xdr:grpSpPr>
          <xdr:sp macro="" textlink="">
            <xdr:nvSpPr>
              <xdr:cNvPr id="34820" name="Check Box 4" hidden="1">
                <a:extLst>
                  <a:ext uri="{63B3BB69-23CF-44E3-9099-C40C66FF867C}">
                    <a14:compatExt spid="_x0000_s34820"/>
                  </a:ext>
                  <a:ext uri="{FF2B5EF4-FFF2-40B4-BE49-F238E27FC236}">
                    <a16:creationId xmlns:a16="http://schemas.microsoft.com/office/drawing/2014/main" id="{00000000-0008-0000-0900-000004880000}"/>
                  </a:ext>
                </a:extLst>
              </xdr:cNvPr>
              <xdr:cNvSpPr/>
            </xdr:nvSpPr>
            <xdr:spPr bwMode="auto">
              <a:xfrm>
                <a:off x="30480" y="148175"/>
                <a:ext cx="5143" cy="219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34821" name="Check Box 5" hidden="1">
                <a:extLst>
                  <a:ext uri="{63B3BB69-23CF-44E3-9099-C40C66FF867C}">
                    <a14:compatExt spid="_x0000_s34821"/>
                  </a:ext>
                  <a:ext uri="{FF2B5EF4-FFF2-40B4-BE49-F238E27FC236}">
                    <a16:creationId xmlns:a16="http://schemas.microsoft.com/office/drawing/2014/main" id="{00000000-0008-0000-0900-000005880000}"/>
                  </a:ext>
                </a:extLst>
              </xdr:cNvPr>
              <xdr:cNvSpPr/>
            </xdr:nvSpPr>
            <xdr:spPr bwMode="auto">
              <a:xfrm>
                <a:off x="36004" y="148175"/>
                <a:ext cx="5144" cy="219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editAs="oneCell">
    <xdr:from>
      <xdr:col>1</xdr:col>
      <xdr:colOff>23131</xdr:colOff>
      <xdr:row>1</xdr:row>
      <xdr:rowOff>36739</xdr:rowOff>
    </xdr:from>
    <xdr:to>
      <xdr:col>1</xdr:col>
      <xdr:colOff>1440778</xdr:colOff>
      <xdr:row>4</xdr:row>
      <xdr:rowOff>54428</xdr:rowOff>
    </xdr:to>
    <xdr:pic>
      <xdr:nvPicPr>
        <xdr:cNvPr id="3" name="logo-image" descr="Home">
          <a:extLst>
            <a:ext uri="{FF2B5EF4-FFF2-40B4-BE49-F238E27FC236}">
              <a16:creationId xmlns:a16="http://schemas.microsoft.com/office/drawing/2014/main" id="{00000000-0008-0000-0C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7238" y="240846"/>
          <a:ext cx="1417647" cy="103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Project%20Management_July_21_201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wb512518\Desktop\Copy%20of%20Copy%20of%20Copy%20of%20PPR-Template_Amended-October-2017_ag%20suggestions_cd_m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Form"/>
      <sheetName val="Sheet3"/>
      <sheetName val="Dropdowns"/>
    </sheetNames>
    <sheetDataSet>
      <sheetData sheetId="0"/>
      <sheetData sheetId="1"/>
      <sheetData sheetId="2"/>
      <sheetData sheetId="3">
        <row r="2">
          <cell r="G2" t="str">
            <v>January</v>
          </cell>
          <cell r="H2">
            <v>2010</v>
          </cell>
        </row>
        <row r="3">
          <cell r="G3" t="str">
            <v>February</v>
          </cell>
          <cell r="H3">
            <v>2011</v>
          </cell>
        </row>
        <row r="4">
          <cell r="G4" t="str">
            <v>March</v>
          </cell>
          <cell r="H4">
            <v>2012</v>
          </cell>
        </row>
        <row r="5">
          <cell r="G5" t="str">
            <v>April</v>
          </cell>
          <cell r="H5">
            <v>2013</v>
          </cell>
        </row>
        <row r="6">
          <cell r="G6" t="str">
            <v>May</v>
          </cell>
          <cell r="H6">
            <v>2014</v>
          </cell>
        </row>
        <row r="7">
          <cell r="G7" t="str">
            <v>June</v>
          </cell>
          <cell r="H7">
            <v>2015</v>
          </cell>
        </row>
        <row r="8">
          <cell r="G8" t="str">
            <v>July</v>
          </cell>
          <cell r="H8">
            <v>2016</v>
          </cell>
        </row>
        <row r="9">
          <cell r="G9" t="str">
            <v>August</v>
          </cell>
          <cell r="H9">
            <v>2017</v>
          </cell>
        </row>
        <row r="10">
          <cell r="G10" t="str">
            <v>September</v>
          </cell>
          <cell r="H10">
            <v>2018</v>
          </cell>
        </row>
        <row r="11">
          <cell r="G11" t="str">
            <v>October</v>
          </cell>
          <cell r="H11">
            <v>2019</v>
          </cell>
        </row>
        <row r="12">
          <cell r="G12" t="str">
            <v>November</v>
          </cell>
          <cell r="H12">
            <v>2020</v>
          </cell>
        </row>
        <row r="13">
          <cell r="G13" t="str">
            <v xml:space="preserve">December </v>
          </cell>
          <cell r="H13">
            <v>2021</v>
          </cell>
        </row>
        <row r="14">
          <cell r="H14">
            <v>2022</v>
          </cell>
        </row>
        <row r="15">
          <cell r="H15">
            <v>2023</v>
          </cell>
        </row>
        <row r="16">
          <cell r="H16">
            <v>2024</v>
          </cell>
        </row>
        <row r="17">
          <cell r="H17">
            <v>2025</v>
          </cell>
        </row>
        <row r="18">
          <cell r="H18">
            <v>2026</v>
          </cell>
        </row>
        <row r="19">
          <cell r="H19">
            <v>2027</v>
          </cell>
        </row>
        <row r="20">
          <cell r="H20">
            <v>2028</v>
          </cell>
        </row>
        <row r="21">
          <cell r="H21">
            <v>2029</v>
          </cell>
        </row>
        <row r="22">
          <cell r="H22">
            <v>2030</v>
          </cell>
        </row>
        <row r="23">
          <cell r="H23">
            <v>2031</v>
          </cell>
        </row>
        <row r="24">
          <cell r="H24">
            <v>2032</v>
          </cell>
        </row>
        <row r="25">
          <cell r="H25">
            <v>2033</v>
          </cell>
        </row>
        <row r="26">
          <cell r="H26">
            <v>2034</v>
          </cell>
        </row>
        <row r="27">
          <cell r="H27">
            <v>2035</v>
          </cell>
        </row>
        <row r="28">
          <cell r="H28">
            <v>2036</v>
          </cell>
        </row>
        <row r="29">
          <cell r="H29">
            <v>2037</v>
          </cell>
        </row>
        <row r="30">
          <cell r="H30">
            <v>2038</v>
          </cell>
        </row>
        <row r="31">
          <cell r="H31">
            <v>2039</v>
          </cell>
        </row>
        <row r="32">
          <cell r="H32">
            <v>2040</v>
          </cell>
        </row>
        <row r="33">
          <cell r="H33">
            <v>2041</v>
          </cell>
        </row>
        <row r="34">
          <cell r="H34">
            <v>2042</v>
          </cell>
        </row>
        <row r="35">
          <cell r="H35">
            <v>2043</v>
          </cell>
        </row>
        <row r="36">
          <cell r="H36">
            <v>2044</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view"/>
      <sheetName val="FinancialData"/>
      <sheetName val="Procurement"/>
      <sheetName val="Risk Assesment"/>
      <sheetName val="Rating"/>
      <sheetName val="Project Indicators"/>
      <sheetName val="Lessons Learned"/>
      <sheetName val="Results Tracker"/>
      <sheetName val="Units for Indicators"/>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146">
          <cell r="G146" t="str">
            <v>Community</v>
          </cell>
        </row>
        <row r="147">
          <cell r="G147" t="str">
            <v>Multi-community</v>
          </cell>
        </row>
        <row r="148">
          <cell r="G148" t="str">
            <v>Departmental</v>
          </cell>
        </row>
        <row r="149">
          <cell r="G149" t="str">
            <v>National</v>
          </cell>
        </row>
      </sheetData>
      <sheetData sheetId="8" refreshError="1"/>
    </sheetDataSet>
  </externalBook>
</externalLink>
</file>

<file path=xl/ink/ink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19-09-30T21:51:49.243"/>
    </inkml:context>
    <inkml:brush xml:id="br0">
      <inkml:brushProperty name="width" value="0.05" units="cm"/>
      <inkml:brushProperty name="height" value="0.05" units="cm"/>
      <inkml:brushProperty name="ignorePressure" value="1"/>
    </inkml:brush>
  </inkml:definitions>
  <inkml:trace contextRef="#ctx0" brushRef="#br0">1 0,'0'0</inkml:trace>
</inkm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ousmandong@yahoo.fr" TargetMode="External"/><Relationship Id="rId2" Type="http://schemas.openxmlformats.org/officeDocument/2006/relationships/hyperlink" Target="mailto:diorsidibe@yahoo.fr" TargetMode="External"/><Relationship Id="rId1" Type="http://schemas.openxmlformats.org/officeDocument/2006/relationships/hyperlink" Target="mailto:djiguibala@yahoo.fr"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mailto:magatte_ba@hotmail.com"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11.bin"/><Relationship Id="rId1" Type="http://schemas.openxmlformats.org/officeDocument/2006/relationships/hyperlink" Target="https://www.adaptation-fund.org/wp-content/uploads/2019/10/Results-Tracker-Guidance-Document-Updated_July-2019.docx"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5" Type="http://schemas.openxmlformats.org/officeDocument/2006/relationships/ctrlProp" Target="../ctrlProps/ctrlProp2.xml"/><Relationship Id="rId61" Type="http://schemas.openxmlformats.org/officeDocument/2006/relationships/ctrlProp" Target="../ctrlProps/ctrlProp58.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1" Type="http://schemas.openxmlformats.org/officeDocument/2006/relationships/printerSettings" Target="../printerSettings/printerSettings4.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 Type="http://schemas.openxmlformats.org/officeDocument/2006/relationships/ctrlProp" Target="../ctrlProps/ctrlProp4.xml"/><Relationship Id="rId71" Type="http://schemas.openxmlformats.org/officeDocument/2006/relationships/ctrlProp" Target="../ctrlProps/ctrlProp68.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5.bin"/><Relationship Id="rId6" Type="http://schemas.openxmlformats.org/officeDocument/2006/relationships/ctrlProp" Target="../ctrlProps/ctrlProp73.xml"/><Relationship Id="rId5" Type="http://schemas.openxmlformats.org/officeDocument/2006/relationships/ctrlProp" Target="../ctrlProps/ctrlProp72.xml"/><Relationship Id="rId4" Type="http://schemas.openxmlformats.org/officeDocument/2006/relationships/ctrlProp" Target="../ctrlProps/ctrlProp7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hyperlink" Target="mailto:aissata.sall@cse.sn"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8.bin"/><Relationship Id="rId5" Type="http://schemas.openxmlformats.org/officeDocument/2006/relationships/ctrlProp" Target="../ctrlProps/ctrlProp75.xml"/><Relationship Id="rId4" Type="http://schemas.openxmlformats.org/officeDocument/2006/relationships/ctrlProp" Target="../ctrlProps/ctrlProp7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sheetPr>
  <dimension ref="A1:P185"/>
  <sheetViews>
    <sheetView topLeftCell="A62" zoomScale="110" zoomScaleNormal="110" workbookViewId="0">
      <selection activeCell="A68" sqref="A68"/>
    </sheetView>
  </sheetViews>
  <sheetFormatPr defaultColWidth="102.453125" defaultRowHeight="14" x14ac:dyDescent="0.3"/>
  <cols>
    <col min="1" max="1" width="2.453125" style="1" customWidth="1"/>
    <col min="2" max="2" width="9.81640625" style="125" customWidth="1"/>
    <col min="3" max="3" width="15.1796875" style="125" customWidth="1"/>
    <col min="4" max="4" width="87.1796875" style="1" customWidth="1"/>
    <col min="5" max="5" width="4.81640625" style="1" customWidth="1"/>
    <col min="6" max="6" width="9.1796875" style="1" customWidth="1"/>
    <col min="7" max="7" width="12.453125" style="2" customWidth="1"/>
    <col min="8" max="8" width="15.453125" style="2" hidden="1" customWidth="1"/>
    <col min="9" max="13" width="0" style="2" hidden="1" customWidth="1"/>
    <col min="14" max="15" width="9.1796875" style="2" hidden="1" customWidth="1"/>
    <col min="16" max="16" width="0" style="2" hidden="1" customWidth="1"/>
    <col min="17" max="251" width="9.1796875" style="1" customWidth="1"/>
    <col min="252" max="252" width="2.54296875" style="1" customWidth="1"/>
    <col min="253" max="254" width="9.1796875" style="1" customWidth="1"/>
    <col min="255" max="255" width="17.453125" style="1" customWidth="1"/>
    <col min="256" max="16384" width="102.453125" style="1"/>
  </cols>
  <sheetData>
    <row r="1" spans="2:16" ht="14.5" thickBot="1" x14ac:dyDescent="0.35"/>
    <row r="2" spans="2:16" ht="14.5" thickBot="1" x14ac:dyDescent="0.35">
      <c r="B2" s="126"/>
      <c r="C2" s="127"/>
      <c r="D2" s="73"/>
      <c r="E2" s="74"/>
    </row>
    <row r="3" spans="2:16" ht="18" thickBot="1" x14ac:dyDescent="0.4">
      <c r="B3" s="128"/>
      <c r="C3" s="129"/>
      <c r="D3" s="85" t="s">
        <v>735</v>
      </c>
      <c r="E3" s="76"/>
    </row>
    <row r="4" spans="2:16" ht="14.5" thickBot="1" x14ac:dyDescent="0.35">
      <c r="B4" s="128"/>
      <c r="C4" s="129"/>
      <c r="D4" s="75" t="s">
        <v>745</v>
      </c>
      <c r="E4" s="76"/>
    </row>
    <row r="5" spans="2:16" ht="14.5" thickBot="1" x14ac:dyDescent="0.35">
      <c r="B5" s="128"/>
      <c r="C5" s="132" t="s">
        <v>267</v>
      </c>
      <c r="D5" s="380" t="s">
        <v>800</v>
      </c>
      <c r="E5" s="76"/>
    </row>
    <row r="6" spans="2:16" s="3" customFormat="1" ht="14.5" thickBot="1" x14ac:dyDescent="0.35">
      <c r="B6" s="130"/>
      <c r="C6" s="83"/>
      <c r="D6" s="45"/>
      <c r="E6" s="43"/>
      <c r="G6" s="2"/>
      <c r="H6" s="2"/>
      <c r="I6" s="2"/>
      <c r="J6" s="2"/>
      <c r="K6" s="2"/>
      <c r="L6" s="2"/>
      <c r="M6" s="2"/>
      <c r="N6" s="2"/>
      <c r="O6" s="2"/>
      <c r="P6" s="2"/>
    </row>
    <row r="7" spans="2:16" s="3" customFormat="1" ht="30.75" customHeight="1" thickBot="1" x14ac:dyDescent="0.35">
      <c r="B7" s="130"/>
      <c r="C7" s="77" t="s">
        <v>209</v>
      </c>
      <c r="D7" s="381" t="s">
        <v>801</v>
      </c>
      <c r="E7" s="43"/>
      <c r="G7" s="2"/>
      <c r="H7" s="2"/>
      <c r="I7" s="2"/>
      <c r="J7" s="2"/>
      <c r="K7" s="2"/>
      <c r="L7" s="2"/>
      <c r="M7" s="2"/>
      <c r="N7" s="2"/>
      <c r="O7" s="2"/>
      <c r="P7" s="2"/>
    </row>
    <row r="8" spans="2:16" s="3" customFormat="1" hidden="1" x14ac:dyDescent="0.3">
      <c r="B8" s="128"/>
      <c r="C8" s="129"/>
      <c r="D8" s="75"/>
      <c r="E8" s="43"/>
      <c r="G8" s="2"/>
      <c r="H8" s="2"/>
      <c r="I8" s="2"/>
      <c r="J8" s="2"/>
      <c r="K8" s="2"/>
      <c r="L8" s="2"/>
      <c r="M8" s="2"/>
      <c r="N8" s="2"/>
      <c r="O8" s="2"/>
      <c r="P8" s="2"/>
    </row>
    <row r="9" spans="2:16" s="3" customFormat="1" hidden="1" x14ac:dyDescent="0.3">
      <c r="B9" s="128"/>
      <c r="C9" s="129"/>
      <c r="D9" s="75"/>
      <c r="E9" s="43"/>
      <c r="G9" s="2"/>
      <c r="H9" s="2"/>
      <c r="I9" s="2"/>
      <c r="J9" s="2"/>
      <c r="K9" s="2"/>
      <c r="L9" s="2"/>
      <c r="M9" s="2"/>
      <c r="N9" s="2"/>
      <c r="O9" s="2"/>
      <c r="P9" s="2"/>
    </row>
    <row r="10" spans="2:16" s="3" customFormat="1" hidden="1" x14ac:dyDescent="0.3">
      <c r="B10" s="128"/>
      <c r="C10" s="129"/>
      <c r="D10" s="75"/>
      <c r="E10" s="43"/>
      <c r="G10" s="2"/>
      <c r="H10" s="2"/>
      <c r="I10" s="2"/>
      <c r="J10" s="2"/>
      <c r="K10" s="2"/>
      <c r="L10" s="2"/>
      <c r="M10" s="2"/>
      <c r="N10" s="2"/>
      <c r="O10" s="2"/>
      <c r="P10" s="2"/>
    </row>
    <row r="11" spans="2:16" s="3" customFormat="1" hidden="1" x14ac:dyDescent="0.3">
      <c r="B11" s="128"/>
      <c r="C11" s="129"/>
      <c r="D11" s="75"/>
      <c r="E11" s="43"/>
      <c r="G11" s="2"/>
      <c r="H11" s="2"/>
      <c r="I11" s="2"/>
      <c r="J11" s="2"/>
      <c r="K11" s="2"/>
      <c r="L11" s="2"/>
      <c r="M11" s="2"/>
      <c r="N11" s="2"/>
      <c r="O11" s="2"/>
      <c r="P11" s="2"/>
    </row>
    <row r="12" spans="2:16" s="3" customFormat="1" ht="14.5" thickBot="1" x14ac:dyDescent="0.35">
      <c r="B12" s="130"/>
      <c r="C12" s="83"/>
      <c r="D12" s="45"/>
      <c r="E12" s="43"/>
      <c r="G12" s="2"/>
      <c r="H12" s="2"/>
      <c r="I12" s="2"/>
      <c r="J12" s="2"/>
      <c r="K12" s="2"/>
      <c r="L12" s="2"/>
      <c r="M12" s="2"/>
      <c r="N12" s="2"/>
      <c r="O12" s="2"/>
      <c r="P12" s="2"/>
    </row>
    <row r="13" spans="2:16" s="3" customFormat="1" ht="166.75" customHeight="1" thickBot="1" x14ac:dyDescent="0.35">
      <c r="B13" s="130"/>
      <c r="C13" s="78" t="s">
        <v>0</v>
      </c>
      <c r="D13" s="14" t="s">
        <v>802</v>
      </c>
      <c r="E13" s="43"/>
      <c r="G13" s="2"/>
      <c r="H13" s="2"/>
      <c r="I13" s="2"/>
      <c r="J13" s="2"/>
      <c r="K13" s="2"/>
      <c r="L13" s="2"/>
      <c r="M13" s="2"/>
      <c r="N13" s="2"/>
      <c r="O13" s="2"/>
      <c r="P13" s="2"/>
    </row>
    <row r="14" spans="2:16" s="3" customFormat="1" ht="14.5" thickBot="1" x14ac:dyDescent="0.35">
      <c r="B14" s="130"/>
      <c r="C14" s="83"/>
      <c r="D14" s="45"/>
      <c r="E14" s="43"/>
      <c r="G14" s="2"/>
      <c r="H14" s="2" t="s">
        <v>1</v>
      </c>
      <c r="I14" s="2" t="s">
        <v>2</v>
      </c>
      <c r="J14" s="2"/>
      <c r="K14" s="2" t="s">
        <v>3</v>
      </c>
      <c r="L14" s="2" t="s">
        <v>4</v>
      </c>
      <c r="M14" s="2" t="s">
        <v>5</v>
      </c>
      <c r="N14" s="2" t="s">
        <v>6</v>
      </c>
      <c r="O14" s="2" t="s">
        <v>7</v>
      </c>
      <c r="P14" s="2" t="s">
        <v>8</v>
      </c>
    </row>
    <row r="15" spans="2:16" s="3" customFormat="1" ht="14.5" thickBot="1" x14ac:dyDescent="0.35">
      <c r="B15" s="130"/>
      <c r="C15" s="79" t="s">
        <v>200</v>
      </c>
      <c r="D15" s="382" t="s">
        <v>803</v>
      </c>
      <c r="E15" s="43"/>
      <c r="G15" s="2"/>
      <c r="H15" s="4" t="s">
        <v>9</v>
      </c>
      <c r="I15" s="2" t="s">
        <v>10</v>
      </c>
      <c r="J15" s="2" t="s">
        <v>11</v>
      </c>
      <c r="K15" s="2" t="s">
        <v>12</v>
      </c>
      <c r="L15" s="2">
        <v>1</v>
      </c>
      <c r="M15" s="2">
        <v>1</v>
      </c>
      <c r="N15" s="2" t="s">
        <v>13</v>
      </c>
      <c r="O15" s="2" t="s">
        <v>14</v>
      </c>
      <c r="P15" s="2" t="s">
        <v>15</v>
      </c>
    </row>
    <row r="16" spans="2:16" s="3" customFormat="1" ht="29.25" customHeight="1" thickBot="1" x14ac:dyDescent="0.35">
      <c r="B16" s="520" t="s">
        <v>257</v>
      </c>
      <c r="C16" s="521"/>
      <c r="D16" s="383" t="s">
        <v>804</v>
      </c>
      <c r="E16" s="43"/>
      <c r="G16" s="2"/>
      <c r="H16" s="4" t="s">
        <v>16</v>
      </c>
      <c r="I16" s="2" t="s">
        <v>17</v>
      </c>
      <c r="J16" s="2" t="s">
        <v>18</v>
      </c>
      <c r="K16" s="2" t="s">
        <v>19</v>
      </c>
      <c r="L16" s="2">
        <v>2</v>
      </c>
      <c r="M16" s="2">
        <v>2</v>
      </c>
      <c r="N16" s="2" t="s">
        <v>20</v>
      </c>
      <c r="O16" s="2" t="s">
        <v>21</v>
      </c>
      <c r="P16" s="2" t="s">
        <v>22</v>
      </c>
    </row>
    <row r="17" spans="2:16" s="3" customFormat="1" x14ac:dyDescent="0.3">
      <c r="B17" s="130"/>
      <c r="C17" s="79" t="s">
        <v>205</v>
      </c>
      <c r="D17" s="384" t="s">
        <v>434</v>
      </c>
      <c r="E17" s="43"/>
      <c r="G17" s="2"/>
      <c r="H17" s="4" t="s">
        <v>23</v>
      </c>
      <c r="I17" s="2" t="s">
        <v>24</v>
      </c>
      <c r="J17" s="2"/>
      <c r="K17" s="2" t="s">
        <v>25</v>
      </c>
      <c r="L17" s="2">
        <v>3</v>
      </c>
      <c r="M17" s="2">
        <v>3</v>
      </c>
      <c r="N17" s="2" t="s">
        <v>26</v>
      </c>
      <c r="O17" s="2" t="s">
        <v>27</v>
      </c>
      <c r="P17" s="2" t="s">
        <v>28</v>
      </c>
    </row>
    <row r="18" spans="2:16" s="3" customFormat="1" ht="14.5" thickBot="1" x14ac:dyDescent="0.35">
      <c r="B18" s="131"/>
      <c r="C18" s="78" t="s">
        <v>201</v>
      </c>
      <c r="D18" s="385" t="s">
        <v>805</v>
      </c>
      <c r="E18" s="43"/>
      <c r="G18" s="2"/>
      <c r="H18" s="4" t="s">
        <v>29</v>
      </c>
      <c r="I18" s="2"/>
      <c r="J18" s="2"/>
      <c r="K18" s="2" t="s">
        <v>30</v>
      </c>
      <c r="L18" s="2">
        <v>5</v>
      </c>
      <c r="M18" s="2">
        <v>5</v>
      </c>
      <c r="N18" s="2" t="s">
        <v>31</v>
      </c>
      <c r="O18" s="2" t="s">
        <v>32</v>
      </c>
      <c r="P18" s="2" t="s">
        <v>33</v>
      </c>
    </row>
    <row r="19" spans="2:16" s="3" customFormat="1" ht="44.25" customHeight="1" thickBot="1" x14ac:dyDescent="0.35">
      <c r="B19" s="523" t="s">
        <v>202</v>
      </c>
      <c r="C19" s="524"/>
      <c r="D19" s="386" t="s">
        <v>806</v>
      </c>
      <c r="E19" s="43"/>
      <c r="G19" s="2"/>
      <c r="H19" s="4" t="s">
        <v>34</v>
      </c>
      <c r="I19" s="2"/>
      <c r="J19" s="2"/>
      <c r="K19" s="2" t="s">
        <v>35</v>
      </c>
      <c r="L19" s="2"/>
      <c r="M19" s="2"/>
      <c r="N19" s="2"/>
      <c r="O19" s="2" t="s">
        <v>36</v>
      </c>
      <c r="P19" s="2" t="s">
        <v>37</v>
      </c>
    </row>
    <row r="20" spans="2:16" s="3" customFormat="1" x14ac:dyDescent="0.3">
      <c r="B20" s="130"/>
      <c r="C20" s="78"/>
      <c r="D20" s="45"/>
      <c r="E20" s="76"/>
      <c r="F20" s="4"/>
      <c r="G20" s="2"/>
      <c r="H20" s="2"/>
      <c r="J20" s="2"/>
      <c r="K20" s="2"/>
      <c r="L20" s="2"/>
      <c r="M20" s="2" t="s">
        <v>38</v>
      </c>
      <c r="N20" s="2" t="s">
        <v>39</v>
      </c>
    </row>
    <row r="21" spans="2:16" s="3" customFormat="1" x14ac:dyDescent="0.3">
      <c r="B21" s="130"/>
      <c r="C21" s="132" t="s">
        <v>204</v>
      </c>
      <c r="D21" s="45"/>
      <c r="E21" s="76"/>
      <c r="F21" s="4"/>
      <c r="G21" s="2"/>
      <c r="H21" s="2"/>
      <c r="J21" s="2"/>
      <c r="K21" s="2"/>
      <c r="L21" s="2"/>
      <c r="M21" s="2" t="s">
        <v>40</v>
      </c>
      <c r="N21" s="2" t="s">
        <v>41</v>
      </c>
    </row>
    <row r="22" spans="2:16" s="3" customFormat="1" ht="14.5" thickBot="1" x14ac:dyDescent="0.35">
      <c r="B22" s="130"/>
      <c r="C22" s="133" t="s">
        <v>207</v>
      </c>
      <c r="D22" s="45"/>
      <c r="E22" s="43"/>
      <c r="G22" s="2"/>
      <c r="H22" s="4" t="s">
        <v>42</v>
      </c>
      <c r="I22" s="2"/>
      <c r="J22" s="2"/>
      <c r="L22" s="2"/>
      <c r="M22" s="2"/>
      <c r="N22" s="2"/>
      <c r="O22" s="2" t="s">
        <v>43</v>
      </c>
      <c r="P22" s="2" t="s">
        <v>44</v>
      </c>
    </row>
    <row r="23" spans="2:16" s="3" customFormat="1" x14ac:dyDescent="0.3">
      <c r="B23" s="520" t="s">
        <v>206</v>
      </c>
      <c r="C23" s="521"/>
      <c r="D23" s="518" t="s">
        <v>807</v>
      </c>
      <c r="E23" s="43"/>
      <c r="G23" s="2"/>
      <c r="H23" s="4"/>
      <c r="I23" s="2"/>
      <c r="J23" s="2"/>
      <c r="L23" s="2"/>
      <c r="M23" s="2"/>
      <c r="N23" s="2"/>
      <c r="O23" s="2"/>
      <c r="P23" s="2"/>
    </row>
    <row r="24" spans="2:16" s="3" customFormat="1" ht="4.5" customHeight="1" x14ac:dyDescent="0.3">
      <c r="B24" s="520"/>
      <c r="C24" s="521"/>
      <c r="D24" s="519"/>
      <c r="E24" s="43"/>
      <c r="G24" s="2"/>
      <c r="H24" s="4"/>
      <c r="I24" s="2"/>
      <c r="J24" s="2"/>
      <c r="L24" s="2"/>
      <c r="M24" s="2"/>
      <c r="N24" s="2"/>
      <c r="O24" s="2"/>
      <c r="P24" s="2"/>
    </row>
    <row r="25" spans="2:16" s="3" customFormat="1" ht="27.75" customHeight="1" x14ac:dyDescent="0.3">
      <c r="B25" s="520" t="s">
        <v>261</v>
      </c>
      <c r="C25" s="521"/>
      <c r="D25" s="387" t="s">
        <v>808</v>
      </c>
      <c r="E25" s="43"/>
      <c r="F25" s="2"/>
      <c r="G25" s="4"/>
      <c r="H25" s="2"/>
      <c r="I25" s="2"/>
      <c r="K25" s="2"/>
      <c r="L25" s="2"/>
      <c r="M25" s="2"/>
      <c r="N25" s="2" t="s">
        <v>45</v>
      </c>
      <c r="O25" s="2" t="s">
        <v>46</v>
      </c>
    </row>
    <row r="26" spans="2:16" s="3" customFormat="1" ht="32.25" customHeight="1" x14ac:dyDescent="0.3">
      <c r="B26" s="520" t="s">
        <v>208</v>
      </c>
      <c r="C26" s="521"/>
      <c r="D26" s="387" t="s">
        <v>809</v>
      </c>
      <c r="E26" s="43"/>
      <c r="F26" s="2"/>
      <c r="G26" s="4"/>
      <c r="H26" s="2"/>
      <c r="I26" s="2"/>
      <c r="K26" s="2"/>
      <c r="L26" s="2"/>
      <c r="M26" s="2"/>
      <c r="N26" s="2" t="s">
        <v>47</v>
      </c>
      <c r="O26" s="2" t="s">
        <v>48</v>
      </c>
    </row>
    <row r="27" spans="2:16" s="3" customFormat="1" ht="28.5" customHeight="1" x14ac:dyDescent="0.3">
      <c r="B27" s="516" t="s">
        <v>729</v>
      </c>
      <c r="C27" s="522"/>
      <c r="D27" s="387" t="s">
        <v>810</v>
      </c>
      <c r="E27" s="80"/>
      <c r="F27" s="2"/>
      <c r="G27" s="4"/>
      <c r="H27" s="2"/>
      <c r="I27" s="2"/>
      <c r="J27" s="2"/>
      <c r="K27" s="2"/>
      <c r="L27" s="2"/>
      <c r="M27" s="2"/>
      <c r="N27" s="2"/>
      <c r="O27" s="2"/>
    </row>
    <row r="28" spans="2:16" s="3" customFormat="1" ht="14.15" customHeight="1" x14ac:dyDescent="0.3">
      <c r="B28" s="364"/>
      <c r="C28" s="365"/>
      <c r="D28" s="528" t="s">
        <v>811</v>
      </c>
      <c r="E28" s="80"/>
      <c r="F28" s="2"/>
      <c r="G28" s="4"/>
      <c r="H28" s="2"/>
      <c r="I28" s="2"/>
      <c r="J28" s="2"/>
      <c r="K28" s="2"/>
      <c r="L28" s="2"/>
      <c r="M28" s="2"/>
      <c r="N28" s="2"/>
      <c r="O28" s="2"/>
    </row>
    <row r="29" spans="2:16" s="3" customFormat="1" x14ac:dyDescent="0.3">
      <c r="B29" s="366"/>
      <c r="C29" s="356" t="s">
        <v>728</v>
      </c>
      <c r="D29" s="519"/>
      <c r="E29" s="43"/>
      <c r="F29" s="2"/>
      <c r="G29" s="4"/>
      <c r="H29" s="2"/>
      <c r="I29" s="2"/>
      <c r="J29" s="2"/>
      <c r="K29" s="2"/>
      <c r="L29" s="2"/>
      <c r="M29" s="2"/>
      <c r="N29" s="2"/>
      <c r="O29" s="2"/>
    </row>
    <row r="30" spans="2:16" s="3" customFormat="1" ht="38.15" customHeight="1" x14ac:dyDescent="0.3">
      <c r="B30" s="516" t="s">
        <v>730</v>
      </c>
      <c r="C30" s="522"/>
      <c r="D30" s="525"/>
      <c r="E30" s="336"/>
      <c r="F30" s="2"/>
      <c r="G30" s="4"/>
      <c r="H30" s="2"/>
      <c r="I30" s="2"/>
      <c r="J30" s="2"/>
      <c r="K30" s="2"/>
      <c r="L30" s="2"/>
      <c r="M30" s="2"/>
      <c r="N30" s="2"/>
      <c r="O30" s="2"/>
    </row>
    <row r="31" spans="2:16" s="3" customFormat="1" ht="14.5" thickBot="1" x14ac:dyDescent="0.35">
      <c r="B31" s="366"/>
      <c r="C31" s="367" t="s">
        <v>795</v>
      </c>
      <c r="D31" s="526"/>
      <c r="E31" s="336"/>
      <c r="F31" s="2"/>
      <c r="G31" s="4"/>
      <c r="H31" s="2"/>
      <c r="I31" s="2"/>
      <c r="J31" s="2"/>
      <c r="K31" s="2"/>
      <c r="L31" s="2"/>
      <c r="M31" s="2"/>
      <c r="N31" s="2"/>
      <c r="O31" s="2"/>
    </row>
    <row r="32" spans="2:16" s="3" customFormat="1" x14ac:dyDescent="0.3">
      <c r="B32" s="334"/>
      <c r="C32" s="335"/>
      <c r="D32" s="81"/>
      <c r="E32" s="43"/>
      <c r="F32" s="2"/>
      <c r="G32" s="4"/>
      <c r="H32" s="2"/>
      <c r="I32" s="2"/>
      <c r="J32" s="2"/>
      <c r="K32" s="2"/>
      <c r="L32" s="2"/>
      <c r="M32" s="2"/>
      <c r="N32" s="2"/>
      <c r="O32" s="2"/>
    </row>
    <row r="33" spans="2:16" s="3" customFormat="1" ht="14.5" thickBot="1" x14ac:dyDescent="0.35">
      <c r="B33" s="334"/>
      <c r="C33" s="335"/>
      <c r="D33" s="363" t="s">
        <v>782</v>
      </c>
      <c r="E33" s="43"/>
      <c r="F33" s="2"/>
      <c r="G33" s="4"/>
      <c r="H33" s="2"/>
      <c r="I33" s="2"/>
      <c r="J33" s="2"/>
      <c r="K33" s="2"/>
      <c r="L33" s="2"/>
      <c r="M33" s="2"/>
      <c r="N33" s="2"/>
      <c r="O33" s="2"/>
    </row>
    <row r="34" spans="2:16" s="3" customFormat="1" ht="25" customHeight="1" x14ac:dyDescent="0.3">
      <c r="B34" s="334"/>
      <c r="C34" s="368" t="s">
        <v>746</v>
      </c>
      <c r="D34" s="357"/>
      <c r="E34" s="43"/>
      <c r="F34" s="2"/>
      <c r="G34" s="4"/>
      <c r="H34" s="2"/>
      <c r="I34" s="2"/>
      <c r="J34" s="2"/>
      <c r="K34" s="2"/>
      <c r="L34" s="2"/>
      <c r="M34" s="2"/>
      <c r="N34" s="2"/>
      <c r="O34" s="2"/>
    </row>
    <row r="35" spans="2:16" s="3" customFormat="1" ht="26" x14ac:dyDescent="0.3">
      <c r="B35" s="334"/>
      <c r="C35" s="369" t="s">
        <v>736</v>
      </c>
      <c r="D35" s="355"/>
      <c r="E35" s="43"/>
      <c r="F35" s="2"/>
      <c r="G35" s="4"/>
      <c r="H35" s="2"/>
      <c r="I35" s="2"/>
      <c r="J35" s="2"/>
      <c r="K35" s="2"/>
      <c r="L35" s="2"/>
      <c r="M35" s="2"/>
      <c r="N35" s="2"/>
      <c r="O35" s="2"/>
    </row>
    <row r="36" spans="2:16" s="3" customFormat="1" x14ac:dyDescent="0.3">
      <c r="B36" s="334"/>
      <c r="C36" s="370" t="s">
        <v>227</v>
      </c>
      <c r="D36" s="343"/>
      <c r="E36" s="43"/>
      <c r="F36" s="2"/>
      <c r="G36" s="4"/>
      <c r="H36" s="2"/>
      <c r="I36" s="2"/>
      <c r="J36" s="2"/>
      <c r="K36" s="2"/>
      <c r="L36" s="2"/>
      <c r="M36" s="2"/>
      <c r="N36" s="2"/>
      <c r="O36" s="2"/>
    </row>
    <row r="37" spans="2:16" s="3" customFormat="1" ht="57.65" customHeight="1" thickBot="1" x14ac:dyDescent="0.35">
      <c r="B37" s="334"/>
      <c r="C37" s="371" t="s">
        <v>737</v>
      </c>
      <c r="D37" s="344"/>
      <c r="E37" s="43"/>
      <c r="F37" s="2"/>
      <c r="G37" s="4"/>
      <c r="H37" s="2"/>
      <c r="I37" s="2"/>
      <c r="J37" s="2"/>
      <c r="K37" s="2"/>
      <c r="L37" s="2"/>
      <c r="M37" s="2"/>
      <c r="N37" s="2"/>
      <c r="O37" s="2"/>
    </row>
    <row r="38" spans="2:16" s="3" customFormat="1" x14ac:dyDescent="0.3">
      <c r="B38" s="334"/>
      <c r="C38" s="335"/>
      <c r="D38" s="81"/>
      <c r="E38" s="45"/>
      <c r="F38" s="345"/>
      <c r="G38" s="4"/>
      <c r="H38" s="2"/>
      <c r="I38" s="2"/>
      <c r="J38" s="2"/>
      <c r="K38" s="2"/>
      <c r="L38" s="2"/>
      <c r="M38" s="2"/>
      <c r="N38" s="2"/>
      <c r="O38" s="2"/>
    </row>
    <row r="39" spans="2:16" s="3" customFormat="1" ht="10.5" customHeight="1" x14ac:dyDescent="0.3">
      <c r="B39" s="334"/>
      <c r="C39" s="335"/>
      <c r="D39" s="81"/>
      <c r="E39" s="45"/>
      <c r="F39" s="345"/>
      <c r="G39" s="4"/>
      <c r="H39" s="2"/>
      <c r="I39" s="2"/>
      <c r="J39" s="2"/>
      <c r="K39" s="2"/>
      <c r="L39" s="2"/>
      <c r="M39" s="2"/>
      <c r="N39" s="2"/>
      <c r="O39" s="2"/>
    </row>
    <row r="40" spans="2:16" s="3" customFormat="1" ht="30" customHeight="1" thickBot="1" x14ac:dyDescent="0.35">
      <c r="B40" s="130"/>
      <c r="C40" s="83"/>
      <c r="D40" s="372" t="s">
        <v>783</v>
      </c>
      <c r="E40" s="45"/>
      <c r="F40" s="345"/>
      <c r="G40" s="2"/>
      <c r="H40" s="4" t="s">
        <v>49</v>
      </c>
      <c r="I40" s="2"/>
      <c r="J40" s="2"/>
      <c r="K40" s="2"/>
      <c r="L40" s="2"/>
      <c r="M40" s="2"/>
      <c r="N40" s="2"/>
      <c r="O40" s="2"/>
      <c r="P40" s="2"/>
    </row>
    <row r="41" spans="2:16" s="3" customFormat="1" ht="80.150000000000006" customHeight="1" thickBot="1" x14ac:dyDescent="0.35">
      <c r="B41" s="130"/>
      <c r="C41" s="83"/>
      <c r="D41" s="15"/>
      <c r="E41" s="43"/>
      <c r="F41" s="5"/>
      <c r="G41" s="2"/>
      <c r="H41" s="4" t="s">
        <v>50</v>
      </c>
      <c r="I41" s="2"/>
      <c r="J41" s="2"/>
      <c r="K41" s="2"/>
      <c r="L41" s="2"/>
      <c r="M41" s="2"/>
      <c r="N41" s="2"/>
      <c r="O41" s="2"/>
      <c r="P41" s="2"/>
    </row>
    <row r="42" spans="2:16" s="3" customFormat="1" ht="32.25" customHeight="1" thickBot="1" x14ac:dyDescent="0.35">
      <c r="B42" s="520" t="s">
        <v>784</v>
      </c>
      <c r="C42" s="527"/>
      <c r="D42" s="45"/>
      <c r="E42" s="43"/>
      <c r="G42" s="2"/>
      <c r="H42" s="4" t="s">
        <v>51</v>
      </c>
      <c r="I42" s="2"/>
      <c r="J42" s="2"/>
      <c r="K42" s="2"/>
      <c r="L42" s="2"/>
      <c r="M42" s="2"/>
      <c r="N42" s="2"/>
      <c r="O42" s="2"/>
      <c r="P42" s="2"/>
    </row>
    <row r="43" spans="2:16" s="3" customFormat="1" ht="17.25" customHeight="1" thickBot="1" x14ac:dyDescent="0.35">
      <c r="B43" s="520"/>
      <c r="C43" s="527"/>
      <c r="D43" s="15"/>
      <c r="E43" s="43"/>
      <c r="G43" s="2"/>
      <c r="H43" s="4" t="s">
        <v>52</v>
      </c>
      <c r="I43" s="2"/>
      <c r="J43" s="2"/>
      <c r="K43" s="2"/>
      <c r="L43" s="2"/>
      <c r="M43" s="2"/>
      <c r="N43" s="2"/>
      <c r="O43" s="2"/>
      <c r="P43" s="2"/>
    </row>
    <row r="44" spans="2:16" s="3" customFormat="1" x14ac:dyDescent="0.3">
      <c r="B44" s="130"/>
      <c r="C44" s="83"/>
      <c r="D44" s="45"/>
      <c r="E44" s="43"/>
      <c r="F44" s="5"/>
      <c r="G44" s="2"/>
      <c r="H44" s="4" t="s">
        <v>53</v>
      </c>
      <c r="I44" s="2"/>
      <c r="J44" s="2"/>
      <c r="K44" s="2"/>
      <c r="L44" s="2"/>
      <c r="M44" s="2"/>
      <c r="N44" s="2"/>
      <c r="O44" s="2"/>
      <c r="P44" s="2"/>
    </row>
    <row r="45" spans="2:16" s="3" customFormat="1" x14ac:dyDescent="0.3">
      <c r="B45" s="130"/>
      <c r="C45" s="356" t="s">
        <v>54</v>
      </c>
      <c r="D45" s="45"/>
      <c r="E45" s="43"/>
      <c r="G45" s="2"/>
      <c r="H45" s="4" t="s">
        <v>55</v>
      </c>
      <c r="I45" s="2"/>
      <c r="J45" s="2"/>
      <c r="K45" s="2"/>
      <c r="L45" s="2"/>
      <c r="M45" s="2"/>
      <c r="N45" s="2"/>
      <c r="O45" s="2"/>
      <c r="P45" s="2"/>
    </row>
    <row r="46" spans="2:16" s="3" customFormat="1" ht="31.5" customHeight="1" thickBot="1" x14ac:dyDescent="0.35">
      <c r="B46" s="516" t="s">
        <v>796</v>
      </c>
      <c r="C46" s="517"/>
      <c r="D46" s="45"/>
      <c r="E46" s="43"/>
      <c r="G46" s="2"/>
      <c r="H46" s="4" t="s">
        <v>56</v>
      </c>
      <c r="I46" s="2"/>
      <c r="J46" s="2"/>
      <c r="K46" s="2"/>
      <c r="L46" s="2"/>
      <c r="M46" s="2"/>
      <c r="N46" s="2"/>
      <c r="O46" s="2"/>
      <c r="P46" s="2"/>
    </row>
    <row r="47" spans="2:16" s="3" customFormat="1" x14ac:dyDescent="0.3">
      <c r="B47" s="130"/>
      <c r="C47" s="83" t="s">
        <v>57</v>
      </c>
      <c r="D47" s="16" t="s">
        <v>812</v>
      </c>
      <c r="E47" s="43"/>
      <c r="G47" s="2"/>
      <c r="H47" s="4" t="s">
        <v>58</v>
      </c>
      <c r="I47" s="2"/>
      <c r="J47" s="2"/>
      <c r="K47" s="2"/>
      <c r="L47" s="2"/>
      <c r="M47" s="2"/>
      <c r="N47" s="2"/>
      <c r="O47" s="2"/>
      <c r="P47" s="2"/>
    </row>
    <row r="48" spans="2:16" s="3" customFormat="1" x14ac:dyDescent="0.3">
      <c r="B48" s="130"/>
      <c r="C48" s="83" t="s">
        <v>59</v>
      </c>
      <c r="D48" s="388" t="s">
        <v>813</v>
      </c>
      <c r="E48" s="43"/>
      <c r="G48" s="2"/>
      <c r="H48" s="4" t="s">
        <v>60</v>
      </c>
      <c r="I48" s="2"/>
      <c r="J48" s="2"/>
      <c r="K48" s="2"/>
      <c r="L48" s="2"/>
      <c r="M48" s="2"/>
      <c r="N48" s="2"/>
      <c r="O48" s="2"/>
      <c r="P48" s="2"/>
    </row>
    <row r="49" spans="1:16" s="3" customFormat="1" ht="14.5" thickBot="1" x14ac:dyDescent="0.35">
      <c r="B49" s="130"/>
      <c r="C49" s="83" t="s">
        <v>61</v>
      </c>
      <c r="D49" s="389" t="s">
        <v>814</v>
      </c>
      <c r="E49" s="43"/>
      <c r="G49" s="2"/>
      <c r="H49" s="4" t="s">
        <v>62</v>
      </c>
      <c r="I49" s="2"/>
      <c r="J49" s="2"/>
      <c r="K49" s="2"/>
      <c r="L49" s="2"/>
      <c r="M49" s="2"/>
      <c r="N49" s="2"/>
      <c r="O49" s="2"/>
      <c r="P49" s="2"/>
    </row>
    <row r="50" spans="1:16" s="3" customFormat="1" ht="3.65" customHeight="1" x14ac:dyDescent="0.3">
      <c r="B50" s="130"/>
      <c r="C50" s="83"/>
      <c r="D50" s="342"/>
      <c r="E50" s="43"/>
      <c r="G50" s="2"/>
      <c r="H50" s="4"/>
      <c r="I50" s="2"/>
      <c r="J50" s="2"/>
      <c r="K50" s="2"/>
      <c r="L50" s="2"/>
      <c r="M50" s="2"/>
      <c r="N50" s="2"/>
      <c r="O50" s="2"/>
      <c r="P50" s="2"/>
    </row>
    <row r="51" spans="1:16" s="3" customFormat="1" ht="27.65" customHeight="1" x14ac:dyDescent="0.3">
      <c r="B51" s="516" t="s">
        <v>797</v>
      </c>
      <c r="C51" s="517"/>
      <c r="D51" s="342"/>
      <c r="E51" s="43"/>
      <c r="G51" s="2"/>
      <c r="H51" s="4"/>
      <c r="I51" s="2"/>
      <c r="J51" s="2"/>
      <c r="K51" s="2"/>
      <c r="L51" s="2"/>
      <c r="M51" s="2"/>
      <c r="N51" s="2"/>
      <c r="O51" s="2"/>
      <c r="P51" s="2"/>
    </row>
    <row r="52" spans="1:16" s="3" customFormat="1" ht="15" customHeight="1" thickBot="1" x14ac:dyDescent="0.35">
      <c r="B52" s="516"/>
      <c r="C52" s="517"/>
      <c r="D52" s="45"/>
      <c r="E52" s="43"/>
      <c r="G52" s="2"/>
      <c r="H52" s="4" t="s">
        <v>63</v>
      </c>
      <c r="I52" s="2"/>
      <c r="J52" s="2"/>
      <c r="K52" s="2"/>
      <c r="L52" s="2"/>
      <c r="M52" s="2"/>
      <c r="N52" s="2"/>
      <c r="O52" s="2"/>
      <c r="P52" s="2"/>
    </row>
    <row r="53" spans="1:16" s="3" customFormat="1" x14ac:dyDescent="0.3">
      <c r="B53" s="130"/>
      <c r="C53" s="83" t="s">
        <v>57</v>
      </c>
      <c r="D53" s="390" t="s">
        <v>815</v>
      </c>
      <c r="E53" s="43"/>
      <c r="G53" s="2"/>
      <c r="H53" s="4" t="s">
        <v>64</v>
      </c>
      <c r="I53" s="2"/>
      <c r="J53" s="2"/>
      <c r="K53" s="2"/>
      <c r="L53" s="2"/>
      <c r="M53" s="2"/>
      <c r="N53" s="2"/>
      <c r="O53" s="2"/>
      <c r="P53" s="2"/>
    </row>
    <row r="54" spans="1:16" s="3" customFormat="1" x14ac:dyDescent="0.3">
      <c r="B54" s="130"/>
      <c r="C54" s="83" t="s">
        <v>59</v>
      </c>
      <c r="D54" s="388" t="s">
        <v>816</v>
      </c>
      <c r="E54" s="43"/>
      <c r="G54" s="2"/>
      <c r="H54" s="4" t="s">
        <v>65</v>
      </c>
      <c r="I54" s="2"/>
      <c r="J54" s="2"/>
      <c r="K54" s="2"/>
      <c r="L54" s="2"/>
      <c r="M54" s="2"/>
      <c r="N54" s="2"/>
      <c r="O54" s="2"/>
      <c r="P54" s="2"/>
    </row>
    <row r="55" spans="1:16" s="3" customFormat="1" ht="14.5" thickBot="1" x14ac:dyDescent="0.35">
      <c r="B55" s="130"/>
      <c r="C55" s="83" t="s">
        <v>61</v>
      </c>
      <c r="D55" s="17" t="s">
        <v>817</v>
      </c>
      <c r="E55" s="43"/>
      <c r="G55" s="2"/>
      <c r="H55" s="4" t="s">
        <v>66</v>
      </c>
      <c r="I55" s="2"/>
      <c r="J55" s="2"/>
      <c r="K55" s="2"/>
      <c r="L55" s="2"/>
      <c r="M55" s="2"/>
      <c r="N55" s="2"/>
      <c r="O55" s="2"/>
      <c r="P55" s="2"/>
    </row>
    <row r="56" spans="1:16" s="3" customFormat="1" ht="14.5" thickBot="1" x14ac:dyDescent="0.35">
      <c r="B56" s="130"/>
      <c r="C56" s="79" t="s">
        <v>262</v>
      </c>
      <c r="D56" s="45"/>
      <c r="E56" s="43"/>
      <c r="G56" s="2"/>
      <c r="H56" s="4" t="s">
        <v>67</v>
      </c>
      <c r="I56" s="2"/>
      <c r="J56" s="2"/>
      <c r="K56" s="2"/>
      <c r="L56" s="2"/>
      <c r="M56" s="2"/>
      <c r="N56" s="2"/>
      <c r="O56" s="2"/>
      <c r="P56" s="2"/>
    </row>
    <row r="57" spans="1:16" s="3" customFormat="1" x14ac:dyDescent="0.3">
      <c r="B57" s="130"/>
      <c r="C57" s="83" t="s">
        <v>57</v>
      </c>
      <c r="D57" s="16" t="s">
        <v>818</v>
      </c>
      <c r="E57" s="43"/>
      <c r="G57" s="2"/>
      <c r="H57" s="4" t="s">
        <v>68</v>
      </c>
      <c r="I57" s="2"/>
      <c r="J57" s="2"/>
      <c r="K57" s="2"/>
      <c r="L57" s="2"/>
      <c r="M57" s="2"/>
      <c r="N57" s="2"/>
      <c r="O57" s="2"/>
      <c r="P57" s="2"/>
    </row>
    <row r="58" spans="1:16" s="3" customFormat="1" x14ac:dyDescent="0.3">
      <c r="B58" s="130"/>
      <c r="C58" s="83" t="s">
        <v>59</v>
      </c>
      <c r="D58" s="391" t="s">
        <v>819</v>
      </c>
      <c r="E58" s="43"/>
      <c r="G58" s="2"/>
      <c r="H58" s="4" t="s">
        <v>69</v>
      </c>
      <c r="I58" s="2"/>
      <c r="J58" s="2"/>
      <c r="K58" s="2"/>
      <c r="L58" s="2"/>
      <c r="M58" s="2"/>
      <c r="N58" s="2"/>
      <c r="O58" s="2"/>
      <c r="P58" s="2"/>
    </row>
    <row r="59" spans="1:16" x14ac:dyDescent="0.3">
      <c r="A59" s="3"/>
      <c r="B59" s="130"/>
      <c r="C59" s="83" t="s">
        <v>61</v>
      </c>
      <c r="D59" s="392" t="s">
        <v>808</v>
      </c>
      <c r="E59" s="43"/>
      <c r="H59" s="4" t="s">
        <v>70</v>
      </c>
    </row>
    <row r="60" spans="1:16" ht="14.5" thickBot="1" x14ac:dyDescent="0.35">
      <c r="B60" s="130"/>
      <c r="C60" s="79" t="s">
        <v>203</v>
      </c>
      <c r="D60" s="45"/>
      <c r="E60" s="43"/>
      <c r="H60" s="4" t="s">
        <v>71</v>
      </c>
    </row>
    <row r="61" spans="1:16" x14ac:dyDescent="0.3">
      <c r="B61" s="130"/>
      <c r="C61" s="83" t="s">
        <v>57</v>
      </c>
      <c r="D61" s="393" t="s">
        <v>820</v>
      </c>
      <c r="E61" s="43"/>
      <c r="H61" s="4" t="s">
        <v>72</v>
      </c>
    </row>
    <row r="62" spans="1:16" x14ac:dyDescent="0.3">
      <c r="B62" s="130"/>
      <c r="C62" s="83" t="s">
        <v>59</v>
      </c>
      <c r="D62" s="388" t="s">
        <v>821</v>
      </c>
      <c r="E62" s="43"/>
      <c r="H62" s="4" t="s">
        <v>73</v>
      </c>
    </row>
    <row r="63" spans="1:16" ht="14.5" thickBot="1" x14ac:dyDescent="0.35">
      <c r="B63" s="130"/>
      <c r="C63" s="83" t="s">
        <v>61</v>
      </c>
      <c r="D63" s="394" t="s">
        <v>822</v>
      </c>
      <c r="E63" s="43"/>
      <c r="H63" s="4" t="s">
        <v>74</v>
      </c>
    </row>
    <row r="64" spans="1:16" ht="14.5" thickBot="1" x14ac:dyDescent="0.35">
      <c r="B64" s="130"/>
      <c r="C64" s="79" t="s">
        <v>203</v>
      </c>
      <c r="D64" s="45"/>
      <c r="E64" s="43"/>
      <c r="H64" s="4" t="s">
        <v>75</v>
      </c>
    </row>
    <row r="65" spans="1:8" x14ac:dyDescent="0.3">
      <c r="B65" s="130"/>
      <c r="C65" s="83" t="s">
        <v>57</v>
      </c>
      <c r="D65" s="16" t="s">
        <v>823</v>
      </c>
      <c r="E65" s="43"/>
      <c r="H65" s="4" t="s">
        <v>76</v>
      </c>
    </row>
    <row r="66" spans="1:8" x14ac:dyDescent="0.3">
      <c r="B66" s="130"/>
      <c r="C66" s="83" t="s">
        <v>59</v>
      </c>
      <c r="D66" s="388" t="s">
        <v>824</v>
      </c>
      <c r="E66" s="43"/>
      <c r="H66" s="4" t="s">
        <v>77</v>
      </c>
    </row>
    <row r="67" spans="1:8" ht="14.5" thickBot="1" x14ac:dyDescent="0.35">
      <c r="B67" s="130"/>
      <c r="C67" s="83" t="s">
        <v>61</v>
      </c>
      <c r="D67" s="17" t="s">
        <v>825</v>
      </c>
      <c r="E67" s="43"/>
      <c r="H67" s="4" t="s">
        <v>78</v>
      </c>
    </row>
    <row r="68" spans="1:8" ht="14.5" thickBot="1" x14ac:dyDescent="0.35">
      <c r="A68" s="1" t="s">
        <v>1076</v>
      </c>
      <c r="B68" s="134"/>
      <c r="C68" s="135"/>
      <c r="D68" s="84"/>
      <c r="E68" s="55"/>
      <c r="H68" s="4" t="s">
        <v>82</v>
      </c>
    </row>
    <row r="69" spans="1:8" x14ac:dyDescent="0.3">
      <c r="H69" s="4" t="s">
        <v>83</v>
      </c>
    </row>
    <row r="70" spans="1:8" ht="14.5" customHeight="1" x14ac:dyDescent="0.3">
      <c r="H70" s="4" t="s">
        <v>84</v>
      </c>
    </row>
    <row r="71" spans="1:8" x14ac:dyDescent="0.3">
      <c r="H71" s="4" t="s">
        <v>85</v>
      </c>
    </row>
    <row r="72" spans="1:8" ht="14.15" customHeight="1" x14ac:dyDescent="0.3">
      <c r="H72" s="4" t="s">
        <v>86</v>
      </c>
    </row>
    <row r="73" spans="1:8" x14ac:dyDescent="0.3">
      <c r="H73" s="4" t="s">
        <v>87</v>
      </c>
    </row>
    <row r="74" spans="1:8" x14ac:dyDescent="0.3">
      <c r="H74" s="4" t="s">
        <v>88</v>
      </c>
    </row>
    <row r="75" spans="1:8" ht="14.15" customHeight="1" x14ac:dyDescent="0.3">
      <c r="H75" s="4" t="s">
        <v>89</v>
      </c>
    </row>
    <row r="76" spans="1:8" x14ac:dyDescent="0.3">
      <c r="H76" s="4" t="s">
        <v>90</v>
      </c>
    </row>
    <row r="77" spans="1:8" x14ac:dyDescent="0.3">
      <c r="H77" s="4" t="s">
        <v>91</v>
      </c>
    </row>
    <row r="78" spans="1:8" x14ac:dyDescent="0.3">
      <c r="H78" s="4" t="s">
        <v>92</v>
      </c>
    </row>
    <row r="79" spans="1:8" x14ac:dyDescent="0.3">
      <c r="H79" s="4" t="s">
        <v>93</v>
      </c>
    </row>
    <row r="80" spans="1:8" x14ac:dyDescent="0.3">
      <c r="H80" s="4" t="s">
        <v>94</v>
      </c>
    </row>
    <row r="81" spans="8:8" x14ac:dyDescent="0.3">
      <c r="H81" s="4" t="s">
        <v>95</v>
      </c>
    </row>
    <row r="82" spans="8:8" x14ac:dyDescent="0.3">
      <c r="H82" s="4" t="s">
        <v>96</v>
      </c>
    </row>
    <row r="83" spans="8:8" x14ac:dyDescent="0.3">
      <c r="H83" s="4" t="s">
        <v>97</v>
      </c>
    </row>
    <row r="84" spans="8:8" x14ac:dyDescent="0.3">
      <c r="H84" s="4" t="s">
        <v>98</v>
      </c>
    </row>
    <row r="85" spans="8:8" x14ac:dyDescent="0.3">
      <c r="H85" s="4" t="s">
        <v>99</v>
      </c>
    </row>
    <row r="86" spans="8:8" x14ac:dyDescent="0.3">
      <c r="H86" s="4" t="s">
        <v>100</v>
      </c>
    </row>
    <row r="87" spans="8:8" x14ac:dyDescent="0.3">
      <c r="H87" s="4" t="s">
        <v>101</v>
      </c>
    </row>
    <row r="88" spans="8:8" x14ac:dyDescent="0.3">
      <c r="H88" s="4" t="s">
        <v>102</v>
      </c>
    </row>
    <row r="89" spans="8:8" x14ac:dyDescent="0.3">
      <c r="H89" s="4" t="s">
        <v>103</v>
      </c>
    </row>
    <row r="90" spans="8:8" x14ac:dyDescent="0.3">
      <c r="H90" s="4" t="s">
        <v>104</v>
      </c>
    </row>
    <row r="91" spans="8:8" x14ac:dyDescent="0.3">
      <c r="H91" s="4" t="s">
        <v>105</v>
      </c>
    </row>
    <row r="92" spans="8:8" x14ac:dyDescent="0.3">
      <c r="H92" s="4" t="s">
        <v>106</v>
      </c>
    </row>
    <row r="93" spans="8:8" x14ac:dyDescent="0.3">
      <c r="H93" s="4" t="s">
        <v>107</v>
      </c>
    </row>
    <row r="94" spans="8:8" x14ac:dyDescent="0.3">
      <c r="H94" s="4" t="s">
        <v>108</v>
      </c>
    </row>
    <row r="95" spans="8:8" x14ac:dyDescent="0.3">
      <c r="H95" s="4" t="s">
        <v>109</v>
      </c>
    </row>
    <row r="96" spans="8:8" x14ac:dyDescent="0.3">
      <c r="H96" s="4" t="s">
        <v>110</v>
      </c>
    </row>
    <row r="97" spans="8:8" x14ac:dyDescent="0.3">
      <c r="H97" s="4" t="s">
        <v>111</v>
      </c>
    </row>
    <row r="98" spans="8:8" x14ac:dyDescent="0.3">
      <c r="H98" s="4" t="s">
        <v>112</v>
      </c>
    </row>
    <row r="99" spans="8:8" x14ac:dyDescent="0.3">
      <c r="H99" s="4" t="s">
        <v>113</v>
      </c>
    </row>
    <row r="100" spans="8:8" x14ac:dyDescent="0.3">
      <c r="H100" s="4" t="s">
        <v>114</v>
      </c>
    </row>
    <row r="101" spans="8:8" x14ac:dyDescent="0.3">
      <c r="H101" s="4" t="s">
        <v>115</v>
      </c>
    </row>
    <row r="102" spans="8:8" x14ac:dyDescent="0.3">
      <c r="H102" s="4" t="s">
        <v>116</v>
      </c>
    </row>
    <row r="103" spans="8:8" x14ac:dyDescent="0.3">
      <c r="H103" s="4" t="s">
        <v>117</v>
      </c>
    </row>
    <row r="104" spans="8:8" x14ac:dyDescent="0.3">
      <c r="H104" s="4" t="s">
        <v>118</v>
      </c>
    </row>
    <row r="105" spans="8:8" x14ac:dyDescent="0.3">
      <c r="H105" s="4" t="s">
        <v>119</v>
      </c>
    </row>
    <row r="106" spans="8:8" x14ac:dyDescent="0.3">
      <c r="H106" s="4" t="s">
        <v>120</v>
      </c>
    </row>
    <row r="107" spans="8:8" x14ac:dyDescent="0.3">
      <c r="H107" s="4" t="s">
        <v>121</v>
      </c>
    </row>
    <row r="108" spans="8:8" x14ac:dyDescent="0.3">
      <c r="H108" s="4" t="s">
        <v>122</v>
      </c>
    </row>
    <row r="109" spans="8:8" x14ac:dyDescent="0.3">
      <c r="H109" s="4" t="s">
        <v>123</v>
      </c>
    </row>
    <row r="110" spans="8:8" x14ac:dyDescent="0.3">
      <c r="H110" s="4" t="s">
        <v>124</v>
      </c>
    </row>
    <row r="111" spans="8:8" x14ac:dyDescent="0.3">
      <c r="H111" s="4" t="s">
        <v>125</v>
      </c>
    </row>
    <row r="112" spans="8:8" x14ac:dyDescent="0.3">
      <c r="H112" s="4" t="s">
        <v>126</v>
      </c>
    </row>
    <row r="113" spans="8:8" x14ac:dyDescent="0.3">
      <c r="H113" s="4" t="s">
        <v>127</v>
      </c>
    </row>
    <row r="114" spans="8:8" x14ac:dyDescent="0.3">
      <c r="H114" s="4" t="s">
        <v>128</v>
      </c>
    </row>
    <row r="115" spans="8:8" x14ac:dyDescent="0.3">
      <c r="H115" s="4" t="s">
        <v>129</v>
      </c>
    </row>
    <row r="116" spans="8:8" x14ac:dyDescent="0.3">
      <c r="H116" s="4" t="s">
        <v>130</v>
      </c>
    </row>
    <row r="117" spans="8:8" x14ac:dyDescent="0.3">
      <c r="H117" s="4" t="s">
        <v>131</v>
      </c>
    </row>
    <row r="118" spans="8:8" x14ac:dyDescent="0.3">
      <c r="H118" s="4" t="s">
        <v>132</v>
      </c>
    </row>
    <row r="119" spans="8:8" x14ac:dyDescent="0.3">
      <c r="H119" s="4" t="s">
        <v>133</v>
      </c>
    </row>
    <row r="120" spans="8:8" x14ac:dyDescent="0.3">
      <c r="H120" s="4" t="s">
        <v>134</v>
      </c>
    </row>
    <row r="121" spans="8:8" x14ac:dyDescent="0.3">
      <c r="H121" s="4" t="s">
        <v>135</v>
      </c>
    </row>
    <row r="122" spans="8:8" x14ac:dyDescent="0.3">
      <c r="H122" s="4" t="s">
        <v>136</v>
      </c>
    </row>
    <row r="123" spans="8:8" x14ac:dyDescent="0.3">
      <c r="H123" s="4" t="s">
        <v>137</v>
      </c>
    </row>
    <row r="124" spans="8:8" x14ac:dyDescent="0.3">
      <c r="H124" s="4" t="s">
        <v>138</v>
      </c>
    </row>
    <row r="125" spans="8:8" x14ac:dyDescent="0.3">
      <c r="H125" s="4" t="s">
        <v>139</v>
      </c>
    </row>
    <row r="126" spans="8:8" x14ac:dyDescent="0.3">
      <c r="H126" s="4" t="s">
        <v>140</v>
      </c>
    </row>
    <row r="127" spans="8:8" x14ac:dyDescent="0.3">
      <c r="H127" s="4" t="s">
        <v>141</v>
      </c>
    </row>
    <row r="128" spans="8:8" x14ac:dyDescent="0.3">
      <c r="H128" s="4" t="s">
        <v>142</v>
      </c>
    </row>
    <row r="129" spans="8:8" x14ac:dyDescent="0.3">
      <c r="H129" s="4" t="s">
        <v>143</v>
      </c>
    </row>
    <row r="130" spans="8:8" x14ac:dyDescent="0.3">
      <c r="H130" s="4" t="s">
        <v>144</v>
      </c>
    </row>
    <row r="131" spans="8:8" x14ac:dyDescent="0.3">
      <c r="H131" s="4" t="s">
        <v>145</v>
      </c>
    </row>
    <row r="132" spans="8:8" x14ac:dyDescent="0.3">
      <c r="H132" s="4" t="s">
        <v>146</v>
      </c>
    </row>
    <row r="133" spans="8:8" x14ac:dyDescent="0.3">
      <c r="H133" s="4" t="s">
        <v>147</v>
      </c>
    </row>
    <row r="134" spans="8:8" x14ac:dyDescent="0.3">
      <c r="H134" s="4" t="s">
        <v>148</v>
      </c>
    </row>
    <row r="135" spans="8:8" x14ac:dyDescent="0.3">
      <c r="H135" s="4" t="s">
        <v>149</v>
      </c>
    </row>
    <row r="136" spans="8:8" x14ac:dyDescent="0.3">
      <c r="H136" s="4" t="s">
        <v>150</v>
      </c>
    </row>
    <row r="137" spans="8:8" x14ac:dyDescent="0.3">
      <c r="H137" s="4" t="s">
        <v>151</v>
      </c>
    </row>
    <row r="138" spans="8:8" x14ac:dyDescent="0.3">
      <c r="H138" s="4" t="s">
        <v>152</v>
      </c>
    </row>
    <row r="139" spans="8:8" x14ac:dyDescent="0.3">
      <c r="H139" s="4" t="s">
        <v>153</v>
      </c>
    </row>
    <row r="140" spans="8:8" x14ac:dyDescent="0.3">
      <c r="H140" s="4" t="s">
        <v>154</v>
      </c>
    </row>
    <row r="141" spans="8:8" x14ac:dyDescent="0.3">
      <c r="H141" s="4" t="s">
        <v>155</v>
      </c>
    </row>
    <row r="142" spans="8:8" x14ac:dyDescent="0.3">
      <c r="H142" s="4" t="s">
        <v>156</v>
      </c>
    </row>
    <row r="143" spans="8:8" x14ac:dyDescent="0.3">
      <c r="H143" s="4" t="s">
        <v>157</v>
      </c>
    </row>
    <row r="144" spans="8:8" x14ac:dyDescent="0.3">
      <c r="H144" s="4" t="s">
        <v>158</v>
      </c>
    </row>
    <row r="145" spans="8:8" x14ac:dyDescent="0.3">
      <c r="H145" s="4" t="s">
        <v>159</v>
      </c>
    </row>
    <row r="146" spans="8:8" x14ac:dyDescent="0.3">
      <c r="H146" s="4" t="s">
        <v>160</v>
      </c>
    </row>
    <row r="147" spans="8:8" x14ac:dyDescent="0.3">
      <c r="H147" s="4" t="s">
        <v>161</v>
      </c>
    </row>
    <row r="148" spans="8:8" x14ac:dyDescent="0.3">
      <c r="H148" s="4" t="s">
        <v>162</v>
      </c>
    </row>
    <row r="149" spans="8:8" x14ac:dyDescent="0.3">
      <c r="H149" s="4" t="s">
        <v>163</v>
      </c>
    </row>
    <row r="150" spans="8:8" x14ac:dyDescent="0.3">
      <c r="H150" s="4" t="s">
        <v>164</v>
      </c>
    </row>
    <row r="151" spans="8:8" x14ac:dyDescent="0.3">
      <c r="H151" s="4" t="s">
        <v>165</v>
      </c>
    </row>
    <row r="152" spans="8:8" x14ac:dyDescent="0.3">
      <c r="H152" s="4" t="s">
        <v>166</v>
      </c>
    </row>
    <row r="153" spans="8:8" x14ac:dyDescent="0.3">
      <c r="H153" s="4" t="s">
        <v>167</v>
      </c>
    </row>
    <row r="154" spans="8:8" x14ac:dyDescent="0.3">
      <c r="H154" s="4" t="s">
        <v>168</v>
      </c>
    </row>
    <row r="155" spans="8:8" x14ac:dyDescent="0.3">
      <c r="H155" s="4" t="s">
        <v>169</v>
      </c>
    </row>
    <row r="156" spans="8:8" x14ac:dyDescent="0.3">
      <c r="H156" s="4" t="s">
        <v>170</v>
      </c>
    </row>
    <row r="157" spans="8:8" x14ac:dyDescent="0.3">
      <c r="H157" s="4" t="s">
        <v>171</v>
      </c>
    </row>
    <row r="158" spans="8:8" x14ac:dyDescent="0.3">
      <c r="H158" s="4" t="s">
        <v>172</v>
      </c>
    </row>
    <row r="159" spans="8:8" x14ac:dyDescent="0.3">
      <c r="H159" s="4" t="s">
        <v>173</v>
      </c>
    </row>
    <row r="160" spans="8:8" x14ac:dyDescent="0.3">
      <c r="H160" s="4" t="s">
        <v>174</v>
      </c>
    </row>
    <row r="161" spans="8:8" x14ac:dyDescent="0.3">
      <c r="H161" s="4" t="s">
        <v>175</v>
      </c>
    </row>
    <row r="162" spans="8:8" x14ac:dyDescent="0.3">
      <c r="H162" s="4" t="s">
        <v>176</v>
      </c>
    </row>
    <row r="163" spans="8:8" x14ac:dyDescent="0.3">
      <c r="H163" s="4" t="s">
        <v>177</v>
      </c>
    </row>
    <row r="164" spans="8:8" x14ac:dyDescent="0.3">
      <c r="H164" s="4" t="s">
        <v>178</v>
      </c>
    </row>
    <row r="165" spans="8:8" x14ac:dyDescent="0.3">
      <c r="H165" s="4" t="s">
        <v>179</v>
      </c>
    </row>
    <row r="166" spans="8:8" x14ac:dyDescent="0.3">
      <c r="H166" s="4" t="s">
        <v>180</v>
      </c>
    </row>
    <row r="167" spans="8:8" x14ac:dyDescent="0.3">
      <c r="H167" s="4" t="s">
        <v>181</v>
      </c>
    </row>
    <row r="168" spans="8:8" x14ac:dyDescent="0.3">
      <c r="H168" s="4" t="s">
        <v>182</v>
      </c>
    </row>
    <row r="169" spans="8:8" x14ac:dyDescent="0.3">
      <c r="H169" s="4" t="s">
        <v>183</v>
      </c>
    </row>
    <row r="170" spans="8:8" x14ac:dyDescent="0.3">
      <c r="H170" s="4" t="s">
        <v>184</v>
      </c>
    </row>
    <row r="171" spans="8:8" x14ac:dyDescent="0.3">
      <c r="H171" s="4" t="s">
        <v>185</v>
      </c>
    </row>
    <row r="172" spans="8:8" x14ac:dyDescent="0.3">
      <c r="H172" s="4" t="s">
        <v>186</v>
      </c>
    </row>
    <row r="173" spans="8:8" x14ac:dyDescent="0.3">
      <c r="H173" s="4" t="s">
        <v>187</v>
      </c>
    </row>
    <row r="174" spans="8:8" x14ac:dyDescent="0.3">
      <c r="H174" s="4" t="s">
        <v>188</v>
      </c>
    </row>
    <row r="175" spans="8:8" x14ac:dyDescent="0.3">
      <c r="H175" s="4" t="s">
        <v>189</v>
      </c>
    </row>
    <row r="176" spans="8:8" x14ac:dyDescent="0.3">
      <c r="H176" s="4" t="s">
        <v>190</v>
      </c>
    </row>
    <row r="177" spans="8:8" x14ac:dyDescent="0.3">
      <c r="H177" s="4" t="s">
        <v>191</v>
      </c>
    </row>
    <row r="178" spans="8:8" x14ac:dyDescent="0.3">
      <c r="H178" s="4" t="s">
        <v>192</v>
      </c>
    </row>
    <row r="179" spans="8:8" x14ac:dyDescent="0.3">
      <c r="H179" s="4" t="s">
        <v>193</v>
      </c>
    </row>
    <row r="180" spans="8:8" x14ac:dyDescent="0.3">
      <c r="H180" s="4" t="s">
        <v>194</v>
      </c>
    </row>
    <row r="181" spans="8:8" x14ac:dyDescent="0.3">
      <c r="H181" s="4" t="s">
        <v>195</v>
      </c>
    </row>
    <row r="182" spans="8:8" x14ac:dyDescent="0.3">
      <c r="H182" s="4" t="s">
        <v>196</v>
      </c>
    </row>
    <row r="183" spans="8:8" x14ac:dyDescent="0.3">
      <c r="H183" s="4" t="s">
        <v>197</v>
      </c>
    </row>
    <row r="184" spans="8:8" x14ac:dyDescent="0.3">
      <c r="H184" s="4" t="s">
        <v>198</v>
      </c>
    </row>
    <row r="185" spans="8:8" x14ac:dyDescent="0.3">
      <c r="H185" s="4" t="s">
        <v>199</v>
      </c>
    </row>
  </sheetData>
  <mergeCells count="13">
    <mergeCell ref="B51:C52"/>
    <mergeCell ref="D23:D24"/>
    <mergeCell ref="B16:C16"/>
    <mergeCell ref="B27:C27"/>
    <mergeCell ref="B46:C46"/>
    <mergeCell ref="B26:C26"/>
    <mergeCell ref="B19:C19"/>
    <mergeCell ref="B23:C24"/>
    <mergeCell ref="B25:C25"/>
    <mergeCell ref="D30:D31"/>
    <mergeCell ref="B30:C30"/>
    <mergeCell ref="B42:C43"/>
    <mergeCell ref="D28:D29"/>
  </mergeCells>
  <dataValidations disablePrompts="1" count="8">
    <dataValidation type="list" allowBlank="1" showInputMessage="1" showErrorMessage="1" sqref="D65542" xr:uid="{00000000-0002-0000-0000-000000000000}">
      <formula1>$P$15:$P$26</formula1>
    </dataValidation>
    <dataValidation type="list" allowBlank="1" showInputMessage="1" showErrorMessage="1" sqref="IV65540" xr:uid="{00000000-0002-0000-0000-000001000000}">
      <formula1>$K$15:$K$19</formula1>
    </dataValidation>
    <dataValidation type="list" allowBlank="1" showInputMessage="1" showErrorMessage="1" sqref="D65541" xr:uid="{00000000-0002-0000-0000-000002000000}">
      <formula1>$O$15:$O$26</formula1>
    </dataValidation>
    <dataValidation type="list" allowBlank="1" showInputMessage="1" showErrorMessage="1" sqref="IV65533 D65533" xr:uid="{00000000-0002-0000-0000-000003000000}">
      <formula1>$I$15:$I$17</formula1>
    </dataValidation>
    <dataValidation type="list" allowBlank="1" showInputMessage="1" showErrorMessage="1" sqref="IV65534:IV65538 D65534:D65538" xr:uid="{00000000-0002-0000-0000-000004000000}">
      <formula1>$H$15:$H$185</formula1>
    </dataValidation>
    <dataValidation type="list" allowBlank="1" showInputMessage="1" showErrorMessage="1" prompt="Please use drop down menu on the right side of the cell " sqref="D34" xr:uid="{00000000-0002-0000-0000-000005000000}">
      <formula1>"Environmental and Social Safeguards, Gender, Monitoring &amp; Evaluation, Budget, Other"</formula1>
    </dataValidation>
    <dataValidation allowBlank="1" showInputMessage="1" showErrorMessage="1" prompt="Please provide a description, world limit = 100" sqref="D35" xr:uid="{00000000-0002-0000-0000-000006000000}"/>
    <dataValidation type="list" allowBlank="1" showInputMessage="1" showErrorMessage="1" prompt="Please use drop down menu on the right side of the cell " sqref="D36" xr:uid="{00000000-0002-0000-0000-000007000000}">
      <formula1>"Condition met and cleared by the AFB Sec, Condition met but clearance pending by AFB Sec, Condition not met"</formula1>
    </dataValidation>
  </dataValidations>
  <hyperlinks>
    <hyperlink ref="D48" r:id="rId1" xr:uid="{00000000-0004-0000-0000-000000000000}"/>
    <hyperlink ref="D54" r:id="rId2" xr:uid="{00000000-0004-0000-0000-000001000000}"/>
    <hyperlink ref="D62" r:id="rId3" xr:uid="{00000000-0004-0000-0000-000002000000}"/>
    <hyperlink ref="D66" r:id="rId4" xr:uid="{00000000-0004-0000-0000-000003000000}"/>
  </hyperlinks>
  <pageMargins left="0.7" right="0.7" top="0.75" bottom="0.75" header="0.3" footer="0.3"/>
  <pageSetup orientation="landscape" r:id="rId5"/>
  <drawing r:id="rId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0"/>
  </sheetPr>
  <dimension ref="A1"/>
  <sheetViews>
    <sheetView workbookViewId="0"/>
  </sheetViews>
  <sheetFormatPr defaultColWidth="10.90625" defaultRowHeight="14.5" x14ac:dyDescent="0.35"/>
  <sheetData/>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0"/>
  </sheetPr>
  <dimension ref="A1"/>
  <sheetViews>
    <sheetView workbookViewId="0"/>
  </sheetViews>
  <sheetFormatPr defaultColWidth="10.90625" defaultRowHeight="14.5" x14ac:dyDescent="0.35"/>
  <sheetData/>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0"/>
    <pageSetUpPr fitToPage="1"/>
  </sheetPr>
  <dimension ref="B1:S285"/>
  <sheetViews>
    <sheetView showGridLines="0" topLeftCell="A79" zoomScale="83" zoomScaleNormal="83" zoomScalePageLayoutView="85" workbookViewId="0">
      <selection activeCell="B286" sqref="A286:XFD292"/>
    </sheetView>
  </sheetViews>
  <sheetFormatPr defaultColWidth="8.81640625" defaultRowHeight="14.5" outlineLevelRow="1" x14ac:dyDescent="0.35"/>
  <cols>
    <col min="1" max="1" width="3" style="152" customWidth="1"/>
    <col min="2" max="2" width="28.453125" style="152" customWidth="1"/>
    <col min="3" max="3" width="50.453125" style="152" customWidth="1"/>
    <col min="4" max="4" width="34.453125" style="152" customWidth="1"/>
    <col min="5" max="5" width="32" style="152" customWidth="1"/>
    <col min="6" max="6" width="26.54296875" style="152" customWidth="1"/>
    <col min="7" max="7" width="26.453125" style="152" bestFit="1" customWidth="1"/>
    <col min="8" max="8" width="30" style="152" customWidth="1"/>
    <col min="9" max="9" width="26.1796875" style="152" customWidth="1"/>
    <col min="10" max="10" width="25.81640625" style="152" customWidth="1"/>
    <col min="11" max="11" width="31" style="152" bestFit="1" customWidth="1"/>
    <col min="12" max="12" width="30.453125" style="152" customWidth="1"/>
    <col min="13" max="13" width="27.1796875" style="152" bestFit="1" customWidth="1"/>
    <col min="14" max="14" width="25" style="152" customWidth="1"/>
    <col min="15" max="15" width="25.81640625" style="152" bestFit="1" customWidth="1"/>
    <col min="16" max="16" width="30.453125" style="152" customWidth="1"/>
    <col min="17" max="17" width="27.1796875" style="152" bestFit="1" customWidth="1"/>
    <col min="18" max="18" width="24.453125" style="152" customWidth="1"/>
    <col min="19" max="19" width="23.1796875" style="152" bestFit="1" customWidth="1"/>
    <col min="20" max="20" width="27.54296875" style="152" customWidth="1"/>
    <col min="21" max="16384" width="8.81640625" style="152"/>
  </cols>
  <sheetData>
    <row r="1" spans="2:19" ht="15" thickBot="1" x14ac:dyDescent="0.4"/>
    <row r="2" spans="2:19" ht="26" x14ac:dyDescent="0.35">
      <c r="B2" s="93"/>
      <c r="C2" s="808"/>
      <c r="D2" s="808"/>
      <c r="E2" s="808"/>
      <c r="F2" s="808"/>
      <c r="G2" s="808"/>
      <c r="H2" s="87"/>
      <c r="I2" s="87"/>
      <c r="J2" s="87"/>
      <c r="K2" s="87"/>
      <c r="L2" s="87"/>
      <c r="M2" s="87"/>
      <c r="N2" s="87"/>
      <c r="O2" s="87"/>
      <c r="P2" s="87"/>
      <c r="Q2" s="87"/>
      <c r="R2" s="87"/>
      <c r="S2" s="88"/>
    </row>
    <row r="3" spans="2:19" ht="26" x14ac:dyDescent="0.35">
      <c r="B3" s="94"/>
      <c r="C3" s="815" t="s">
        <v>269</v>
      </c>
      <c r="D3" s="816"/>
      <c r="E3" s="816"/>
      <c r="F3" s="816"/>
      <c r="G3" s="817"/>
      <c r="H3" s="90"/>
      <c r="I3" s="90"/>
      <c r="J3" s="90"/>
      <c r="K3" s="90"/>
      <c r="L3" s="90"/>
      <c r="M3" s="90"/>
      <c r="N3" s="90"/>
      <c r="O3" s="90"/>
      <c r="P3" s="90"/>
      <c r="Q3" s="90"/>
      <c r="R3" s="90"/>
      <c r="S3" s="92"/>
    </row>
    <row r="4" spans="2:19" ht="26" x14ac:dyDescent="0.35">
      <c r="B4" s="94"/>
      <c r="C4" s="95"/>
      <c r="D4" s="95"/>
      <c r="E4" s="95"/>
      <c r="F4" s="95"/>
      <c r="G4" s="95"/>
      <c r="H4" s="90"/>
      <c r="I4" s="90"/>
      <c r="J4" s="90"/>
      <c r="K4" s="90"/>
      <c r="L4" s="90"/>
      <c r="M4" s="90"/>
      <c r="N4" s="90"/>
      <c r="O4" s="90"/>
      <c r="P4" s="90"/>
      <c r="Q4" s="90"/>
      <c r="R4" s="90"/>
      <c r="S4" s="92"/>
    </row>
    <row r="5" spans="2:19" ht="15" thickBot="1" x14ac:dyDescent="0.4">
      <c r="B5" s="89"/>
      <c r="C5" s="90"/>
      <c r="D5" s="90"/>
      <c r="E5" s="90"/>
      <c r="F5" s="90"/>
      <c r="G5" s="90"/>
      <c r="H5" s="90"/>
      <c r="I5" s="90"/>
      <c r="J5" s="90"/>
      <c r="K5" s="90"/>
      <c r="L5" s="90"/>
      <c r="M5" s="90"/>
      <c r="N5" s="90"/>
      <c r="O5" s="90"/>
      <c r="P5" s="90"/>
      <c r="Q5" s="90"/>
      <c r="R5" s="90"/>
      <c r="S5" s="92"/>
    </row>
    <row r="6" spans="2:19" ht="34.5" customHeight="1" thickBot="1" x14ac:dyDescent="0.4">
      <c r="B6" s="809" t="s">
        <v>798</v>
      </c>
      <c r="C6" s="810"/>
      <c r="D6" s="810"/>
      <c r="E6" s="810"/>
      <c r="F6" s="810"/>
      <c r="G6" s="810"/>
      <c r="H6" s="222"/>
      <c r="I6" s="222"/>
      <c r="J6" s="222"/>
      <c r="K6" s="222"/>
      <c r="L6" s="222"/>
      <c r="M6" s="222"/>
      <c r="N6" s="222"/>
      <c r="O6" s="222"/>
      <c r="P6" s="222"/>
      <c r="Q6" s="222"/>
      <c r="R6" s="222"/>
      <c r="S6" s="223"/>
    </row>
    <row r="7" spans="2:19" ht="15.75" customHeight="1" x14ac:dyDescent="0.35">
      <c r="B7" s="811" t="s">
        <v>623</v>
      </c>
      <c r="C7" s="812"/>
      <c r="D7" s="812"/>
      <c r="E7" s="812"/>
      <c r="F7" s="812"/>
      <c r="G7" s="812"/>
      <c r="H7" s="222"/>
      <c r="I7" s="222"/>
      <c r="J7" s="222"/>
      <c r="K7" s="222"/>
      <c r="L7" s="222"/>
      <c r="M7" s="222"/>
      <c r="N7" s="222"/>
      <c r="O7" s="222"/>
      <c r="P7" s="222"/>
      <c r="Q7" s="222"/>
      <c r="R7" s="222"/>
      <c r="S7" s="223"/>
    </row>
    <row r="8" spans="2:19" ht="15.75" customHeight="1" thickBot="1" x14ac:dyDescent="0.4">
      <c r="B8" s="813" t="s">
        <v>799</v>
      </c>
      <c r="C8" s="814"/>
      <c r="D8" s="814"/>
      <c r="E8" s="814"/>
      <c r="F8" s="814"/>
      <c r="G8" s="814"/>
      <c r="H8" s="224"/>
      <c r="I8" s="224"/>
      <c r="J8" s="224"/>
      <c r="K8" s="224"/>
      <c r="L8" s="224"/>
      <c r="M8" s="224"/>
      <c r="N8" s="224"/>
      <c r="O8" s="224"/>
      <c r="P8" s="224"/>
      <c r="Q8" s="224"/>
      <c r="R8" s="224"/>
      <c r="S8" s="225"/>
    </row>
    <row r="10" spans="2:19" ht="21" x14ac:dyDescent="0.5">
      <c r="B10" s="871" t="s">
        <v>295</v>
      </c>
      <c r="C10" s="871"/>
    </row>
    <row r="11" spans="2:19" ht="15" thickBot="1" x14ac:dyDescent="0.4"/>
    <row r="12" spans="2:19" ht="15" customHeight="1" thickBot="1" x14ac:dyDescent="0.4">
      <c r="B12" s="228" t="s">
        <v>296</v>
      </c>
      <c r="C12" s="153" t="s">
        <v>803</v>
      </c>
    </row>
    <row r="13" spans="2:19" ht="15.75" customHeight="1" thickBot="1" x14ac:dyDescent="0.4">
      <c r="B13" s="228" t="s">
        <v>262</v>
      </c>
      <c r="C13" s="153" t="s">
        <v>990</v>
      </c>
    </row>
    <row r="14" spans="2:19" ht="15.75" customHeight="1" thickBot="1" x14ac:dyDescent="0.4">
      <c r="B14" s="228" t="s">
        <v>624</v>
      </c>
      <c r="C14" s="153" t="s">
        <v>564</v>
      </c>
    </row>
    <row r="15" spans="2:19" ht="15.75" customHeight="1" thickBot="1" x14ac:dyDescent="0.4">
      <c r="B15" s="228" t="s">
        <v>297</v>
      </c>
      <c r="C15" s="153" t="s">
        <v>157</v>
      </c>
    </row>
    <row r="16" spans="2:19" ht="15" thickBot="1" x14ac:dyDescent="0.4">
      <c r="B16" s="228" t="s">
        <v>298</v>
      </c>
      <c r="C16" s="153" t="s">
        <v>567</v>
      </c>
    </row>
    <row r="17" spans="2:19" ht="15" thickBot="1" x14ac:dyDescent="0.4">
      <c r="B17" s="228" t="s">
        <v>299</v>
      </c>
      <c r="C17" s="153" t="s">
        <v>430</v>
      </c>
    </row>
    <row r="18" spans="2:19" ht="15" thickBot="1" x14ac:dyDescent="0.4"/>
    <row r="19" spans="2:19" ht="15" thickBot="1" x14ac:dyDescent="0.4">
      <c r="D19" s="805" t="s">
        <v>300</v>
      </c>
      <c r="E19" s="806"/>
      <c r="F19" s="806"/>
      <c r="G19" s="807"/>
      <c r="H19" s="805" t="s">
        <v>301</v>
      </c>
      <c r="I19" s="806"/>
      <c r="J19" s="806"/>
      <c r="K19" s="807"/>
      <c r="L19" s="805" t="s">
        <v>302</v>
      </c>
      <c r="M19" s="806"/>
      <c r="N19" s="806"/>
      <c r="O19" s="807"/>
      <c r="P19" s="805" t="s">
        <v>303</v>
      </c>
      <c r="Q19" s="806"/>
      <c r="R19" s="806"/>
      <c r="S19" s="807"/>
    </row>
    <row r="20" spans="2:19" ht="45" customHeight="1" thickBot="1" x14ac:dyDescent="0.4">
      <c r="B20" s="787" t="s">
        <v>304</v>
      </c>
      <c r="C20" s="872" t="s">
        <v>305</v>
      </c>
      <c r="D20" s="154"/>
      <c r="E20" s="155" t="s">
        <v>306</v>
      </c>
      <c r="F20" s="156" t="s">
        <v>307</v>
      </c>
      <c r="G20" s="157" t="s">
        <v>308</v>
      </c>
      <c r="H20" s="154"/>
      <c r="I20" s="155" t="s">
        <v>306</v>
      </c>
      <c r="J20" s="156" t="s">
        <v>307</v>
      </c>
      <c r="K20" s="157" t="s">
        <v>308</v>
      </c>
      <c r="L20" s="154"/>
      <c r="M20" s="155" t="s">
        <v>306</v>
      </c>
      <c r="N20" s="156" t="s">
        <v>307</v>
      </c>
      <c r="O20" s="157" t="s">
        <v>308</v>
      </c>
      <c r="P20" s="154"/>
      <c r="Q20" s="155" t="s">
        <v>306</v>
      </c>
      <c r="R20" s="156" t="s">
        <v>307</v>
      </c>
      <c r="S20" s="157" t="s">
        <v>308</v>
      </c>
    </row>
    <row r="21" spans="2:19" ht="40.5" customHeight="1" x14ac:dyDescent="0.35">
      <c r="B21" s="855"/>
      <c r="C21" s="873"/>
      <c r="D21" s="158" t="s">
        <v>309</v>
      </c>
      <c r="E21" s="439">
        <f>F21+G21</f>
        <v>5395</v>
      </c>
      <c r="F21" s="439">
        <f>3480</f>
        <v>3480</v>
      </c>
      <c r="G21" s="440">
        <v>1915</v>
      </c>
      <c r="H21" s="159" t="s">
        <v>309</v>
      </c>
      <c r="I21" s="439">
        <f>J21+K21</f>
        <v>5395</v>
      </c>
      <c r="J21" s="439">
        <f>3480</f>
        <v>3480</v>
      </c>
      <c r="K21" s="440">
        <v>1915</v>
      </c>
      <c r="L21" s="158" t="s">
        <v>309</v>
      </c>
      <c r="M21" s="160"/>
      <c r="N21" s="161"/>
      <c r="O21" s="162"/>
      <c r="P21" s="158" t="s">
        <v>309</v>
      </c>
      <c r="Q21" s="160"/>
      <c r="R21" s="161"/>
      <c r="S21" s="162"/>
    </row>
    <row r="22" spans="2:19" ht="39.75" customHeight="1" x14ac:dyDescent="0.35">
      <c r="B22" s="855"/>
      <c r="C22" s="873"/>
      <c r="D22" s="163" t="s">
        <v>310</v>
      </c>
      <c r="E22" s="164"/>
      <c r="F22" s="164"/>
      <c r="G22" s="165"/>
      <c r="H22" s="166" t="s">
        <v>310</v>
      </c>
      <c r="I22" s="167"/>
      <c r="J22" s="167"/>
      <c r="K22" s="168"/>
      <c r="L22" s="163" t="s">
        <v>310</v>
      </c>
      <c r="M22" s="167"/>
      <c r="N22" s="167"/>
      <c r="O22" s="168"/>
      <c r="P22" s="163" t="s">
        <v>310</v>
      </c>
      <c r="Q22" s="167"/>
      <c r="R22" s="167"/>
      <c r="S22" s="168"/>
    </row>
    <row r="23" spans="2:19" ht="37.5" customHeight="1" x14ac:dyDescent="0.35">
      <c r="B23" s="788"/>
      <c r="C23" s="874"/>
      <c r="D23" s="163" t="s">
        <v>311</v>
      </c>
      <c r="E23" s="164"/>
      <c r="F23" s="164"/>
      <c r="G23" s="165"/>
      <c r="H23" s="166" t="s">
        <v>311</v>
      </c>
      <c r="I23" s="167"/>
      <c r="J23" s="167"/>
      <c r="K23" s="168"/>
      <c r="L23" s="163" t="s">
        <v>311</v>
      </c>
      <c r="M23" s="167"/>
      <c r="N23" s="167"/>
      <c r="O23" s="168"/>
      <c r="P23" s="163" t="s">
        <v>311</v>
      </c>
      <c r="Q23" s="167"/>
      <c r="R23" s="167"/>
      <c r="S23" s="168"/>
    </row>
    <row r="24" spans="2:19" ht="14.5" customHeight="1" x14ac:dyDescent="0.35">
      <c r="B24" s="169"/>
      <c r="C24" s="169"/>
      <c r="Q24" s="170"/>
      <c r="R24" s="170"/>
      <c r="S24" s="170"/>
    </row>
    <row r="25" spans="2:19" ht="30" customHeight="1" thickBot="1" x14ac:dyDescent="0.4">
      <c r="B25" s="169"/>
      <c r="C25" s="188"/>
      <c r="D25" s="178"/>
    </row>
    <row r="26" spans="2:19" ht="30" customHeight="1" thickBot="1" x14ac:dyDescent="0.4">
      <c r="B26" s="169"/>
      <c r="C26" s="169"/>
      <c r="D26" s="805" t="s">
        <v>300</v>
      </c>
      <c r="E26" s="806"/>
      <c r="F26" s="806"/>
      <c r="G26" s="806"/>
      <c r="H26" s="805" t="s">
        <v>301</v>
      </c>
      <c r="I26" s="806"/>
      <c r="J26" s="806"/>
      <c r="K26" s="807"/>
      <c r="L26" s="806" t="s">
        <v>302</v>
      </c>
      <c r="M26" s="806"/>
      <c r="N26" s="806"/>
      <c r="O26" s="806"/>
      <c r="P26" s="805" t="s">
        <v>303</v>
      </c>
      <c r="Q26" s="806"/>
      <c r="R26" s="806"/>
      <c r="S26" s="807"/>
    </row>
    <row r="27" spans="2:19" ht="30" customHeight="1" x14ac:dyDescent="0.35">
      <c r="B27" s="787" t="s">
        <v>314</v>
      </c>
      <c r="C27" s="787" t="s">
        <v>315</v>
      </c>
      <c r="D27" s="877" t="s">
        <v>316</v>
      </c>
      <c r="E27" s="878"/>
      <c r="F27" s="789" t="s">
        <v>299</v>
      </c>
      <c r="G27" s="790"/>
      <c r="H27" s="879" t="s">
        <v>316</v>
      </c>
      <c r="I27" s="878"/>
      <c r="J27" s="789" t="s">
        <v>299</v>
      </c>
      <c r="K27" s="791"/>
      <c r="L27" s="879" t="s">
        <v>316</v>
      </c>
      <c r="M27" s="878"/>
      <c r="N27" s="789" t="s">
        <v>299</v>
      </c>
      <c r="O27" s="791"/>
      <c r="P27" s="879" t="s">
        <v>316</v>
      </c>
      <c r="Q27" s="878"/>
      <c r="R27" s="789" t="s">
        <v>299</v>
      </c>
      <c r="S27" s="791"/>
    </row>
    <row r="28" spans="2:19" ht="36.75" customHeight="1" x14ac:dyDescent="0.35">
      <c r="B28" s="788"/>
      <c r="C28" s="788"/>
      <c r="D28" s="866"/>
      <c r="E28" s="867"/>
      <c r="F28" s="840"/>
      <c r="G28" s="868"/>
      <c r="H28" s="869"/>
      <c r="I28" s="870"/>
      <c r="J28" s="853"/>
      <c r="K28" s="854"/>
      <c r="L28" s="869"/>
      <c r="M28" s="870"/>
      <c r="N28" s="853"/>
      <c r="O28" s="854"/>
      <c r="P28" s="869"/>
      <c r="Q28" s="870"/>
      <c r="R28" s="853"/>
      <c r="S28" s="854"/>
    </row>
    <row r="29" spans="2:19" ht="45" customHeight="1" x14ac:dyDescent="0.35">
      <c r="B29" s="824" t="s">
        <v>317</v>
      </c>
      <c r="C29" s="824" t="s">
        <v>627</v>
      </c>
      <c r="D29" s="172" t="s">
        <v>318</v>
      </c>
      <c r="E29" s="172" t="s">
        <v>319</v>
      </c>
      <c r="F29" s="796" t="s">
        <v>320</v>
      </c>
      <c r="G29" s="857"/>
      <c r="H29" s="189" t="s">
        <v>318</v>
      </c>
      <c r="I29" s="172" t="s">
        <v>319</v>
      </c>
      <c r="J29" s="863" t="s">
        <v>320</v>
      </c>
      <c r="K29" s="857"/>
      <c r="L29" s="189" t="s">
        <v>318</v>
      </c>
      <c r="M29" s="172" t="s">
        <v>319</v>
      </c>
      <c r="N29" s="863" t="s">
        <v>320</v>
      </c>
      <c r="O29" s="857"/>
      <c r="P29" s="189" t="s">
        <v>318</v>
      </c>
      <c r="Q29" s="172" t="s">
        <v>319</v>
      </c>
      <c r="R29" s="863" t="s">
        <v>320</v>
      </c>
      <c r="S29" s="857"/>
    </row>
    <row r="30" spans="2:19" ht="27" customHeight="1" x14ac:dyDescent="0.35">
      <c r="B30" s="825"/>
      <c r="C30" s="825"/>
      <c r="D30" s="181">
        <v>0</v>
      </c>
      <c r="E30" s="182">
        <v>0</v>
      </c>
      <c r="F30" s="864" t="s">
        <v>481</v>
      </c>
      <c r="G30" s="864"/>
      <c r="H30" s="461">
        <v>3480</v>
      </c>
      <c r="I30" s="184">
        <v>0.5</v>
      </c>
      <c r="J30" s="865" t="s">
        <v>467</v>
      </c>
      <c r="K30" s="793"/>
      <c r="L30" s="183"/>
      <c r="M30" s="184"/>
      <c r="N30" s="865"/>
      <c r="O30" s="793"/>
      <c r="P30" s="183"/>
      <c r="Q30" s="184"/>
      <c r="R30" s="865"/>
      <c r="S30" s="793"/>
    </row>
    <row r="31" spans="2:19" ht="33.75" customHeight="1" x14ac:dyDescent="0.35">
      <c r="B31" s="850" t="s">
        <v>711</v>
      </c>
      <c r="C31" s="880" t="s">
        <v>712</v>
      </c>
      <c r="D31" s="378" t="s">
        <v>713</v>
      </c>
      <c r="E31" s="378" t="s">
        <v>792</v>
      </c>
      <c r="F31" s="858" t="s">
        <v>320</v>
      </c>
      <c r="G31" s="859"/>
      <c r="H31" s="379" t="s">
        <v>714</v>
      </c>
      <c r="I31" s="378" t="s">
        <v>792</v>
      </c>
      <c r="J31" s="860" t="s">
        <v>320</v>
      </c>
      <c r="K31" s="859"/>
      <c r="L31" s="379" t="s">
        <v>714</v>
      </c>
      <c r="M31" s="378" t="s">
        <v>792</v>
      </c>
      <c r="N31" s="860" t="s">
        <v>320</v>
      </c>
      <c r="O31" s="859"/>
      <c r="P31" s="379" t="s">
        <v>714</v>
      </c>
      <c r="Q31" s="378" t="s">
        <v>792</v>
      </c>
      <c r="R31" s="860" t="s">
        <v>320</v>
      </c>
      <c r="S31" s="859"/>
    </row>
    <row r="32" spans="2:19" ht="33.75" customHeight="1" x14ac:dyDescent="0.35">
      <c r="B32" s="851"/>
      <c r="C32" s="881"/>
      <c r="D32" s="326">
        <v>0</v>
      </c>
      <c r="E32" s="327" t="s">
        <v>1032</v>
      </c>
      <c r="F32" s="861" t="s">
        <v>481</v>
      </c>
      <c r="G32" s="862"/>
      <c r="H32" s="462">
        <v>4</v>
      </c>
      <c r="I32" s="329" t="s">
        <v>1033</v>
      </c>
      <c r="J32" s="882" t="s">
        <v>459</v>
      </c>
      <c r="K32" s="883"/>
      <c r="L32" s="328">
        <v>2</v>
      </c>
      <c r="M32" s="329" t="s">
        <v>1033</v>
      </c>
      <c r="N32" s="882" t="s">
        <v>475</v>
      </c>
      <c r="O32" s="883"/>
      <c r="P32" s="328"/>
      <c r="Q32" s="329"/>
      <c r="R32" s="882"/>
      <c r="S32" s="883"/>
    </row>
    <row r="33" spans="2:19" ht="33.75" customHeight="1" x14ac:dyDescent="0.35">
      <c r="B33" s="851"/>
      <c r="C33" s="884" t="s">
        <v>715</v>
      </c>
      <c r="D33" s="378" t="s">
        <v>716</v>
      </c>
      <c r="E33" s="378" t="s">
        <v>313</v>
      </c>
      <c r="F33" s="858" t="s">
        <v>718</v>
      </c>
      <c r="G33" s="859"/>
      <c r="H33" s="379" t="s">
        <v>716</v>
      </c>
      <c r="I33" s="378" t="s">
        <v>717</v>
      </c>
      <c r="J33" s="860" t="s">
        <v>312</v>
      </c>
      <c r="K33" s="859"/>
      <c r="L33" s="379" t="s">
        <v>716</v>
      </c>
      <c r="M33" s="378" t="s">
        <v>717</v>
      </c>
      <c r="N33" s="860" t="s">
        <v>312</v>
      </c>
      <c r="O33" s="859"/>
      <c r="P33" s="379" t="s">
        <v>716</v>
      </c>
      <c r="Q33" s="378" t="s">
        <v>717</v>
      </c>
      <c r="R33" s="860" t="s">
        <v>312</v>
      </c>
      <c r="S33" s="859"/>
    </row>
    <row r="34" spans="2:19" ht="33.75" customHeight="1" x14ac:dyDescent="0.35">
      <c r="B34" s="851"/>
      <c r="C34" s="885"/>
      <c r="D34" s="326">
        <v>0</v>
      </c>
      <c r="E34" s="327" t="s">
        <v>1034</v>
      </c>
      <c r="F34" s="861" t="s">
        <v>450</v>
      </c>
      <c r="G34" s="862"/>
      <c r="H34" s="462">
        <v>4</v>
      </c>
      <c r="I34" s="329" t="s">
        <v>1034</v>
      </c>
      <c r="J34" s="882" t="s">
        <v>450</v>
      </c>
      <c r="K34" s="883"/>
      <c r="L34" s="328">
        <v>3</v>
      </c>
      <c r="M34" s="329" t="s">
        <v>1034</v>
      </c>
      <c r="N34" s="882" t="s">
        <v>450</v>
      </c>
      <c r="O34" s="883"/>
      <c r="P34" s="328"/>
      <c r="Q34" s="329"/>
      <c r="R34" s="882"/>
      <c r="S34" s="883"/>
    </row>
    <row r="35" spans="2:19" ht="33.75" customHeight="1" thickBot="1" x14ac:dyDescent="0.4">
      <c r="B35" s="852"/>
      <c r="C35" s="886"/>
      <c r="D35" s="463">
        <v>0</v>
      </c>
      <c r="E35" s="464" t="s">
        <v>1035</v>
      </c>
      <c r="F35" s="875" t="s">
        <v>450</v>
      </c>
      <c r="G35" s="876"/>
      <c r="H35" s="458">
        <v>1</v>
      </c>
      <c r="I35" s="466" t="s">
        <v>1036</v>
      </c>
      <c r="J35" s="887" t="s">
        <v>450</v>
      </c>
      <c r="K35" s="888"/>
      <c r="L35" s="458">
        <v>0</v>
      </c>
      <c r="M35" s="465" t="s">
        <v>1036</v>
      </c>
      <c r="N35" s="887" t="s">
        <v>450</v>
      </c>
      <c r="O35" s="888"/>
      <c r="P35" s="468"/>
      <c r="Q35" s="459"/>
      <c r="R35" s="467"/>
      <c r="S35" s="460"/>
    </row>
    <row r="36" spans="2:19" ht="37.5" customHeight="1" thickBot="1" x14ac:dyDescent="0.4">
      <c r="B36" s="169"/>
      <c r="C36" s="169"/>
      <c r="D36" s="805" t="s">
        <v>300</v>
      </c>
      <c r="E36" s="806"/>
      <c r="F36" s="806"/>
      <c r="G36" s="807"/>
      <c r="H36" s="805" t="s">
        <v>301</v>
      </c>
      <c r="I36" s="806"/>
      <c r="J36" s="806"/>
      <c r="K36" s="807"/>
      <c r="L36" s="805" t="s">
        <v>302</v>
      </c>
      <c r="M36" s="806"/>
      <c r="N36" s="806"/>
      <c r="O36" s="806"/>
      <c r="P36" s="806" t="s">
        <v>301</v>
      </c>
      <c r="Q36" s="806"/>
      <c r="R36" s="806"/>
      <c r="S36" s="807"/>
    </row>
    <row r="37" spans="2:19" ht="37.5" customHeight="1" x14ac:dyDescent="0.35">
      <c r="B37" s="787" t="s">
        <v>321</v>
      </c>
      <c r="C37" s="787" t="s">
        <v>322</v>
      </c>
      <c r="D37" s="190" t="s">
        <v>323</v>
      </c>
      <c r="E37" s="179" t="s">
        <v>324</v>
      </c>
      <c r="F37" s="789" t="s">
        <v>325</v>
      </c>
      <c r="G37" s="791"/>
      <c r="H37" s="190" t="s">
        <v>323</v>
      </c>
      <c r="I37" s="179" t="s">
        <v>324</v>
      </c>
      <c r="J37" s="789" t="s">
        <v>325</v>
      </c>
      <c r="K37" s="791"/>
      <c r="L37" s="190" t="s">
        <v>323</v>
      </c>
      <c r="M37" s="179" t="s">
        <v>324</v>
      </c>
      <c r="N37" s="789" t="s">
        <v>325</v>
      </c>
      <c r="O37" s="791"/>
      <c r="P37" s="190" t="s">
        <v>323</v>
      </c>
      <c r="Q37" s="179" t="s">
        <v>324</v>
      </c>
      <c r="R37" s="789" t="s">
        <v>325</v>
      </c>
      <c r="S37" s="791"/>
    </row>
    <row r="38" spans="2:19" ht="44.25" customHeight="1" x14ac:dyDescent="0.35">
      <c r="B38" s="855"/>
      <c r="C38" s="788"/>
      <c r="D38" s="191" t="s">
        <v>435</v>
      </c>
      <c r="E38" s="446" t="s">
        <v>450</v>
      </c>
      <c r="F38" s="848" t="s">
        <v>482</v>
      </c>
      <c r="G38" s="856"/>
      <c r="H38" s="193" t="s">
        <v>435</v>
      </c>
      <c r="I38" s="194" t="s">
        <v>450</v>
      </c>
      <c r="J38" s="792" t="s">
        <v>468</v>
      </c>
      <c r="K38" s="793"/>
      <c r="L38" s="193" t="s">
        <v>435</v>
      </c>
      <c r="M38" s="194" t="s">
        <v>450</v>
      </c>
      <c r="N38" s="792" t="s">
        <v>476</v>
      </c>
      <c r="O38" s="793"/>
      <c r="P38" s="193"/>
      <c r="Q38" s="194"/>
      <c r="R38" s="794"/>
      <c r="S38" s="795"/>
    </row>
    <row r="39" spans="2:19" ht="36.75" customHeight="1" x14ac:dyDescent="0.35">
      <c r="B39" s="855"/>
      <c r="C39" s="787" t="s">
        <v>625</v>
      </c>
      <c r="D39" s="172" t="s">
        <v>299</v>
      </c>
      <c r="E39" s="171" t="s">
        <v>326</v>
      </c>
      <c r="F39" s="796" t="s">
        <v>327</v>
      </c>
      <c r="G39" s="857"/>
      <c r="H39" s="172" t="s">
        <v>299</v>
      </c>
      <c r="I39" s="171" t="s">
        <v>326</v>
      </c>
      <c r="J39" s="796" t="s">
        <v>327</v>
      </c>
      <c r="K39" s="857"/>
      <c r="L39" s="172" t="s">
        <v>299</v>
      </c>
      <c r="M39" s="171" t="s">
        <v>326</v>
      </c>
      <c r="N39" s="796" t="s">
        <v>327</v>
      </c>
      <c r="O39" s="857"/>
      <c r="P39" s="172" t="s">
        <v>299</v>
      </c>
      <c r="Q39" s="171" t="s">
        <v>326</v>
      </c>
      <c r="R39" s="796" t="s">
        <v>327</v>
      </c>
      <c r="S39" s="857"/>
    </row>
    <row r="40" spans="2:19" ht="30" customHeight="1" x14ac:dyDescent="0.35">
      <c r="B40" s="855"/>
      <c r="C40" s="855"/>
      <c r="D40" s="469" t="s">
        <v>435</v>
      </c>
      <c r="E40" s="192" t="s">
        <v>1037</v>
      </c>
      <c r="F40" s="840" t="s">
        <v>488</v>
      </c>
      <c r="G40" s="841"/>
      <c r="H40" s="160" t="s">
        <v>435</v>
      </c>
      <c r="I40" s="194" t="s">
        <v>1037</v>
      </c>
      <c r="J40" s="853" t="s">
        <v>469</v>
      </c>
      <c r="K40" s="854"/>
      <c r="L40" s="176" t="s">
        <v>435</v>
      </c>
      <c r="M40" s="194" t="s">
        <v>1037</v>
      </c>
      <c r="N40" s="853" t="s">
        <v>477</v>
      </c>
      <c r="O40" s="854"/>
      <c r="P40" s="176"/>
      <c r="Q40" s="194"/>
      <c r="R40" s="853"/>
      <c r="S40" s="854"/>
    </row>
    <row r="41" spans="2:19" ht="30" customHeight="1" outlineLevel="1" x14ac:dyDescent="0.35">
      <c r="B41" s="855"/>
      <c r="C41" s="855"/>
      <c r="D41" s="469" t="s">
        <v>455</v>
      </c>
      <c r="E41" s="192" t="s">
        <v>1037</v>
      </c>
      <c r="F41" s="840" t="s">
        <v>488</v>
      </c>
      <c r="G41" s="841"/>
      <c r="H41" s="160" t="s">
        <v>455</v>
      </c>
      <c r="I41" s="194" t="s">
        <v>1037</v>
      </c>
      <c r="J41" s="853" t="s">
        <v>461</v>
      </c>
      <c r="K41" s="854"/>
      <c r="L41" s="176" t="s">
        <v>455</v>
      </c>
      <c r="M41" s="194" t="s">
        <v>1037</v>
      </c>
      <c r="N41" s="853" t="s">
        <v>477</v>
      </c>
      <c r="O41" s="854"/>
      <c r="P41" s="176"/>
      <c r="Q41" s="194"/>
      <c r="R41" s="853"/>
      <c r="S41" s="854"/>
    </row>
    <row r="42" spans="2:19" ht="30" customHeight="1" outlineLevel="1" x14ac:dyDescent="0.35">
      <c r="B42" s="855"/>
      <c r="C42" s="855"/>
      <c r="D42" s="469" t="s">
        <v>439</v>
      </c>
      <c r="E42" s="192" t="s">
        <v>1037</v>
      </c>
      <c r="F42" s="840" t="s">
        <v>488</v>
      </c>
      <c r="G42" s="841"/>
      <c r="H42" s="176" t="s">
        <v>439</v>
      </c>
      <c r="I42" s="194" t="s">
        <v>1037</v>
      </c>
      <c r="J42" s="853" t="s">
        <v>469</v>
      </c>
      <c r="K42" s="854"/>
      <c r="L42" s="176" t="s">
        <v>439</v>
      </c>
      <c r="M42" s="194" t="s">
        <v>1037</v>
      </c>
      <c r="N42" s="853" t="s">
        <v>483</v>
      </c>
      <c r="O42" s="854"/>
      <c r="P42" s="176"/>
      <c r="Q42" s="194"/>
      <c r="R42" s="853"/>
      <c r="S42" s="854"/>
    </row>
    <row r="43" spans="2:19" ht="35.25" customHeight="1" x14ac:dyDescent="0.35">
      <c r="B43" s="824" t="s">
        <v>328</v>
      </c>
      <c r="C43" s="847" t="s">
        <v>626</v>
      </c>
      <c r="D43" s="180" t="s">
        <v>329</v>
      </c>
      <c r="E43" s="796" t="s">
        <v>313</v>
      </c>
      <c r="F43" s="797"/>
      <c r="G43" s="173" t="s">
        <v>299</v>
      </c>
      <c r="H43" s="180" t="s">
        <v>329</v>
      </c>
      <c r="I43" s="796" t="s">
        <v>313</v>
      </c>
      <c r="J43" s="797"/>
      <c r="K43" s="173" t="s">
        <v>299</v>
      </c>
      <c r="L43" s="180" t="s">
        <v>329</v>
      </c>
      <c r="M43" s="796" t="s">
        <v>313</v>
      </c>
      <c r="N43" s="797"/>
      <c r="O43" s="173" t="s">
        <v>299</v>
      </c>
      <c r="P43" s="180" t="s">
        <v>329</v>
      </c>
      <c r="Q43" s="796" t="s">
        <v>313</v>
      </c>
      <c r="R43" s="797"/>
      <c r="S43" s="173" t="s">
        <v>299</v>
      </c>
    </row>
    <row r="44" spans="2:19" ht="35.25" customHeight="1" x14ac:dyDescent="0.35">
      <c r="B44" s="834"/>
      <c r="C44" s="847"/>
      <c r="D44" s="195">
        <v>0</v>
      </c>
      <c r="E44" s="848" t="s">
        <v>418</v>
      </c>
      <c r="F44" s="849"/>
      <c r="G44" s="196" t="s">
        <v>435</v>
      </c>
      <c r="H44" s="448">
        <v>3</v>
      </c>
      <c r="I44" s="792" t="s">
        <v>418</v>
      </c>
      <c r="J44" s="889"/>
      <c r="K44" s="198" t="s">
        <v>435</v>
      </c>
      <c r="L44" s="197">
        <v>0</v>
      </c>
      <c r="M44" s="792" t="s">
        <v>418</v>
      </c>
      <c r="N44" s="889"/>
      <c r="O44" s="198" t="s">
        <v>435</v>
      </c>
      <c r="P44" s="197"/>
      <c r="Q44" s="792"/>
      <c r="R44" s="889"/>
      <c r="S44" s="198"/>
    </row>
    <row r="45" spans="2:19" ht="35.25" customHeight="1" outlineLevel="1" x14ac:dyDescent="0.35">
      <c r="B45" s="834"/>
      <c r="C45" s="847"/>
      <c r="D45" s="195">
        <v>0</v>
      </c>
      <c r="E45" s="848" t="s">
        <v>418</v>
      </c>
      <c r="F45" s="849"/>
      <c r="G45" s="196" t="s">
        <v>439</v>
      </c>
      <c r="H45" s="448">
        <v>2</v>
      </c>
      <c r="I45" s="792" t="s">
        <v>418</v>
      </c>
      <c r="J45" s="889"/>
      <c r="K45" s="198" t="s">
        <v>439</v>
      </c>
      <c r="L45" s="197">
        <v>2</v>
      </c>
      <c r="M45" s="792" t="s">
        <v>418</v>
      </c>
      <c r="N45" s="889"/>
      <c r="O45" s="198" t="s">
        <v>439</v>
      </c>
      <c r="P45" s="197"/>
      <c r="Q45" s="792"/>
      <c r="R45" s="889"/>
      <c r="S45" s="198"/>
    </row>
    <row r="46" spans="2:19" ht="31.5" customHeight="1" thickBot="1" x14ac:dyDescent="0.4">
      <c r="B46" s="169"/>
      <c r="C46" s="199"/>
      <c r="D46" s="178"/>
    </row>
    <row r="47" spans="2:19" ht="30.75" customHeight="1" thickBot="1" x14ac:dyDescent="0.4">
      <c r="B47" s="169"/>
      <c r="C47" s="169"/>
      <c r="D47" s="805" t="s">
        <v>300</v>
      </c>
      <c r="E47" s="806"/>
      <c r="F47" s="806"/>
      <c r="G47" s="807"/>
      <c r="H47" s="800" t="s">
        <v>301</v>
      </c>
      <c r="I47" s="801"/>
      <c r="J47" s="801"/>
      <c r="K47" s="802"/>
      <c r="L47" s="806" t="s">
        <v>302</v>
      </c>
      <c r="M47" s="806"/>
      <c r="N47" s="806"/>
      <c r="O47" s="806"/>
      <c r="P47" s="806" t="s">
        <v>301</v>
      </c>
      <c r="Q47" s="806"/>
      <c r="R47" s="806"/>
      <c r="S47" s="807"/>
    </row>
    <row r="48" spans="2:19" ht="30.75" customHeight="1" x14ac:dyDescent="0.35">
      <c r="B48" s="787" t="s">
        <v>330</v>
      </c>
      <c r="C48" s="787" t="s">
        <v>331</v>
      </c>
      <c r="D48" s="789" t="s">
        <v>332</v>
      </c>
      <c r="E48" s="844"/>
      <c r="F48" s="179" t="s">
        <v>299</v>
      </c>
      <c r="G48" s="200" t="s">
        <v>313</v>
      </c>
      <c r="H48" s="845" t="s">
        <v>332</v>
      </c>
      <c r="I48" s="844"/>
      <c r="J48" s="179" t="s">
        <v>299</v>
      </c>
      <c r="K48" s="200" t="s">
        <v>313</v>
      </c>
      <c r="L48" s="845" t="s">
        <v>332</v>
      </c>
      <c r="M48" s="844"/>
      <c r="N48" s="179" t="s">
        <v>299</v>
      </c>
      <c r="O48" s="200" t="s">
        <v>313</v>
      </c>
      <c r="P48" s="845" t="s">
        <v>332</v>
      </c>
      <c r="Q48" s="844"/>
      <c r="R48" s="179" t="s">
        <v>299</v>
      </c>
      <c r="S48" s="200" t="s">
        <v>313</v>
      </c>
    </row>
    <row r="49" spans="2:19" ht="29.25" customHeight="1" x14ac:dyDescent="0.35">
      <c r="B49" s="788"/>
      <c r="C49" s="788"/>
      <c r="D49" s="840" t="s">
        <v>479</v>
      </c>
      <c r="E49" s="846"/>
      <c r="F49" s="191" t="s">
        <v>265</v>
      </c>
      <c r="G49" s="201" t="s">
        <v>370</v>
      </c>
      <c r="H49" s="869" t="s">
        <v>471</v>
      </c>
      <c r="I49" s="870"/>
      <c r="J49" s="193" t="s">
        <v>265</v>
      </c>
      <c r="K49" s="204" t="s">
        <v>370</v>
      </c>
      <c r="L49" s="869" t="s">
        <v>479</v>
      </c>
      <c r="M49" s="870"/>
      <c r="N49" s="193" t="s">
        <v>265</v>
      </c>
      <c r="O49" s="204" t="s">
        <v>370</v>
      </c>
      <c r="P49" s="202"/>
      <c r="Q49" s="203"/>
      <c r="R49" s="193"/>
      <c r="S49" s="204"/>
    </row>
    <row r="50" spans="2:19" ht="45" customHeight="1" x14ac:dyDescent="0.35">
      <c r="B50" s="843" t="s">
        <v>333</v>
      </c>
      <c r="C50" s="824" t="s">
        <v>334</v>
      </c>
      <c r="D50" s="172" t="s">
        <v>335</v>
      </c>
      <c r="E50" s="172" t="s">
        <v>336</v>
      </c>
      <c r="F50" s="180" t="s">
        <v>337</v>
      </c>
      <c r="G50" s="173" t="s">
        <v>338</v>
      </c>
      <c r="H50" s="172" t="s">
        <v>335</v>
      </c>
      <c r="I50" s="172" t="s">
        <v>336</v>
      </c>
      <c r="J50" s="180" t="s">
        <v>337</v>
      </c>
      <c r="K50" s="173" t="s">
        <v>338</v>
      </c>
      <c r="L50" s="172" t="s">
        <v>335</v>
      </c>
      <c r="M50" s="172" t="s">
        <v>336</v>
      </c>
      <c r="N50" s="180" t="s">
        <v>337</v>
      </c>
      <c r="O50" s="173" t="s">
        <v>338</v>
      </c>
      <c r="P50" s="172" t="s">
        <v>335</v>
      </c>
      <c r="Q50" s="172" t="s">
        <v>336</v>
      </c>
      <c r="R50" s="180" t="s">
        <v>337</v>
      </c>
      <c r="S50" s="173" t="s">
        <v>338</v>
      </c>
    </row>
    <row r="51" spans="2:19" ht="29.25" customHeight="1" x14ac:dyDescent="0.35">
      <c r="B51" s="843"/>
      <c r="C51" s="834"/>
      <c r="D51" s="818" t="s">
        <v>510</v>
      </c>
      <c r="E51" s="820"/>
      <c r="F51" s="818" t="s">
        <v>493</v>
      </c>
      <c r="G51" s="822" t="s">
        <v>490</v>
      </c>
      <c r="H51" s="785" t="s">
        <v>510</v>
      </c>
      <c r="I51" s="785">
        <v>6</v>
      </c>
      <c r="J51" s="785" t="s">
        <v>493</v>
      </c>
      <c r="K51" s="783" t="s">
        <v>471</v>
      </c>
      <c r="L51" s="785" t="s">
        <v>510</v>
      </c>
      <c r="M51" s="785">
        <v>4</v>
      </c>
      <c r="N51" s="785" t="s">
        <v>493</v>
      </c>
      <c r="O51" s="783" t="s">
        <v>471</v>
      </c>
      <c r="P51" s="785"/>
      <c r="Q51" s="785"/>
      <c r="R51" s="785"/>
      <c r="S51" s="783"/>
    </row>
    <row r="52" spans="2:19" ht="29.25" customHeight="1" x14ac:dyDescent="0.35">
      <c r="B52" s="843"/>
      <c r="C52" s="834"/>
      <c r="D52" s="819"/>
      <c r="E52" s="821"/>
      <c r="F52" s="819"/>
      <c r="G52" s="823"/>
      <c r="H52" s="786"/>
      <c r="I52" s="786"/>
      <c r="J52" s="786"/>
      <c r="K52" s="784"/>
      <c r="L52" s="786"/>
      <c r="M52" s="786"/>
      <c r="N52" s="786"/>
      <c r="O52" s="784"/>
      <c r="P52" s="786"/>
      <c r="Q52" s="786"/>
      <c r="R52" s="786"/>
      <c r="S52" s="784"/>
    </row>
    <row r="53" spans="2:19" ht="24" outlineLevel="1" x14ac:dyDescent="0.35">
      <c r="B53" s="843"/>
      <c r="C53" s="834"/>
      <c r="D53" s="172" t="s">
        <v>335</v>
      </c>
      <c r="E53" s="172" t="s">
        <v>336</v>
      </c>
      <c r="F53" s="180" t="s">
        <v>337</v>
      </c>
      <c r="G53" s="173" t="s">
        <v>338</v>
      </c>
      <c r="H53" s="172" t="s">
        <v>335</v>
      </c>
      <c r="I53" s="172" t="s">
        <v>336</v>
      </c>
      <c r="J53" s="180" t="s">
        <v>337</v>
      </c>
      <c r="K53" s="173" t="s">
        <v>338</v>
      </c>
      <c r="L53" s="172" t="s">
        <v>335</v>
      </c>
      <c r="M53" s="172" t="s">
        <v>336</v>
      </c>
      <c r="N53" s="180" t="s">
        <v>337</v>
      </c>
      <c r="O53" s="173" t="s">
        <v>338</v>
      </c>
      <c r="P53" s="172" t="s">
        <v>335</v>
      </c>
      <c r="Q53" s="172" t="s">
        <v>336</v>
      </c>
      <c r="R53" s="180" t="s">
        <v>337</v>
      </c>
      <c r="S53" s="173" t="s">
        <v>338</v>
      </c>
    </row>
    <row r="54" spans="2:19" ht="29.25" customHeight="1" outlineLevel="1" x14ac:dyDescent="0.35">
      <c r="B54" s="843"/>
      <c r="C54" s="834"/>
      <c r="D54" s="818" t="s">
        <v>514</v>
      </c>
      <c r="E54" s="820"/>
      <c r="F54" s="818" t="s">
        <v>493</v>
      </c>
      <c r="G54" s="822" t="s">
        <v>485</v>
      </c>
      <c r="H54" s="785"/>
      <c r="I54" s="785">
        <v>5</v>
      </c>
      <c r="J54" s="785" t="s">
        <v>493</v>
      </c>
      <c r="K54" s="783" t="s">
        <v>471</v>
      </c>
      <c r="L54" s="785" t="s">
        <v>514</v>
      </c>
      <c r="M54" s="785">
        <v>3</v>
      </c>
      <c r="N54" s="785" t="s">
        <v>493</v>
      </c>
      <c r="O54" s="783" t="s">
        <v>471</v>
      </c>
      <c r="P54" s="785"/>
      <c r="Q54" s="785"/>
      <c r="R54" s="785"/>
      <c r="S54" s="783"/>
    </row>
    <row r="55" spans="2:19" ht="29.25" customHeight="1" outlineLevel="1" x14ac:dyDescent="0.35">
      <c r="B55" s="843"/>
      <c r="C55" s="834"/>
      <c r="D55" s="819"/>
      <c r="E55" s="821"/>
      <c r="F55" s="819"/>
      <c r="G55" s="823"/>
      <c r="H55" s="786"/>
      <c r="I55" s="786"/>
      <c r="J55" s="786"/>
      <c r="K55" s="784"/>
      <c r="L55" s="786"/>
      <c r="M55" s="786"/>
      <c r="N55" s="786"/>
      <c r="O55" s="784"/>
      <c r="P55" s="786"/>
      <c r="Q55" s="786"/>
      <c r="R55" s="786"/>
      <c r="S55" s="784"/>
    </row>
    <row r="56" spans="2:19" ht="24" outlineLevel="1" x14ac:dyDescent="0.35">
      <c r="B56" s="843"/>
      <c r="C56" s="834"/>
      <c r="D56" s="172" t="s">
        <v>335</v>
      </c>
      <c r="E56" s="172" t="s">
        <v>336</v>
      </c>
      <c r="F56" s="180" t="s">
        <v>337</v>
      </c>
      <c r="G56" s="173" t="s">
        <v>338</v>
      </c>
      <c r="H56" s="172" t="s">
        <v>335</v>
      </c>
      <c r="I56" s="172" t="s">
        <v>336</v>
      </c>
      <c r="J56" s="180" t="s">
        <v>337</v>
      </c>
      <c r="K56" s="173" t="s">
        <v>338</v>
      </c>
      <c r="L56" s="172" t="s">
        <v>335</v>
      </c>
      <c r="M56" s="172" t="s">
        <v>336</v>
      </c>
      <c r="N56" s="180" t="s">
        <v>337</v>
      </c>
      <c r="O56" s="173" t="s">
        <v>338</v>
      </c>
      <c r="P56" s="172" t="s">
        <v>335</v>
      </c>
      <c r="Q56" s="172" t="s">
        <v>336</v>
      </c>
      <c r="R56" s="180" t="s">
        <v>337</v>
      </c>
      <c r="S56" s="173" t="s">
        <v>338</v>
      </c>
    </row>
    <row r="57" spans="2:19" ht="29.25" customHeight="1" outlineLevel="1" x14ac:dyDescent="0.35">
      <c r="B57" s="843"/>
      <c r="C57" s="834"/>
      <c r="D57" s="818"/>
      <c r="E57" s="820"/>
      <c r="F57" s="818"/>
      <c r="G57" s="822"/>
      <c r="H57" s="785"/>
      <c r="I57" s="785"/>
      <c r="J57" s="785"/>
      <c r="K57" s="783"/>
      <c r="L57" s="785"/>
      <c r="M57" s="785"/>
      <c r="N57" s="785"/>
      <c r="O57" s="783"/>
      <c r="P57" s="785"/>
      <c r="Q57" s="785"/>
      <c r="R57" s="785"/>
      <c r="S57" s="783"/>
    </row>
    <row r="58" spans="2:19" ht="29.25" customHeight="1" outlineLevel="1" x14ac:dyDescent="0.35">
      <c r="B58" s="843"/>
      <c r="C58" s="834"/>
      <c r="D58" s="819"/>
      <c r="E58" s="821"/>
      <c r="F58" s="819"/>
      <c r="G58" s="823"/>
      <c r="H58" s="786"/>
      <c r="I58" s="786"/>
      <c r="J58" s="786"/>
      <c r="K58" s="784"/>
      <c r="L58" s="786"/>
      <c r="M58" s="786"/>
      <c r="N58" s="786"/>
      <c r="O58" s="784"/>
      <c r="P58" s="786"/>
      <c r="Q58" s="786"/>
      <c r="R58" s="786"/>
      <c r="S58" s="784"/>
    </row>
    <row r="59" spans="2:19" ht="24" outlineLevel="1" x14ac:dyDescent="0.35">
      <c r="B59" s="843"/>
      <c r="C59" s="834"/>
      <c r="D59" s="172" t="s">
        <v>335</v>
      </c>
      <c r="E59" s="172" t="s">
        <v>336</v>
      </c>
      <c r="F59" s="180" t="s">
        <v>337</v>
      </c>
      <c r="G59" s="173" t="s">
        <v>338</v>
      </c>
      <c r="H59" s="172" t="s">
        <v>335</v>
      </c>
      <c r="I59" s="172" t="s">
        <v>336</v>
      </c>
      <c r="J59" s="180" t="s">
        <v>337</v>
      </c>
      <c r="K59" s="173" t="s">
        <v>338</v>
      </c>
      <c r="L59" s="172" t="s">
        <v>335</v>
      </c>
      <c r="M59" s="172" t="s">
        <v>336</v>
      </c>
      <c r="N59" s="180" t="s">
        <v>337</v>
      </c>
      <c r="O59" s="173" t="s">
        <v>338</v>
      </c>
      <c r="P59" s="172" t="s">
        <v>335</v>
      </c>
      <c r="Q59" s="172" t="s">
        <v>336</v>
      </c>
      <c r="R59" s="180" t="s">
        <v>337</v>
      </c>
      <c r="S59" s="173" t="s">
        <v>338</v>
      </c>
    </row>
    <row r="60" spans="2:19" ht="29.25" customHeight="1" outlineLevel="1" x14ac:dyDescent="0.35">
      <c r="B60" s="843"/>
      <c r="C60" s="834"/>
      <c r="D60" s="818"/>
      <c r="E60" s="820"/>
      <c r="F60" s="818"/>
      <c r="G60" s="822"/>
      <c r="H60" s="785"/>
      <c r="I60" s="785"/>
      <c r="J60" s="785"/>
      <c r="K60" s="783"/>
      <c r="L60" s="785"/>
      <c r="M60" s="785"/>
      <c r="N60" s="785"/>
      <c r="O60" s="783"/>
      <c r="P60" s="785"/>
      <c r="Q60" s="785"/>
      <c r="R60" s="785"/>
      <c r="S60" s="783"/>
    </row>
    <row r="61" spans="2:19" ht="29.25" customHeight="1" outlineLevel="1" x14ac:dyDescent="0.35">
      <c r="B61" s="843"/>
      <c r="C61" s="825"/>
      <c r="D61" s="819"/>
      <c r="E61" s="821"/>
      <c r="F61" s="819"/>
      <c r="G61" s="823"/>
      <c r="H61" s="786"/>
      <c r="I61" s="786"/>
      <c r="J61" s="786"/>
      <c r="K61" s="784"/>
      <c r="L61" s="786"/>
      <c r="M61" s="786"/>
      <c r="N61" s="786"/>
      <c r="O61" s="784"/>
      <c r="P61" s="786"/>
      <c r="Q61" s="786"/>
      <c r="R61" s="786"/>
      <c r="S61" s="784"/>
    </row>
    <row r="62" spans="2:19" ht="15" thickBot="1" x14ac:dyDescent="0.4">
      <c r="B62" s="169"/>
      <c r="C62" s="169"/>
    </row>
    <row r="63" spans="2:19" ht="15" thickBot="1" x14ac:dyDescent="0.4">
      <c r="B63" s="169"/>
      <c r="C63" s="169"/>
      <c r="D63" s="805" t="s">
        <v>300</v>
      </c>
      <c r="E63" s="806"/>
      <c r="F63" s="806"/>
      <c r="G63" s="807"/>
      <c r="H63" s="800" t="s">
        <v>339</v>
      </c>
      <c r="I63" s="801"/>
      <c r="J63" s="801"/>
      <c r="K63" s="802"/>
      <c r="L63" s="800" t="s">
        <v>302</v>
      </c>
      <c r="M63" s="801"/>
      <c r="N63" s="801"/>
      <c r="O63" s="802"/>
      <c r="P63" s="800" t="s">
        <v>303</v>
      </c>
      <c r="Q63" s="801"/>
      <c r="R63" s="801"/>
      <c r="S63" s="802"/>
    </row>
    <row r="64" spans="2:19" ht="33.75" customHeight="1" x14ac:dyDescent="0.35">
      <c r="B64" s="837" t="s">
        <v>340</v>
      </c>
      <c r="C64" s="787" t="s">
        <v>341</v>
      </c>
      <c r="D64" s="205" t="s">
        <v>342</v>
      </c>
      <c r="E64" s="206" t="s">
        <v>343</v>
      </c>
      <c r="F64" s="789" t="s">
        <v>344</v>
      </c>
      <c r="G64" s="791"/>
      <c r="H64" s="205" t="s">
        <v>342</v>
      </c>
      <c r="I64" s="206" t="s">
        <v>343</v>
      </c>
      <c r="J64" s="789" t="s">
        <v>344</v>
      </c>
      <c r="K64" s="791"/>
      <c r="L64" s="205" t="s">
        <v>342</v>
      </c>
      <c r="M64" s="206" t="s">
        <v>343</v>
      </c>
      <c r="N64" s="789" t="s">
        <v>344</v>
      </c>
      <c r="O64" s="791"/>
      <c r="P64" s="205" t="s">
        <v>342</v>
      </c>
      <c r="Q64" s="206" t="s">
        <v>343</v>
      </c>
      <c r="R64" s="789" t="s">
        <v>344</v>
      </c>
      <c r="S64" s="791"/>
    </row>
    <row r="65" spans="2:19" ht="30" customHeight="1" x14ac:dyDescent="0.35">
      <c r="B65" s="838"/>
      <c r="C65" s="788"/>
      <c r="D65" s="470">
        <v>451</v>
      </c>
      <c r="E65" s="208"/>
      <c r="F65" s="840" t="s">
        <v>451</v>
      </c>
      <c r="G65" s="841"/>
      <c r="H65" s="471">
        <v>270</v>
      </c>
      <c r="I65" s="210"/>
      <c r="J65" s="803" t="s">
        <v>441</v>
      </c>
      <c r="K65" s="804"/>
      <c r="L65" s="209"/>
      <c r="M65" s="210"/>
      <c r="N65" s="803"/>
      <c r="O65" s="804"/>
      <c r="P65" s="209"/>
      <c r="Q65" s="210"/>
      <c r="R65" s="803"/>
      <c r="S65" s="804"/>
    </row>
    <row r="66" spans="2:19" ht="32.25" customHeight="1" x14ac:dyDescent="0.35">
      <c r="B66" s="838"/>
      <c r="C66" s="837" t="s">
        <v>345</v>
      </c>
      <c r="D66" s="211" t="s">
        <v>342</v>
      </c>
      <c r="E66" s="172" t="s">
        <v>343</v>
      </c>
      <c r="F66" s="172" t="s">
        <v>346</v>
      </c>
      <c r="G66" s="186" t="s">
        <v>347</v>
      </c>
      <c r="H66" s="211" t="s">
        <v>342</v>
      </c>
      <c r="I66" s="172" t="s">
        <v>343</v>
      </c>
      <c r="J66" s="172" t="s">
        <v>346</v>
      </c>
      <c r="K66" s="186" t="s">
        <v>347</v>
      </c>
      <c r="L66" s="211" t="s">
        <v>342</v>
      </c>
      <c r="M66" s="172" t="s">
        <v>343</v>
      </c>
      <c r="N66" s="172" t="s">
        <v>346</v>
      </c>
      <c r="O66" s="186" t="s">
        <v>347</v>
      </c>
      <c r="P66" s="211" t="s">
        <v>342</v>
      </c>
      <c r="Q66" s="172" t="s">
        <v>343</v>
      </c>
      <c r="R66" s="172" t="s">
        <v>346</v>
      </c>
      <c r="S66" s="186" t="s">
        <v>347</v>
      </c>
    </row>
    <row r="67" spans="2:19" ht="27.75" customHeight="1" x14ac:dyDescent="0.35">
      <c r="B67" s="838"/>
      <c r="C67" s="838"/>
      <c r="D67" s="207">
        <v>451</v>
      </c>
      <c r="E67" s="182"/>
      <c r="F67" s="192"/>
      <c r="G67" s="201"/>
      <c r="H67" s="209"/>
      <c r="I67" s="184"/>
      <c r="J67" s="194"/>
      <c r="K67" s="204"/>
      <c r="L67" s="209"/>
      <c r="M67" s="184"/>
      <c r="N67" s="194"/>
      <c r="O67" s="204"/>
      <c r="P67" s="209"/>
      <c r="Q67" s="184"/>
      <c r="R67" s="194"/>
      <c r="S67" s="204"/>
    </row>
    <row r="68" spans="2:19" ht="27.75" customHeight="1" outlineLevel="1" x14ac:dyDescent="0.35">
      <c r="B68" s="838"/>
      <c r="C68" s="838"/>
      <c r="D68" s="211" t="s">
        <v>342</v>
      </c>
      <c r="E68" s="172" t="s">
        <v>343</v>
      </c>
      <c r="F68" s="172" t="s">
        <v>346</v>
      </c>
      <c r="G68" s="186" t="s">
        <v>347</v>
      </c>
      <c r="H68" s="211" t="s">
        <v>342</v>
      </c>
      <c r="I68" s="172" t="s">
        <v>343</v>
      </c>
      <c r="J68" s="172" t="s">
        <v>346</v>
      </c>
      <c r="K68" s="186" t="s">
        <v>347</v>
      </c>
      <c r="L68" s="211" t="s">
        <v>342</v>
      </c>
      <c r="M68" s="172" t="s">
        <v>343</v>
      </c>
      <c r="N68" s="172" t="s">
        <v>346</v>
      </c>
      <c r="O68" s="186" t="s">
        <v>347</v>
      </c>
      <c r="P68" s="211" t="s">
        <v>342</v>
      </c>
      <c r="Q68" s="172" t="s">
        <v>343</v>
      </c>
      <c r="R68" s="172" t="s">
        <v>346</v>
      </c>
      <c r="S68" s="186" t="s">
        <v>347</v>
      </c>
    </row>
    <row r="69" spans="2:19" ht="27.75" customHeight="1" outlineLevel="1" x14ac:dyDescent="0.35">
      <c r="B69" s="838"/>
      <c r="C69" s="838"/>
      <c r="D69" s="207"/>
      <c r="E69" s="182"/>
      <c r="F69" s="192"/>
      <c r="G69" s="201"/>
      <c r="H69" s="209"/>
      <c r="I69" s="184"/>
      <c r="J69" s="194"/>
      <c r="K69" s="204"/>
      <c r="L69" s="209"/>
      <c r="M69" s="184"/>
      <c r="N69" s="194"/>
      <c r="O69" s="204"/>
      <c r="P69" s="209"/>
      <c r="Q69" s="184"/>
      <c r="R69" s="194"/>
      <c r="S69" s="204"/>
    </row>
    <row r="70" spans="2:19" ht="27.75" customHeight="1" outlineLevel="1" x14ac:dyDescent="0.35">
      <c r="B70" s="838"/>
      <c r="C70" s="838"/>
      <c r="D70" s="211" t="s">
        <v>342</v>
      </c>
      <c r="E70" s="172" t="s">
        <v>343</v>
      </c>
      <c r="F70" s="172" t="s">
        <v>346</v>
      </c>
      <c r="G70" s="186" t="s">
        <v>347</v>
      </c>
      <c r="H70" s="211" t="s">
        <v>342</v>
      </c>
      <c r="I70" s="172" t="s">
        <v>343</v>
      </c>
      <c r="J70" s="172" t="s">
        <v>346</v>
      </c>
      <c r="K70" s="186" t="s">
        <v>347</v>
      </c>
      <c r="L70" s="211" t="s">
        <v>342</v>
      </c>
      <c r="M70" s="172" t="s">
        <v>343</v>
      </c>
      <c r="N70" s="172" t="s">
        <v>346</v>
      </c>
      <c r="O70" s="186" t="s">
        <v>347</v>
      </c>
      <c r="P70" s="211" t="s">
        <v>342</v>
      </c>
      <c r="Q70" s="172" t="s">
        <v>343</v>
      </c>
      <c r="R70" s="172" t="s">
        <v>346</v>
      </c>
      <c r="S70" s="186" t="s">
        <v>347</v>
      </c>
    </row>
    <row r="71" spans="2:19" ht="27.75" customHeight="1" outlineLevel="1" x14ac:dyDescent="0.35">
      <c r="B71" s="838"/>
      <c r="C71" s="838"/>
      <c r="D71" s="207"/>
      <c r="E71" s="182"/>
      <c r="F71" s="192"/>
      <c r="G71" s="201"/>
      <c r="H71" s="209"/>
      <c r="I71" s="184"/>
      <c r="J71" s="194"/>
      <c r="K71" s="204"/>
      <c r="L71" s="209"/>
      <c r="M71" s="184"/>
      <c r="N71" s="194"/>
      <c r="O71" s="204"/>
      <c r="P71" s="209"/>
      <c r="Q71" s="184"/>
      <c r="R71" s="194"/>
      <c r="S71" s="204"/>
    </row>
    <row r="72" spans="2:19" ht="27.75" customHeight="1" outlineLevel="1" x14ac:dyDescent="0.35">
      <c r="B72" s="838"/>
      <c r="C72" s="838"/>
      <c r="D72" s="211" t="s">
        <v>342</v>
      </c>
      <c r="E72" s="172" t="s">
        <v>343</v>
      </c>
      <c r="F72" s="172" t="s">
        <v>346</v>
      </c>
      <c r="G72" s="186" t="s">
        <v>347</v>
      </c>
      <c r="H72" s="211" t="s">
        <v>342</v>
      </c>
      <c r="I72" s="172" t="s">
        <v>343</v>
      </c>
      <c r="J72" s="172" t="s">
        <v>346</v>
      </c>
      <c r="K72" s="186" t="s">
        <v>347</v>
      </c>
      <c r="L72" s="211" t="s">
        <v>342</v>
      </c>
      <c r="M72" s="172" t="s">
        <v>343</v>
      </c>
      <c r="N72" s="172" t="s">
        <v>346</v>
      </c>
      <c r="O72" s="186" t="s">
        <v>347</v>
      </c>
      <c r="P72" s="211" t="s">
        <v>342</v>
      </c>
      <c r="Q72" s="172" t="s">
        <v>343</v>
      </c>
      <c r="R72" s="172" t="s">
        <v>346</v>
      </c>
      <c r="S72" s="186" t="s">
        <v>347</v>
      </c>
    </row>
    <row r="73" spans="2:19" ht="27.75" customHeight="1" outlineLevel="1" x14ac:dyDescent="0.35">
      <c r="B73" s="839"/>
      <c r="C73" s="839"/>
      <c r="D73" s="207"/>
      <c r="E73" s="182"/>
      <c r="F73" s="192"/>
      <c r="G73" s="201"/>
      <c r="H73" s="209"/>
      <c r="I73" s="184"/>
      <c r="J73" s="194"/>
      <c r="K73" s="204"/>
      <c r="L73" s="209"/>
      <c r="M73" s="184"/>
      <c r="N73" s="194"/>
      <c r="O73" s="204"/>
      <c r="P73" s="209"/>
      <c r="Q73" s="184"/>
      <c r="R73" s="194"/>
      <c r="S73" s="204"/>
    </row>
    <row r="74" spans="2:19" ht="26.25" customHeight="1" x14ac:dyDescent="0.35">
      <c r="B74" s="835" t="s">
        <v>348</v>
      </c>
      <c r="C74" s="835" t="s">
        <v>349</v>
      </c>
      <c r="D74" s="212" t="s">
        <v>350</v>
      </c>
      <c r="E74" s="212" t="s">
        <v>351</v>
      </c>
      <c r="F74" s="212" t="s">
        <v>299</v>
      </c>
      <c r="G74" s="213" t="s">
        <v>352</v>
      </c>
      <c r="H74" s="214" t="s">
        <v>350</v>
      </c>
      <c r="I74" s="212" t="s">
        <v>351</v>
      </c>
      <c r="J74" s="212" t="s">
        <v>299</v>
      </c>
      <c r="K74" s="213" t="s">
        <v>352</v>
      </c>
      <c r="L74" s="212" t="s">
        <v>350</v>
      </c>
      <c r="M74" s="212" t="s">
        <v>351</v>
      </c>
      <c r="N74" s="212" t="s">
        <v>299</v>
      </c>
      <c r="O74" s="213" t="s">
        <v>352</v>
      </c>
      <c r="P74" s="212" t="s">
        <v>350</v>
      </c>
      <c r="Q74" s="212" t="s">
        <v>351</v>
      </c>
      <c r="R74" s="212" t="s">
        <v>299</v>
      </c>
      <c r="S74" s="213" t="s">
        <v>352</v>
      </c>
    </row>
    <row r="75" spans="2:19" ht="32.25" customHeight="1" x14ac:dyDescent="0.35">
      <c r="B75" s="836"/>
      <c r="C75" s="836"/>
      <c r="D75" s="181">
        <v>0</v>
      </c>
      <c r="E75" s="181" t="s">
        <v>421</v>
      </c>
      <c r="F75" s="181" t="s">
        <v>265</v>
      </c>
      <c r="G75" s="472" t="s">
        <v>508</v>
      </c>
      <c r="H75" s="183">
        <v>3</v>
      </c>
      <c r="I75" s="183" t="s">
        <v>421</v>
      </c>
      <c r="J75" s="183" t="s">
        <v>265</v>
      </c>
      <c r="K75" s="473" t="s">
        <v>508</v>
      </c>
      <c r="L75" s="183">
        <v>3</v>
      </c>
      <c r="M75" s="183" t="s">
        <v>421</v>
      </c>
      <c r="N75" s="183" t="s">
        <v>265</v>
      </c>
      <c r="O75" s="473" t="s">
        <v>508</v>
      </c>
      <c r="P75" s="183"/>
      <c r="Q75" s="183"/>
      <c r="R75" s="183"/>
      <c r="S75" s="198"/>
    </row>
    <row r="76" spans="2:19" ht="32.25" customHeight="1" x14ac:dyDescent="0.35">
      <c r="B76" s="836"/>
      <c r="C76" s="836"/>
      <c r="D76" s="181">
        <v>1</v>
      </c>
      <c r="E76" s="181" t="s">
        <v>421</v>
      </c>
      <c r="F76" s="181" t="s">
        <v>265</v>
      </c>
      <c r="G76" s="472" t="s">
        <v>515</v>
      </c>
      <c r="H76" s="183">
        <v>1</v>
      </c>
      <c r="I76" s="183" t="s">
        <v>421</v>
      </c>
      <c r="J76" s="183" t="s">
        <v>265</v>
      </c>
      <c r="K76" s="473" t="s">
        <v>515</v>
      </c>
      <c r="L76" s="183">
        <v>1</v>
      </c>
      <c r="M76" s="183" t="s">
        <v>421</v>
      </c>
      <c r="N76" s="183" t="s">
        <v>265</v>
      </c>
      <c r="O76" s="473" t="s">
        <v>515</v>
      </c>
      <c r="P76" s="183"/>
      <c r="Q76" s="183"/>
      <c r="R76" s="447"/>
      <c r="S76" s="443"/>
    </row>
    <row r="77" spans="2:19" ht="32.25" customHeight="1" x14ac:dyDescent="0.35">
      <c r="B77" s="836"/>
      <c r="C77" s="836"/>
      <c r="D77" s="181">
        <v>1</v>
      </c>
      <c r="E77" s="181" t="s">
        <v>421</v>
      </c>
      <c r="F77" s="181" t="s">
        <v>265</v>
      </c>
      <c r="G77" s="472" t="s">
        <v>505</v>
      </c>
      <c r="H77" s="448">
        <v>1</v>
      </c>
      <c r="I77" s="183" t="s">
        <v>421</v>
      </c>
      <c r="J77" s="183" t="s">
        <v>265</v>
      </c>
      <c r="K77" s="473" t="s">
        <v>505</v>
      </c>
      <c r="L77" s="448">
        <v>1</v>
      </c>
      <c r="M77" s="183" t="s">
        <v>421</v>
      </c>
      <c r="N77" s="183" t="s">
        <v>265</v>
      </c>
      <c r="O77" s="444" t="s">
        <v>505</v>
      </c>
      <c r="P77" s="183"/>
      <c r="Q77" s="183"/>
      <c r="R77" s="447"/>
      <c r="S77" s="443"/>
    </row>
    <row r="78" spans="2:19" ht="32.25" customHeight="1" x14ac:dyDescent="0.35">
      <c r="B78" s="836"/>
      <c r="C78" s="842"/>
      <c r="D78" s="181">
        <v>0</v>
      </c>
      <c r="E78" s="449" t="s">
        <v>421</v>
      </c>
      <c r="F78" s="181" t="s">
        <v>265</v>
      </c>
      <c r="G78" s="445" t="s">
        <v>512</v>
      </c>
      <c r="H78" s="461">
        <v>2</v>
      </c>
      <c r="I78" s="447" t="s">
        <v>421</v>
      </c>
      <c r="J78" s="183" t="s">
        <v>265</v>
      </c>
      <c r="K78" s="473" t="s">
        <v>512</v>
      </c>
      <c r="L78" s="448">
        <v>2</v>
      </c>
      <c r="M78" s="447" t="s">
        <v>421</v>
      </c>
      <c r="N78" s="183" t="s">
        <v>265</v>
      </c>
      <c r="O78" s="444" t="s">
        <v>512</v>
      </c>
      <c r="P78" s="183"/>
      <c r="Q78" s="183"/>
      <c r="R78" s="447"/>
      <c r="S78" s="443"/>
    </row>
    <row r="79" spans="2:19" ht="32.25" customHeight="1" x14ac:dyDescent="0.35">
      <c r="B79" s="836"/>
      <c r="C79" s="835" t="s">
        <v>353</v>
      </c>
      <c r="D79" s="172" t="s">
        <v>354</v>
      </c>
      <c r="E79" s="796" t="s">
        <v>355</v>
      </c>
      <c r="F79" s="797"/>
      <c r="G79" s="173" t="s">
        <v>356</v>
      </c>
      <c r="H79" s="172" t="s">
        <v>354</v>
      </c>
      <c r="I79" s="796" t="s">
        <v>355</v>
      </c>
      <c r="J79" s="797"/>
      <c r="K79" s="173" t="s">
        <v>356</v>
      </c>
      <c r="L79" s="172" t="s">
        <v>354</v>
      </c>
      <c r="M79" s="796" t="s">
        <v>355</v>
      </c>
      <c r="N79" s="797"/>
      <c r="O79" s="173" t="s">
        <v>356</v>
      </c>
      <c r="P79" s="172" t="s">
        <v>354</v>
      </c>
      <c r="Q79" s="172" t="s">
        <v>355</v>
      </c>
      <c r="R79" s="796" t="s">
        <v>355</v>
      </c>
      <c r="S79" s="797"/>
    </row>
    <row r="80" spans="2:19" ht="23.25" customHeight="1" x14ac:dyDescent="0.35">
      <c r="B80" s="836"/>
      <c r="C80" s="836"/>
      <c r="D80" s="215">
        <v>451</v>
      </c>
      <c r="E80" s="826" t="s">
        <v>404</v>
      </c>
      <c r="F80" s="827"/>
      <c r="G80" s="175"/>
      <c r="H80" s="216">
        <v>270</v>
      </c>
      <c r="I80" s="798" t="s">
        <v>404</v>
      </c>
      <c r="J80" s="799"/>
      <c r="K80" s="187">
        <v>350</v>
      </c>
      <c r="L80" s="216"/>
      <c r="M80" s="798"/>
      <c r="N80" s="799"/>
      <c r="O80" s="177"/>
      <c r="P80" s="216"/>
      <c r="Q80" s="176"/>
      <c r="R80" s="798"/>
      <c r="S80" s="799"/>
    </row>
    <row r="81" spans="2:19" ht="23.25" customHeight="1" outlineLevel="1" x14ac:dyDescent="0.35">
      <c r="B81" s="836"/>
      <c r="C81" s="836"/>
      <c r="D81" s="172" t="s">
        <v>354</v>
      </c>
      <c r="E81" s="796" t="s">
        <v>355</v>
      </c>
      <c r="F81" s="797"/>
      <c r="G81" s="173" t="s">
        <v>356</v>
      </c>
      <c r="H81" s="172" t="s">
        <v>354</v>
      </c>
      <c r="I81" s="796" t="s">
        <v>355</v>
      </c>
      <c r="J81" s="797"/>
      <c r="K81" s="173" t="s">
        <v>356</v>
      </c>
      <c r="L81" s="172" t="s">
        <v>354</v>
      </c>
      <c r="M81" s="796" t="s">
        <v>355</v>
      </c>
      <c r="N81" s="797"/>
      <c r="O81" s="173" t="s">
        <v>356</v>
      </c>
      <c r="P81" s="172" t="s">
        <v>354</v>
      </c>
      <c r="Q81" s="172" t="s">
        <v>355</v>
      </c>
      <c r="R81" s="796" t="s">
        <v>355</v>
      </c>
      <c r="S81" s="797"/>
    </row>
    <row r="82" spans="2:19" ht="23.25" customHeight="1" outlineLevel="1" x14ac:dyDescent="0.35">
      <c r="B82" s="836"/>
      <c r="C82" s="836"/>
      <c r="D82" s="215">
        <v>451</v>
      </c>
      <c r="E82" s="826" t="s">
        <v>414</v>
      </c>
      <c r="F82" s="827"/>
      <c r="G82" s="175"/>
      <c r="H82" s="216">
        <v>270</v>
      </c>
      <c r="I82" s="798" t="s">
        <v>414</v>
      </c>
      <c r="J82" s="799"/>
      <c r="K82" s="177">
        <v>350</v>
      </c>
      <c r="L82" s="216"/>
      <c r="M82" s="798"/>
      <c r="N82" s="799"/>
      <c r="O82" s="177"/>
      <c r="P82" s="216"/>
      <c r="Q82" s="176"/>
      <c r="R82" s="798"/>
      <c r="S82" s="799"/>
    </row>
    <row r="83" spans="2:19" ht="23.25" customHeight="1" outlineLevel="1" x14ac:dyDescent="0.35">
      <c r="B83" s="836"/>
      <c r="C83" s="836"/>
      <c r="D83" s="172" t="s">
        <v>354</v>
      </c>
      <c r="E83" s="796" t="s">
        <v>355</v>
      </c>
      <c r="F83" s="797"/>
      <c r="G83" s="173" t="s">
        <v>356</v>
      </c>
      <c r="H83" s="172" t="s">
        <v>354</v>
      </c>
      <c r="I83" s="796" t="s">
        <v>355</v>
      </c>
      <c r="J83" s="797"/>
      <c r="K83" s="173" t="s">
        <v>356</v>
      </c>
      <c r="L83" s="172" t="s">
        <v>354</v>
      </c>
      <c r="M83" s="796" t="s">
        <v>355</v>
      </c>
      <c r="N83" s="797"/>
      <c r="O83" s="173" t="s">
        <v>356</v>
      </c>
      <c r="P83" s="172" t="s">
        <v>354</v>
      </c>
      <c r="Q83" s="172" t="s">
        <v>355</v>
      </c>
      <c r="R83" s="796" t="s">
        <v>355</v>
      </c>
      <c r="S83" s="797"/>
    </row>
    <row r="84" spans="2:19" ht="23.25" customHeight="1" outlineLevel="1" x14ac:dyDescent="0.35">
      <c r="B84" s="836"/>
      <c r="C84" s="836"/>
      <c r="D84" s="215">
        <v>451</v>
      </c>
      <c r="E84" s="826" t="s">
        <v>420</v>
      </c>
      <c r="F84" s="827"/>
      <c r="G84" s="175">
        <v>13</v>
      </c>
      <c r="H84" s="216">
        <v>270</v>
      </c>
      <c r="I84" s="798" t="s">
        <v>420</v>
      </c>
      <c r="J84" s="799"/>
      <c r="K84" s="177">
        <v>66</v>
      </c>
      <c r="L84" s="216"/>
      <c r="M84" s="798"/>
      <c r="N84" s="799"/>
      <c r="O84" s="177"/>
      <c r="P84" s="216"/>
      <c r="Q84" s="176"/>
      <c r="R84" s="798"/>
      <c r="S84" s="799"/>
    </row>
    <row r="85" spans="2:19" ht="15" thickBot="1" x14ac:dyDescent="0.4">
      <c r="B85" s="169"/>
      <c r="C85" s="169"/>
    </row>
    <row r="86" spans="2:19" ht="15" thickBot="1" x14ac:dyDescent="0.4">
      <c r="B86" s="169"/>
      <c r="C86" s="169"/>
      <c r="D86" s="805" t="s">
        <v>300</v>
      </c>
      <c r="E86" s="806"/>
      <c r="F86" s="806"/>
      <c r="G86" s="807"/>
      <c r="H86" s="805" t="s">
        <v>301</v>
      </c>
      <c r="I86" s="806"/>
      <c r="J86" s="806"/>
      <c r="K86" s="807"/>
      <c r="L86" s="806" t="s">
        <v>302</v>
      </c>
      <c r="M86" s="806"/>
      <c r="N86" s="806"/>
      <c r="O86" s="806"/>
      <c r="P86" s="805" t="s">
        <v>303</v>
      </c>
      <c r="Q86" s="806"/>
      <c r="R86" s="806"/>
      <c r="S86" s="807"/>
    </row>
    <row r="87" spans="2:19" x14ac:dyDescent="0.35">
      <c r="B87" s="787" t="s">
        <v>357</v>
      </c>
      <c r="C87" s="787" t="s">
        <v>358</v>
      </c>
      <c r="D87" s="789" t="s">
        <v>359</v>
      </c>
      <c r="E87" s="790"/>
      <c r="F87" s="790"/>
      <c r="G87" s="791"/>
      <c r="H87" s="789" t="s">
        <v>359</v>
      </c>
      <c r="I87" s="790"/>
      <c r="J87" s="790"/>
      <c r="K87" s="791"/>
      <c r="L87" s="789" t="s">
        <v>359</v>
      </c>
      <c r="M87" s="790"/>
      <c r="N87" s="790"/>
      <c r="O87" s="791"/>
      <c r="P87" s="789" t="s">
        <v>359</v>
      </c>
      <c r="Q87" s="790"/>
      <c r="R87" s="790"/>
      <c r="S87" s="791"/>
    </row>
    <row r="88" spans="2:19" ht="45" customHeight="1" x14ac:dyDescent="0.35">
      <c r="B88" s="788"/>
      <c r="C88" s="788"/>
      <c r="D88" s="828" t="s">
        <v>425</v>
      </c>
      <c r="E88" s="829"/>
      <c r="F88" s="829"/>
      <c r="G88" s="830"/>
      <c r="H88" s="831" t="s">
        <v>410</v>
      </c>
      <c r="I88" s="832"/>
      <c r="J88" s="832"/>
      <c r="K88" s="833"/>
      <c r="L88" s="831" t="s">
        <v>410</v>
      </c>
      <c r="M88" s="832"/>
      <c r="N88" s="832"/>
      <c r="O88" s="833"/>
      <c r="P88" s="831"/>
      <c r="Q88" s="832"/>
      <c r="R88" s="832"/>
      <c r="S88" s="833"/>
    </row>
    <row r="89" spans="2:19" ht="32.25" customHeight="1" x14ac:dyDescent="0.35">
      <c r="B89" s="824" t="s">
        <v>360</v>
      </c>
      <c r="C89" s="824" t="s">
        <v>361</v>
      </c>
      <c r="D89" s="212" t="s">
        <v>362</v>
      </c>
      <c r="E89" s="185" t="s">
        <v>299</v>
      </c>
      <c r="F89" s="172" t="s">
        <v>312</v>
      </c>
      <c r="G89" s="173" t="s">
        <v>313</v>
      </c>
      <c r="H89" s="212" t="s">
        <v>362</v>
      </c>
      <c r="I89" s="226" t="s">
        <v>299</v>
      </c>
      <c r="J89" s="172" t="s">
        <v>312</v>
      </c>
      <c r="K89" s="173" t="s">
        <v>313</v>
      </c>
      <c r="L89" s="212" t="s">
        <v>362</v>
      </c>
      <c r="M89" s="226" t="s">
        <v>299</v>
      </c>
      <c r="N89" s="172" t="s">
        <v>312</v>
      </c>
      <c r="O89" s="173" t="s">
        <v>313</v>
      </c>
      <c r="P89" s="212" t="s">
        <v>362</v>
      </c>
      <c r="Q89" s="226" t="s">
        <v>299</v>
      </c>
      <c r="R89" s="172" t="s">
        <v>312</v>
      </c>
      <c r="S89" s="173" t="s">
        <v>313</v>
      </c>
    </row>
    <row r="90" spans="2:19" ht="23.25" customHeight="1" x14ac:dyDescent="0.35">
      <c r="B90" s="834"/>
      <c r="C90" s="825"/>
      <c r="D90" s="181">
        <v>0</v>
      </c>
      <c r="E90" s="217" t="s">
        <v>455</v>
      </c>
      <c r="F90" s="174" t="s">
        <v>450</v>
      </c>
      <c r="G90" s="196" t="s">
        <v>522</v>
      </c>
      <c r="H90" s="183">
        <v>2</v>
      </c>
      <c r="I90" s="229" t="s">
        <v>455</v>
      </c>
      <c r="J90" s="183" t="s">
        <v>450</v>
      </c>
      <c r="K90" s="198" t="s">
        <v>522</v>
      </c>
      <c r="L90" s="183">
        <v>2</v>
      </c>
      <c r="M90" s="229" t="s">
        <v>455</v>
      </c>
      <c r="N90" s="183" t="s">
        <v>450</v>
      </c>
      <c r="O90" s="198" t="s">
        <v>522</v>
      </c>
      <c r="P90" s="183"/>
      <c r="Q90" s="229"/>
      <c r="R90" s="183"/>
      <c r="S90" s="227"/>
    </row>
    <row r="91" spans="2:19" ht="29.25" customHeight="1" x14ac:dyDescent="0.35">
      <c r="B91" s="834"/>
      <c r="C91" s="824" t="s">
        <v>363</v>
      </c>
      <c r="D91" s="172" t="s">
        <v>364</v>
      </c>
      <c r="E91" s="796" t="s">
        <v>365</v>
      </c>
      <c r="F91" s="797"/>
      <c r="G91" s="173" t="s">
        <v>366</v>
      </c>
      <c r="H91" s="172" t="s">
        <v>364</v>
      </c>
      <c r="I91" s="796" t="s">
        <v>365</v>
      </c>
      <c r="J91" s="797"/>
      <c r="K91" s="173" t="s">
        <v>366</v>
      </c>
      <c r="L91" s="172" t="s">
        <v>364</v>
      </c>
      <c r="M91" s="796" t="s">
        <v>365</v>
      </c>
      <c r="N91" s="797"/>
      <c r="O91" s="173" t="s">
        <v>366</v>
      </c>
      <c r="P91" s="172" t="s">
        <v>364</v>
      </c>
      <c r="Q91" s="796" t="s">
        <v>365</v>
      </c>
      <c r="R91" s="797"/>
      <c r="S91" s="173" t="s">
        <v>366</v>
      </c>
    </row>
    <row r="92" spans="2:19" ht="36.65" customHeight="1" x14ac:dyDescent="0.35">
      <c r="B92" s="825"/>
      <c r="C92" s="825"/>
      <c r="D92" s="215">
        <v>0</v>
      </c>
      <c r="E92" s="826" t="s">
        <v>393</v>
      </c>
      <c r="F92" s="827"/>
      <c r="G92" s="175" t="s">
        <v>490</v>
      </c>
      <c r="H92" s="216">
        <v>1</v>
      </c>
      <c r="I92" s="798" t="s">
        <v>377</v>
      </c>
      <c r="J92" s="799"/>
      <c r="K92" s="177" t="s">
        <v>471</v>
      </c>
      <c r="L92" s="216">
        <v>1</v>
      </c>
      <c r="M92" s="798" t="s">
        <v>377</v>
      </c>
      <c r="N92" s="799"/>
      <c r="O92" s="177" t="s">
        <v>471</v>
      </c>
      <c r="P92" s="216"/>
      <c r="Q92" s="798"/>
      <c r="R92" s="799"/>
      <c r="S92" s="177"/>
    </row>
    <row r="94" spans="2:19" hidden="1" x14ac:dyDescent="0.35"/>
    <row r="95" spans="2:19" hidden="1" x14ac:dyDescent="0.35"/>
    <row r="96" spans="2:19" hidden="1" x14ac:dyDescent="0.35"/>
    <row r="97" spans="2:12" hidden="1" x14ac:dyDescent="0.35"/>
    <row r="98" spans="2:12" hidden="1" x14ac:dyDescent="0.35">
      <c r="D98" s="152" t="s">
        <v>367</v>
      </c>
    </row>
    <row r="99" spans="2:12" hidden="1" x14ac:dyDescent="0.35">
      <c r="D99" s="152" t="s">
        <v>368</v>
      </c>
      <c r="E99" s="152" t="s">
        <v>369</v>
      </c>
      <c r="F99" s="152" t="s">
        <v>370</v>
      </c>
      <c r="H99" s="152" t="s">
        <v>371</v>
      </c>
      <c r="I99" s="152" t="s">
        <v>372</v>
      </c>
    </row>
    <row r="100" spans="2:12" hidden="1" x14ac:dyDescent="0.35">
      <c r="D100" s="152" t="s">
        <v>373</v>
      </c>
      <c r="E100" s="152" t="s">
        <v>374</v>
      </c>
      <c r="F100" s="152" t="s">
        <v>375</v>
      </c>
      <c r="H100" s="152" t="s">
        <v>376</v>
      </c>
      <c r="I100" s="152" t="s">
        <v>377</v>
      </c>
    </row>
    <row r="101" spans="2:12" hidden="1" x14ac:dyDescent="0.35">
      <c r="D101" s="152" t="s">
        <v>378</v>
      </c>
      <c r="E101" s="152" t="s">
        <v>379</v>
      </c>
      <c r="F101" s="152" t="s">
        <v>380</v>
      </c>
      <c r="H101" s="152" t="s">
        <v>381</v>
      </c>
      <c r="I101" s="152" t="s">
        <v>382</v>
      </c>
    </row>
    <row r="102" spans="2:12" hidden="1" x14ac:dyDescent="0.35">
      <c r="D102" s="152" t="s">
        <v>383</v>
      </c>
      <c r="F102" s="152" t="s">
        <v>384</v>
      </c>
      <c r="G102" s="152" t="s">
        <v>385</v>
      </c>
      <c r="H102" s="152" t="s">
        <v>386</v>
      </c>
      <c r="I102" s="152" t="s">
        <v>387</v>
      </c>
      <c r="K102" s="152" t="s">
        <v>388</v>
      </c>
    </row>
    <row r="103" spans="2:12" hidden="1" x14ac:dyDescent="0.35">
      <c r="D103" s="152" t="s">
        <v>389</v>
      </c>
      <c r="F103" s="152" t="s">
        <v>390</v>
      </c>
      <c r="G103" s="152" t="s">
        <v>391</v>
      </c>
      <c r="H103" s="152" t="s">
        <v>392</v>
      </c>
      <c r="I103" s="152" t="s">
        <v>393</v>
      </c>
      <c r="K103" s="152" t="s">
        <v>394</v>
      </c>
      <c r="L103" s="152" t="s">
        <v>395</v>
      </c>
    </row>
    <row r="104" spans="2:12" hidden="1" x14ac:dyDescent="0.35">
      <c r="D104" s="152" t="s">
        <v>396</v>
      </c>
      <c r="E104" s="218" t="s">
        <v>397</v>
      </c>
      <c r="G104" s="152" t="s">
        <v>398</v>
      </c>
      <c r="H104" s="152" t="s">
        <v>399</v>
      </c>
      <c r="K104" s="152" t="s">
        <v>400</v>
      </c>
      <c r="L104" s="152" t="s">
        <v>401</v>
      </c>
    </row>
    <row r="105" spans="2:12" hidden="1" x14ac:dyDescent="0.35">
      <c r="D105" s="152" t="s">
        <v>402</v>
      </c>
      <c r="E105" s="219" t="s">
        <v>403</v>
      </c>
      <c r="K105" s="152" t="s">
        <v>404</v>
      </c>
      <c r="L105" s="152" t="s">
        <v>405</v>
      </c>
    </row>
    <row r="106" spans="2:12" hidden="1" x14ac:dyDescent="0.35">
      <c r="E106" s="220" t="s">
        <v>406</v>
      </c>
      <c r="H106" s="152" t="s">
        <v>407</v>
      </c>
      <c r="K106" s="152" t="s">
        <v>408</v>
      </c>
      <c r="L106" s="152" t="s">
        <v>409</v>
      </c>
    </row>
    <row r="107" spans="2:12" hidden="1" x14ac:dyDescent="0.35">
      <c r="H107" s="152" t="s">
        <v>410</v>
      </c>
      <c r="K107" s="152" t="s">
        <v>411</v>
      </c>
      <c r="L107" s="152" t="s">
        <v>412</v>
      </c>
    </row>
    <row r="108" spans="2:12" hidden="1" x14ac:dyDescent="0.35">
      <c r="H108" s="152" t="s">
        <v>413</v>
      </c>
      <c r="K108" s="152" t="s">
        <v>414</v>
      </c>
      <c r="L108" s="152" t="s">
        <v>415</v>
      </c>
    </row>
    <row r="109" spans="2:12" hidden="1" x14ac:dyDescent="0.35">
      <c r="B109" s="152" t="s">
        <v>416</v>
      </c>
      <c r="C109" s="152" t="s">
        <v>417</v>
      </c>
      <c r="D109" s="152" t="s">
        <v>416</v>
      </c>
      <c r="G109" s="152" t="s">
        <v>418</v>
      </c>
      <c r="H109" s="152" t="s">
        <v>419</v>
      </c>
      <c r="J109" s="152" t="s">
        <v>265</v>
      </c>
      <c r="K109" s="152" t="s">
        <v>420</v>
      </c>
      <c r="L109" s="152" t="s">
        <v>421</v>
      </c>
    </row>
    <row r="110" spans="2:12" hidden="1" x14ac:dyDescent="0.35">
      <c r="B110" s="152">
        <v>1</v>
      </c>
      <c r="C110" s="152" t="s">
        <v>422</v>
      </c>
      <c r="D110" s="152" t="s">
        <v>423</v>
      </c>
      <c r="E110" s="152" t="s">
        <v>313</v>
      </c>
      <c r="F110" s="152" t="s">
        <v>11</v>
      </c>
      <c r="G110" s="152" t="s">
        <v>424</v>
      </c>
      <c r="H110" s="152" t="s">
        <v>425</v>
      </c>
      <c r="J110" s="152" t="s">
        <v>400</v>
      </c>
      <c r="K110" s="152" t="s">
        <v>426</v>
      </c>
    </row>
    <row r="111" spans="2:12" hidden="1" x14ac:dyDescent="0.35">
      <c r="B111" s="152">
        <v>2</v>
      </c>
      <c r="C111" s="152" t="s">
        <v>427</v>
      </c>
      <c r="D111" s="152" t="s">
        <v>428</v>
      </c>
      <c r="E111" s="152" t="s">
        <v>312</v>
      </c>
      <c r="F111" s="152" t="s">
        <v>18</v>
      </c>
      <c r="G111" s="152" t="s">
        <v>429</v>
      </c>
      <c r="J111" s="152" t="s">
        <v>430</v>
      </c>
      <c r="K111" s="152" t="s">
        <v>431</v>
      </c>
    </row>
    <row r="112" spans="2:12" hidden="1" x14ac:dyDescent="0.35">
      <c r="B112" s="152">
        <v>3</v>
      </c>
      <c r="C112" s="152" t="s">
        <v>432</v>
      </c>
      <c r="D112" s="152" t="s">
        <v>433</v>
      </c>
      <c r="E112" s="152" t="s">
        <v>299</v>
      </c>
      <c r="G112" s="152" t="s">
        <v>434</v>
      </c>
      <c r="J112" s="152" t="s">
        <v>435</v>
      </c>
      <c r="K112" s="152" t="s">
        <v>436</v>
      </c>
    </row>
    <row r="113" spans="2:11" hidden="1" x14ac:dyDescent="0.35">
      <c r="B113" s="152">
        <v>4</v>
      </c>
      <c r="C113" s="152" t="s">
        <v>425</v>
      </c>
      <c r="H113" s="152" t="s">
        <v>437</v>
      </c>
      <c r="I113" s="152" t="s">
        <v>438</v>
      </c>
      <c r="J113" s="152" t="s">
        <v>439</v>
      </c>
      <c r="K113" s="152" t="s">
        <v>440</v>
      </c>
    </row>
    <row r="114" spans="2:11" hidden="1" x14ac:dyDescent="0.35">
      <c r="D114" s="152" t="s">
        <v>434</v>
      </c>
      <c r="H114" s="152" t="s">
        <v>441</v>
      </c>
      <c r="I114" s="152" t="s">
        <v>442</v>
      </c>
      <c r="J114" s="152" t="s">
        <v>443</v>
      </c>
      <c r="K114" s="152" t="s">
        <v>444</v>
      </c>
    </row>
    <row r="115" spans="2:11" hidden="1" x14ac:dyDescent="0.35">
      <c r="D115" s="152" t="s">
        <v>445</v>
      </c>
      <c r="H115" s="152" t="s">
        <v>446</v>
      </c>
      <c r="I115" s="152" t="s">
        <v>447</v>
      </c>
      <c r="J115" s="152" t="s">
        <v>448</v>
      </c>
      <c r="K115" s="152" t="s">
        <v>449</v>
      </c>
    </row>
    <row r="116" spans="2:11" hidden="1" x14ac:dyDescent="0.35">
      <c r="D116" s="152" t="s">
        <v>450</v>
      </c>
      <c r="H116" s="152" t="s">
        <v>451</v>
      </c>
      <c r="J116" s="152" t="s">
        <v>452</v>
      </c>
      <c r="K116" s="152" t="s">
        <v>453</v>
      </c>
    </row>
    <row r="117" spans="2:11" hidden="1" x14ac:dyDescent="0.35">
      <c r="H117" s="152" t="s">
        <v>454</v>
      </c>
      <c r="J117" s="152" t="s">
        <v>455</v>
      </c>
    </row>
    <row r="118" spans="2:11" ht="58" hidden="1" x14ac:dyDescent="0.35">
      <c r="D118" s="221" t="s">
        <v>456</v>
      </c>
      <c r="E118" s="152" t="s">
        <v>457</v>
      </c>
      <c r="F118" s="152" t="s">
        <v>458</v>
      </c>
      <c r="G118" s="152" t="s">
        <v>459</v>
      </c>
      <c r="H118" s="152" t="s">
        <v>460</v>
      </c>
      <c r="I118" s="152" t="s">
        <v>461</v>
      </c>
      <c r="J118" s="152" t="s">
        <v>462</v>
      </c>
      <c r="K118" s="152" t="s">
        <v>463</v>
      </c>
    </row>
    <row r="119" spans="2:11" ht="72.5" hidden="1" x14ac:dyDescent="0.35">
      <c r="B119" s="152" t="s">
        <v>565</v>
      </c>
      <c r="C119" s="152" t="s">
        <v>564</v>
      </c>
      <c r="D119" s="221" t="s">
        <v>464</v>
      </c>
      <c r="E119" s="152" t="s">
        <v>465</v>
      </c>
      <c r="F119" s="152" t="s">
        <v>466</v>
      </c>
      <c r="G119" s="152" t="s">
        <v>467</v>
      </c>
      <c r="H119" s="152" t="s">
        <v>468</v>
      </c>
      <c r="I119" s="152" t="s">
        <v>469</v>
      </c>
      <c r="J119" s="152" t="s">
        <v>470</v>
      </c>
      <c r="K119" s="152" t="s">
        <v>471</v>
      </c>
    </row>
    <row r="120" spans="2:11" ht="43.5" hidden="1" x14ac:dyDescent="0.35">
      <c r="B120" s="152" t="s">
        <v>566</v>
      </c>
      <c r="C120" s="152" t="s">
        <v>563</v>
      </c>
      <c r="D120" s="221" t="s">
        <v>472</v>
      </c>
      <c r="E120" s="152" t="s">
        <v>473</v>
      </c>
      <c r="F120" s="152" t="s">
        <v>474</v>
      </c>
      <c r="G120" s="152" t="s">
        <v>475</v>
      </c>
      <c r="H120" s="152" t="s">
        <v>476</v>
      </c>
      <c r="I120" s="152" t="s">
        <v>477</v>
      </c>
      <c r="J120" s="152" t="s">
        <v>478</v>
      </c>
      <c r="K120" s="152" t="s">
        <v>479</v>
      </c>
    </row>
    <row r="121" spans="2:11" hidden="1" x14ac:dyDescent="0.35">
      <c r="B121" s="152" t="s">
        <v>567</v>
      </c>
      <c r="C121" s="152" t="s">
        <v>562</v>
      </c>
      <c r="F121" s="152" t="s">
        <v>480</v>
      </c>
      <c r="G121" s="152" t="s">
        <v>481</v>
      </c>
      <c r="H121" s="152" t="s">
        <v>482</v>
      </c>
      <c r="I121" s="152" t="s">
        <v>483</v>
      </c>
      <c r="J121" s="152" t="s">
        <v>484</v>
      </c>
      <c r="K121" s="152" t="s">
        <v>485</v>
      </c>
    </row>
    <row r="122" spans="2:11" hidden="1" x14ac:dyDescent="0.35">
      <c r="B122" s="152" t="s">
        <v>568</v>
      </c>
      <c r="G122" s="152" t="s">
        <v>486</v>
      </c>
      <c r="H122" s="152" t="s">
        <v>487</v>
      </c>
      <c r="I122" s="152" t="s">
        <v>488</v>
      </c>
      <c r="J122" s="152" t="s">
        <v>489</v>
      </c>
      <c r="K122" s="152" t="s">
        <v>490</v>
      </c>
    </row>
    <row r="123" spans="2:11" hidden="1" x14ac:dyDescent="0.35">
      <c r="C123" s="152" t="s">
        <v>491</v>
      </c>
      <c r="J123" s="152" t="s">
        <v>492</v>
      </c>
    </row>
    <row r="124" spans="2:11" hidden="1" x14ac:dyDescent="0.35">
      <c r="C124" s="152" t="s">
        <v>493</v>
      </c>
      <c r="I124" s="152" t="s">
        <v>494</v>
      </c>
      <c r="J124" s="152" t="s">
        <v>495</v>
      </c>
    </row>
    <row r="125" spans="2:11" hidden="1" x14ac:dyDescent="0.35">
      <c r="B125" s="230" t="s">
        <v>569</v>
      </c>
      <c r="C125" s="152" t="s">
        <v>496</v>
      </c>
      <c r="I125" s="152" t="s">
        <v>497</v>
      </c>
      <c r="J125" s="152" t="s">
        <v>498</v>
      </c>
    </row>
    <row r="126" spans="2:11" hidden="1" x14ac:dyDescent="0.35">
      <c r="B126" s="230" t="s">
        <v>29</v>
      </c>
      <c r="C126" s="152" t="s">
        <v>499</v>
      </c>
      <c r="D126" s="152" t="s">
        <v>500</v>
      </c>
      <c r="E126" s="152" t="s">
        <v>501</v>
      </c>
      <c r="I126" s="152" t="s">
        <v>502</v>
      </c>
      <c r="J126" s="152" t="s">
        <v>265</v>
      </c>
    </row>
    <row r="127" spans="2:11" hidden="1" x14ac:dyDescent="0.35">
      <c r="B127" s="230" t="s">
        <v>16</v>
      </c>
      <c r="D127" s="152" t="s">
        <v>503</v>
      </c>
      <c r="E127" s="152" t="s">
        <v>504</v>
      </c>
      <c r="H127" s="152" t="s">
        <v>376</v>
      </c>
      <c r="I127" s="152" t="s">
        <v>505</v>
      </c>
    </row>
    <row r="128" spans="2:11" hidden="1" x14ac:dyDescent="0.35">
      <c r="B128" s="230" t="s">
        <v>34</v>
      </c>
      <c r="D128" s="152" t="s">
        <v>506</v>
      </c>
      <c r="E128" s="152" t="s">
        <v>507</v>
      </c>
      <c r="H128" s="152" t="s">
        <v>386</v>
      </c>
      <c r="I128" s="152" t="s">
        <v>508</v>
      </c>
      <c r="J128" s="152" t="s">
        <v>509</v>
      </c>
    </row>
    <row r="129" spans="2:10" hidden="1" x14ac:dyDescent="0.35">
      <c r="B129" s="230" t="s">
        <v>570</v>
      </c>
      <c r="C129" s="152" t="s">
        <v>510</v>
      </c>
      <c r="D129" s="152" t="s">
        <v>511</v>
      </c>
      <c r="H129" s="152" t="s">
        <v>392</v>
      </c>
      <c r="I129" s="152" t="s">
        <v>512</v>
      </c>
      <c r="J129" s="152" t="s">
        <v>513</v>
      </c>
    </row>
    <row r="130" spans="2:10" hidden="1" x14ac:dyDescent="0.35">
      <c r="B130" s="230" t="s">
        <v>571</v>
      </c>
      <c r="C130" s="152" t="s">
        <v>514</v>
      </c>
      <c r="H130" s="152" t="s">
        <v>399</v>
      </c>
      <c r="I130" s="152" t="s">
        <v>515</v>
      </c>
    </row>
    <row r="131" spans="2:10" hidden="1" x14ac:dyDescent="0.35">
      <c r="B131" s="230" t="s">
        <v>572</v>
      </c>
      <c r="C131" s="152" t="s">
        <v>516</v>
      </c>
      <c r="E131" s="152" t="s">
        <v>517</v>
      </c>
      <c r="H131" s="152" t="s">
        <v>518</v>
      </c>
      <c r="I131" s="152" t="s">
        <v>519</v>
      </c>
    </row>
    <row r="132" spans="2:10" hidden="1" x14ac:dyDescent="0.35">
      <c r="B132" s="230" t="s">
        <v>573</v>
      </c>
      <c r="C132" s="152" t="s">
        <v>520</v>
      </c>
      <c r="E132" s="152" t="s">
        <v>521</v>
      </c>
      <c r="H132" s="152" t="s">
        <v>522</v>
      </c>
      <c r="I132" s="152" t="s">
        <v>523</v>
      </c>
    </row>
    <row r="133" spans="2:10" hidden="1" x14ac:dyDescent="0.35">
      <c r="B133" s="230" t="s">
        <v>574</v>
      </c>
      <c r="C133" s="152" t="s">
        <v>524</v>
      </c>
      <c r="E133" s="152" t="s">
        <v>525</v>
      </c>
      <c r="H133" s="152" t="s">
        <v>526</v>
      </c>
      <c r="I133" s="152" t="s">
        <v>527</v>
      </c>
    </row>
    <row r="134" spans="2:10" hidden="1" x14ac:dyDescent="0.35">
      <c r="B134" s="230" t="s">
        <v>575</v>
      </c>
      <c r="C134" s="152" t="s">
        <v>528</v>
      </c>
      <c r="E134" s="152" t="s">
        <v>529</v>
      </c>
      <c r="H134" s="152" t="s">
        <v>530</v>
      </c>
      <c r="I134" s="152" t="s">
        <v>531</v>
      </c>
    </row>
    <row r="135" spans="2:10" hidden="1" x14ac:dyDescent="0.35">
      <c r="B135" s="230" t="s">
        <v>576</v>
      </c>
      <c r="C135" s="152" t="s">
        <v>532</v>
      </c>
      <c r="E135" s="152" t="s">
        <v>533</v>
      </c>
      <c r="H135" s="152" t="s">
        <v>534</v>
      </c>
      <c r="I135" s="152" t="s">
        <v>535</v>
      </c>
    </row>
    <row r="136" spans="2:10" hidden="1" x14ac:dyDescent="0.35">
      <c r="B136" s="230" t="s">
        <v>577</v>
      </c>
      <c r="C136" s="152" t="s">
        <v>265</v>
      </c>
      <c r="E136" s="152" t="s">
        <v>536</v>
      </c>
      <c r="H136" s="152" t="s">
        <v>537</v>
      </c>
      <c r="I136" s="152" t="s">
        <v>538</v>
      </c>
    </row>
    <row r="137" spans="2:10" hidden="1" x14ac:dyDescent="0.35">
      <c r="B137" s="230" t="s">
        <v>578</v>
      </c>
      <c r="E137" s="152" t="s">
        <v>539</v>
      </c>
      <c r="H137" s="152" t="s">
        <v>540</v>
      </c>
      <c r="I137" s="152" t="s">
        <v>541</v>
      </c>
    </row>
    <row r="138" spans="2:10" hidden="1" x14ac:dyDescent="0.35">
      <c r="B138" s="230" t="s">
        <v>579</v>
      </c>
      <c r="E138" s="152" t="s">
        <v>542</v>
      </c>
      <c r="H138" s="152" t="s">
        <v>543</v>
      </c>
      <c r="I138" s="152" t="s">
        <v>544</v>
      </c>
    </row>
    <row r="139" spans="2:10" hidden="1" x14ac:dyDescent="0.35">
      <c r="B139" s="230" t="s">
        <v>580</v>
      </c>
      <c r="E139" s="152" t="s">
        <v>545</v>
      </c>
      <c r="H139" s="152" t="s">
        <v>546</v>
      </c>
      <c r="I139" s="152" t="s">
        <v>547</v>
      </c>
    </row>
    <row r="140" spans="2:10" hidden="1" x14ac:dyDescent="0.35">
      <c r="B140" s="230" t="s">
        <v>581</v>
      </c>
      <c r="H140" s="152" t="s">
        <v>548</v>
      </c>
      <c r="I140" s="152" t="s">
        <v>549</v>
      </c>
    </row>
    <row r="141" spans="2:10" hidden="1" x14ac:dyDescent="0.35">
      <c r="B141" s="230" t="s">
        <v>582</v>
      </c>
      <c r="H141" s="152" t="s">
        <v>550</v>
      </c>
    </row>
    <row r="142" spans="2:10" hidden="1" x14ac:dyDescent="0.35">
      <c r="B142" s="230" t="s">
        <v>583</v>
      </c>
      <c r="H142" s="152" t="s">
        <v>551</v>
      </c>
    </row>
    <row r="143" spans="2:10" hidden="1" x14ac:dyDescent="0.35">
      <c r="B143" s="230" t="s">
        <v>584</v>
      </c>
      <c r="H143" s="152" t="s">
        <v>552</v>
      </c>
    </row>
    <row r="144" spans="2:10" hidden="1" x14ac:dyDescent="0.35">
      <c r="B144" s="230" t="s">
        <v>585</v>
      </c>
      <c r="H144" s="152" t="s">
        <v>553</v>
      </c>
    </row>
    <row r="145" spans="2:8" hidden="1" x14ac:dyDescent="0.35">
      <c r="B145" s="230" t="s">
        <v>586</v>
      </c>
      <c r="D145" t="s">
        <v>554</v>
      </c>
      <c r="H145" s="152" t="s">
        <v>555</v>
      </c>
    </row>
    <row r="146" spans="2:8" hidden="1" x14ac:dyDescent="0.35">
      <c r="B146" s="230" t="s">
        <v>587</v>
      </c>
      <c r="D146" t="s">
        <v>556</v>
      </c>
      <c r="H146" s="152" t="s">
        <v>557</v>
      </c>
    </row>
    <row r="147" spans="2:8" hidden="1" x14ac:dyDescent="0.35">
      <c r="B147" s="230" t="s">
        <v>588</v>
      </c>
      <c r="D147" t="s">
        <v>558</v>
      </c>
      <c r="H147" s="152" t="s">
        <v>559</v>
      </c>
    </row>
    <row r="148" spans="2:8" hidden="1" x14ac:dyDescent="0.35">
      <c r="B148" s="230" t="s">
        <v>589</v>
      </c>
      <c r="D148" t="s">
        <v>556</v>
      </c>
      <c r="H148" s="152" t="s">
        <v>560</v>
      </c>
    </row>
    <row r="149" spans="2:8" hidden="1" x14ac:dyDescent="0.35">
      <c r="B149" s="230" t="s">
        <v>590</v>
      </c>
      <c r="D149" t="s">
        <v>561</v>
      </c>
    </row>
    <row r="150" spans="2:8" hidden="1" x14ac:dyDescent="0.35">
      <c r="B150" s="230" t="s">
        <v>591</v>
      </c>
      <c r="D150" t="s">
        <v>556</v>
      </c>
    </row>
    <row r="151" spans="2:8" hidden="1" x14ac:dyDescent="0.35">
      <c r="B151" s="230" t="s">
        <v>592</v>
      </c>
    </row>
    <row r="152" spans="2:8" hidden="1" x14ac:dyDescent="0.35">
      <c r="B152" s="230" t="s">
        <v>593</v>
      </c>
    </row>
    <row r="153" spans="2:8" hidden="1" x14ac:dyDescent="0.35">
      <c r="B153" s="230" t="s">
        <v>594</v>
      </c>
    </row>
    <row r="154" spans="2:8" hidden="1" x14ac:dyDescent="0.35">
      <c r="B154" s="230" t="s">
        <v>595</v>
      </c>
    </row>
    <row r="155" spans="2:8" hidden="1" x14ac:dyDescent="0.35">
      <c r="B155" s="230" t="s">
        <v>596</v>
      </c>
    </row>
    <row r="156" spans="2:8" hidden="1" x14ac:dyDescent="0.35">
      <c r="B156" s="230" t="s">
        <v>597</v>
      </c>
    </row>
    <row r="157" spans="2:8" hidden="1" x14ac:dyDescent="0.35">
      <c r="B157" s="230" t="s">
        <v>598</v>
      </c>
    </row>
    <row r="158" spans="2:8" hidden="1" x14ac:dyDescent="0.35">
      <c r="B158" s="230" t="s">
        <v>599</v>
      </c>
    </row>
    <row r="159" spans="2:8" hidden="1" x14ac:dyDescent="0.35">
      <c r="B159" s="230" t="s">
        <v>600</v>
      </c>
    </row>
    <row r="160" spans="2:8" hidden="1" x14ac:dyDescent="0.35">
      <c r="B160" s="230" t="s">
        <v>50</v>
      </c>
    </row>
    <row r="161" spans="2:2" hidden="1" x14ac:dyDescent="0.35">
      <c r="B161" s="230" t="s">
        <v>55</v>
      </c>
    </row>
    <row r="162" spans="2:2" hidden="1" x14ac:dyDescent="0.35">
      <c r="B162" s="230" t="s">
        <v>56</v>
      </c>
    </row>
    <row r="163" spans="2:2" hidden="1" x14ac:dyDescent="0.35">
      <c r="B163" s="230" t="s">
        <v>58</v>
      </c>
    </row>
    <row r="164" spans="2:2" hidden="1" x14ac:dyDescent="0.35">
      <c r="B164" s="230" t="s">
        <v>23</v>
      </c>
    </row>
    <row r="165" spans="2:2" hidden="1" x14ac:dyDescent="0.35">
      <c r="B165" s="230" t="s">
        <v>60</v>
      </c>
    </row>
    <row r="166" spans="2:2" hidden="1" x14ac:dyDescent="0.35">
      <c r="B166" s="230" t="s">
        <v>62</v>
      </c>
    </row>
    <row r="167" spans="2:2" hidden="1" x14ac:dyDescent="0.35">
      <c r="B167" s="230" t="s">
        <v>65</v>
      </c>
    </row>
    <row r="168" spans="2:2" hidden="1" x14ac:dyDescent="0.35">
      <c r="B168" s="230" t="s">
        <v>66</v>
      </c>
    </row>
    <row r="169" spans="2:2" hidden="1" x14ac:dyDescent="0.35">
      <c r="B169" s="230" t="s">
        <v>67</v>
      </c>
    </row>
    <row r="170" spans="2:2" hidden="1" x14ac:dyDescent="0.35">
      <c r="B170" s="230" t="s">
        <v>68</v>
      </c>
    </row>
    <row r="171" spans="2:2" hidden="1" x14ac:dyDescent="0.35">
      <c r="B171" s="230" t="s">
        <v>601</v>
      </c>
    </row>
    <row r="172" spans="2:2" hidden="1" x14ac:dyDescent="0.35">
      <c r="B172" s="230" t="s">
        <v>602</v>
      </c>
    </row>
    <row r="173" spans="2:2" hidden="1" x14ac:dyDescent="0.35">
      <c r="B173" s="230" t="s">
        <v>72</v>
      </c>
    </row>
    <row r="174" spans="2:2" hidden="1" x14ac:dyDescent="0.35">
      <c r="B174" s="230" t="s">
        <v>74</v>
      </c>
    </row>
    <row r="175" spans="2:2" hidden="1" x14ac:dyDescent="0.35">
      <c r="B175" s="230" t="s">
        <v>78</v>
      </c>
    </row>
    <row r="176" spans="2:2" hidden="1" x14ac:dyDescent="0.35">
      <c r="B176" s="230" t="s">
        <v>603</v>
      </c>
    </row>
    <row r="177" spans="2:2" hidden="1" x14ac:dyDescent="0.35">
      <c r="B177" s="230" t="s">
        <v>604</v>
      </c>
    </row>
    <row r="178" spans="2:2" hidden="1" x14ac:dyDescent="0.35">
      <c r="B178" s="230" t="s">
        <v>605</v>
      </c>
    </row>
    <row r="179" spans="2:2" hidden="1" x14ac:dyDescent="0.35">
      <c r="B179" s="230" t="s">
        <v>76</v>
      </c>
    </row>
    <row r="180" spans="2:2" hidden="1" x14ac:dyDescent="0.35">
      <c r="B180" s="230" t="s">
        <v>77</v>
      </c>
    </row>
    <row r="181" spans="2:2" hidden="1" x14ac:dyDescent="0.35">
      <c r="B181" s="230" t="s">
        <v>79</v>
      </c>
    </row>
    <row r="182" spans="2:2" hidden="1" x14ac:dyDescent="0.35">
      <c r="B182" s="230" t="s">
        <v>81</v>
      </c>
    </row>
    <row r="183" spans="2:2" hidden="1" x14ac:dyDescent="0.35">
      <c r="B183" s="230" t="s">
        <v>606</v>
      </c>
    </row>
    <row r="184" spans="2:2" hidden="1" x14ac:dyDescent="0.35">
      <c r="B184" s="230" t="s">
        <v>80</v>
      </c>
    </row>
    <row r="185" spans="2:2" hidden="1" x14ac:dyDescent="0.35">
      <c r="B185" s="230" t="s">
        <v>82</v>
      </c>
    </row>
    <row r="186" spans="2:2" hidden="1" x14ac:dyDescent="0.35">
      <c r="B186" s="230" t="s">
        <v>85</v>
      </c>
    </row>
    <row r="187" spans="2:2" hidden="1" x14ac:dyDescent="0.35">
      <c r="B187" s="230" t="s">
        <v>84</v>
      </c>
    </row>
    <row r="188" spans="2:2" hidden="1" x14ac:dyDescent="0.35">
      <c r="B188" s="230" t="s">
        <v>607</v>
      </c>
    </row>
    <row r="189" spans="2:2" hidden="1" x14ac:dyDescent="0.35">
      <c r="B189" s="230" t="s">
        <v>91</v>
      </c>
    </row>
    <row r="190" spans="2:2" hidden="1" x14ac:dyDescent="0.35">
      <c r="B190" s="230" t="s">
        <v>93</v>
      </c>
    </row>
    <row r="191" spans="2:2" hidden="1" x14ac:dyDescent="0.35">
      <c r="B191" s="230" t="s">
        <v>94</v>
      </c>
    </row>
    <row r="192" spans="2:2" hidden="1" x14ac:dyDescent="0.35">
      <c r="B192" s="230" t="s">
        <v>95</v>
      </c>
    </row>
    <row r="193" spans="2:2" hidden="1" x14ac:dyDescent="0.35">
      <c r="B193" s="230" t="s">
        <v>608</v>
      </c>
    </row>
    <row r="194" spans="2:2" hidden="1" x14ac:dyDescent="0.35">
      <c r="B194" s="230" t="s">
        <v>609</v>
      </c>
    </row>
    <row r="195" spans="2:2" hidden="1" x14ac:dyDescent="0.35">
      <c r="B195" s="230" t="s">
        <v>96</v>
      </c>
    </row>
    <row r="196" spans="2:2" hidden="1" x14ac:dyDescent="0.35">
      <c r="B196" s="230" t="s">
        <v>150</v>
      </c>
    </row>
    <row r="197" spans="2:2" hidden="1" x14ac:dyDescent="0.35">
      <c r="B197" s="230" t="s">
        <v>610</v>
      </c>
    </row>
    <row r="198" spans="2:2" ht="29" hidden="1" x14ac:dyDescent="0.35">
      <c r="B198" s="230" t="s">
        <v>611</v>
      </c>
    </row>
    <row r="199" spans="2:2" hidden="1" x14ac:dyDescent="0.35">
      <c r="B199" s="230" t="s">
        <v>101</v>
      </c>
    </row>
    <row r="200" spans="2:2" hidden="1" x14ac:dyDescent="0.35">
      <c r="B200" s="230" t="s">
        <v>103</v>
      </c>
    </row>
    <row r="201" spans="2:2" hidden="1" x14ac:dyDescent="0.35">
      <c r="B201" s="230" t="s">
        <v>612</v>
      </c>
    </row>
    <row r="202" spans="2:2" hidden="1" x14ac:dyDescent="0.35">
      <c r="B202" s="230" t="s">
        <v>151</v>
      </c>
    </row>
    <row r="203" spans="2:2" hidden="1" x14ac:dyDescent="0.35">
      <c r="B203" s="230" t="s">
        <v>168</v>
      </c>
    </row>
    <row r="204" spans="2:2" hidden="1" x14ac:dyDescent="0.35">
      <c r="B204" s="230" t="s">
        <v>102</v>
      </c>
    </row>
    <row r="205" spans="2:2" hidden="1" x14ac:dyDescent="0.35">
      <c r="B205" s="230" t="s">
        <v>106</v>
      </c>
    </row>
    <row r="206" spans="2:2" hidden="1" x14ac:dyDescent="0.35">
      <c r="B206" s="230" t="s">
        <v>100</v>
      </c>
    </row>
    <row r="207" spans="2:2" hidden="1" x14ac:dyDescent="0.35">
      <c r="B207" s="230" t="s">
        <v>122</v>
      </c>
    </row>
    <row r="208" spans="2:2" hidden="1" x14ac:dyDescent="0.35">
      <c r="B208" s="230" t="s">
        <v>613</v>
      </c>
    </row>
    <row r="209" spans="2:2" hidden="1" x14ac:dyDescent="0.35">
      <c r="B209" s="230" t="s">
        <v>108</v>
      </c>
    </row>
    <row r="210" spans="2:2" hidden="1" x14ac:dyDescent="0.35">
      <c r="B210" s="230" t="s">
        <v>111</v>
      </c>
    </row>
    <row r="211" spans="2:2" hidden="1" x14ac:dyDescent="0.35">
      <c r="B211" s="230" t="s">
        <v>117</v>
      </c>
    </row>
    <row r="212" spans="2:2" hidden="1" x14ac:dyDescent="0.35">
      <c r="B212" s="230" t="s">
        <v>114</v>
      </c>
    </row>
    <row r="213" spans="2:2" ht="29" hidden="1" x14ac:dyDescent="0.35">
      <c r="B213" s="230" t="s">
        <v>614</v>
      </c>
    </row>
    <row r="214" spans="2:2" hidden="1" x14ac:dyDescent="0.35">
      <c r="B214" s="230" t="s">
        <v>112</v>
      </c>
    </row>
    <row r="215" spans="2:2" hidden="1" x14ac:dyDescent="0.35">
      <c r="B215" s="230" t="s">
        <v>113</v>
      </c>
    </row>
    <row r="216" spans="2:2" hidden="1" x14ac:dyDescent="0.35">
      <c r="B216" s="230" t="s">
        <v>124</v>
      </c>
    </row>
    <row r="217" spans="2:2" hidden="1" x14ac:dyDescent="0.35">
      <c r="B217" s="230" t="s">
        <v>121</v>
      </c>
    </row>
    <row r="218" spans="2:2" hidden="1" x14ac:dyDescent="0.35">
      <c r="B218" s="230" t="s">
        <v>120</v>
      </c>
    </row>
    <row r="219" spans="2:2" hidden="1" x14ac:dyDescent="0.35">
      <c r="B219" s="230" t="s">
        <v>123</v>
      </c>
    </row>
    <row r="220" spans="2:2" hidden="1" x14ac:dyDescent="0.35">
      <c r="B220" s="230" t="s">
        <v>115</v>
      </c>
    </row>
    <row r="221" spans="2:2" hidden="1" x14ac:dyDescent="0.35">
      <c r="B221" s="230" t="s">
        <v>116</v>
      </c>
    </row>
    <row r="222" spans="2:2" hidden="1" x14ac:dyDescent="0.35">
      <c r="B222" s="230" t="s">
        <v>109</v>
      </c>
    </row>
    <row r="223" spans="2:2" hidden="1" x14ac:dyDescent="0.35">
      <c r="B223" s="230" t="s">
        <v>110</v>
      </c>
    </row>
    <row r="224" spans="2:2" hidden="1" x14ac:dyDescent="0.35">
      <c r="B224" s="230" t="s">
        <v>125</v>
      </c>
    </row>
    <row r="225" spans="2:2" hidden="1" x14ac:dyDescent="0.35">
      <c r="B225" s="230" t="s">
        <v>131</v>
      </c>
    </row>
    <row r="226" spans="2:2" hidden="1" x14ac:dyDescent="0.35">
      <c r="B226" s="230" t="s">
        <v>132</v>
      </c>
    </row>
    <row r="227" spans="2:2" hidden="1" x14ac:dyDescent="0.35">
      <c r="B227" s="230" t="s">
        <v>130</v>
      </c>
    </row>
    <row r="228" spans="2:2" hidden="1" x14ac:dyDescent="0.35">
      <c r="B228" s="230" t="s">
        <v>615</v>
      </c>
    </row>
    <row r="229" spans="2:2" hidden="1" x14ac:dyDescent="0.35">
      <c r="B229" s="230" t="s">
        <v>127</v>
      </c>
    </row>
    <row r="230" spans="2:2" hidden="1" x14ac:dyDescent="0.35">
      <c r="B230" s="230" t="s">
        <v>126</v>
      </c>
    </row>
    <row r="231" spans="2:2" hidden="1" x14ac:dyDescent="0.35">
      <c r="B231" s="230" t="s">
        <v>134</v>
      </c>
    </row>
    <row r="232" spans="2:2" hidden="1" x14ac:dyDescent="0.35">
      <c r="B232" s="230" t="s">
        <v>135</v>
      </c>
    </row>
    <row r="233" spans="2:2" hidden="1" x14ac:dyDescent="0.35">
      <c r="B233" s="230" t="s">
        <v>137</v>
      </c>
    </row>
    <row r="234" spans="2:2" hidden="1" x14ac:dyDescent="0.35">
      <c r="B234" s="230" t="s">
        <v>140</v>
      </c>
    </row>
    <row r="235" spans="2:2" hidden="1" x14ac:dyDescent="0.35">
      <c r="B235" s="230" t="s">
        <v>141</v>
      </c>
    </row>
    <row r="236" spans="2:2" hidden="1" x14ac:dyDescent="0.35">
      <c r="B236" s="230" t="s">
        <v>136</v>
      </c>
    </row>
    <row r="237" spans="2:2" hidden="1" x14ac:dyDescent="0.35">
      <c r="B237" s="230" t="s">
        <v>138</v>
      </c>
    </row>
    <row r="238" spans="2:2" hidden="1" x14ac:dyDescent="0.35">
      <c r="B238" s="230" t="s">
        <v>142</v>
      </c>
    </row>
    <row r="239" spans="2:2" hidden="1" x14ac:dyDescent="0.35">
      <c r="B239" s="230" t="s">
        <v>616</v>
      </c>
    </row>
    <row r="240" spans="2:2" hidden="1" x14ac:dyDescent="0.35">
      <c r="B240" s="230" t="s">
        <v>139</v>
      </c>
    </row>
    <row r="241" spans="2:2" hidden="1" x14ac:dyDescent="0.35">
      <c r="B241" s="230" t="s">
        <v>147</v>
      </c>
    </row>
    <row r="242" spans="2:2" hidden="1" x14ac:dyDescent="0.35">
      <c r="B242" s="230" t="s">
        <v>148</v>
      </c>
    </row>
    <row r="243" spans="2:2" hidden="1" x14ac:dyDescent="0.35">
      <c r="B243" s="230" t="s">
        <v>149</v>
      </c>
    </row>
    <row r="244" spans="2:2" hidden="1" x14ac:dyDescent="0.35">
      <c r="B244" s="230" t="s">
        <v>156</v>
      </c>
    </row>
    <row r="245" spans="2:2" hidden="1" x14ac:dyDescent="0.35">
      <c r="B245" s="230" t="s">
        <v>169</v>
      </c>
    </row>
    <row r="246" spans="2:2" hidden="1" x14ac:dyDescent="0.35">
      <c r="B246" s="230" t="s">
        <v>157</v>
      </c>
    </row>
    <row r="247" spans="2:2" hidden="1" x14ac:dyDescent="0.35">
      <c r="B247" s="230" t="s">
        <v>164</v>
      </c>
    </row>
    <row r="248" spans="2:2" hidden="1" x14ac:dyDescent="0.35">
      <c r="B248" s="230" t="s">
        <v>160</v>
      </c>
    </row>
    <row r="249" spans="2:2" hidden="1" x14ac:dyDescent="0.35">
      <c r="B249" s="230" t="s">
        <v>63</v>
      </c>
    </row>
    <row r="250" spans="2:2" hidden="1" x14ac:dyDescent="0.35">
      <c r="B250" s="230" t="s">
        <v>154</v>
      </c>
    </row>
    <row r="251" spans="2:2" hidden="1" x14ac:dyDescent="0.35">
      <c r="B251" s="230" t="s">
        <v>158</v>
      </c>
    </row>
    <row r="252" spans="2:2" hidden="1" x14ac:dyDescent="0.35">
      <c r="B252" s="230" t="s">
        <v>155</v>
      </c>
    </row>
    <row r="253" spans="2:2" hidden="1" x14ac:dyDescent="0.35">
      <c r="B253" s="230" t="s">
        <v>170</v>
      </c>
    </row>
    <row r="254" spans="2:2" hidden="1" x14ac:dyDescent="0.35">
      <c r="B254" s="230" t="s">
        <v>617</v>
      </c>
    </row>
    <row r="255" spans="2:2" hidden="1" x14ac:dyDescent="0.35">
      <c r="B255" s="230" t="s">
        <v>163</v>
      </c>
    </row>
    <row r="256" spans="2:2" hidden="1" x14ac:dyDescent="0.35">
      <c r="B256" s="230" t="s">
        <v>171</v>
      </c>
    </row>
    <row r="257" spans="2:2" hidden="1" x14ac:dyDescent="0.35">
      <c r="B257" s="230" t="s">
        <v>159</v>
      </c>
    </row>
    <row r="258" spans="2:2" hidden="1" x14ac:dyDescent="0.35">
      <c r="B258" s="230" t="s">
        <v>174</v>
      </c>
    </row>
    <row r="259" spans="2:2" hidden="1" x14ac:dyDescent="0.35">
      <c r="B259" s="230" t="s">
        <v>618</v>
      </c>
    </row>
    <row r="260" spans="2:2" hidden="1" x14ac:dyDescent="0.35">
      <c r="B260" s="230" t="s">
        <v>179</v>
      </c>
    </row>
    <row r="261" spans="2:2" hidden="1" x14ac:dyDescent="0.35">
      <c r="B261" s="230" t="s">
        <v>176</v>
      </c>
    </row>
    <row r="262" spans="2:2" hidden="1" x14ac:dyDescent="0.35">
      <c r="B262" s="230" t="s">
        <v>175</v>
      </c>
    </row>
    <row r="263" spans="2:2" hidden="1" x14ac:dyDescent="0.35">
      <c r="B263" s="230" t="s">
        <v>184</v>
      </c>
    </row>
    <row r="264" spans="2:2" hidden="1" x14ac:dyDescent="0.35">
      <c r="B264" s="230" t="s">
        <v>180</v>
      </c>
    </row>
    <row r="265" spans="2:2" hidden="1" x14ac:dyDescent="0.35">
      <c r="B265" s="230" t="s">
        <v>181</v>
      </c>
    </row>
    <row r="266" spans="2:2" hidden="1" x14ac:dyDescent="0.35">
      <c r="B266" s="230" t="s">
        <v>182</v>
      </c>
    </row>
    <row r="267" spans="2:2" hidden="1" x14ac:dyDescent="0.35">
      <c r="B267" s="230" t="s">
        <v>183</v>
      </c>
    </row>
    <row r="268" spans="2:2" hidden="1" x14ac:dyDescent="0.35">
      <c r="B268" s="230" t="s">
        <v>185</v>
      </c>
    </row>
    <row r="269" spans="2:2" hidden="1" x14ac:dyDescent="0.35">
      <c r="B269" s="230" t="s">
        <v>619</v>
      </c>
    </row>
    <row r="270" spans="2:2" hidden="1" x14ac:dyDescent="0.35">
      <c r="B270" s="230" t="s">
        <v>186</v>
      </c>
    </row>
    <row r="271" spans="2:2" hidden="1" x14ac:dyDescent="0.35">
      <c r="B271" s="230" t="s">
        <v>187</v>
      </c>
    </row>
    <row r="272" spans="2:2" hidden="1" x14ac:dyDescent="0.35">
      <c r="B272" s="230" t="s">
        <v>192</v>
      </c>
    </row>
    <row r="273" spans="2:2" hidden="1" x14ac:dyDescent="0.35">
      <c r="B273" s="230" t="s">
        <v>193</v>
      </c>
    </row>
    <row r="274" spans="2:2" ht="29" hidden="1" x14ac:dyDescent="0.35">
      <c r="B274" s="230" t="s">
        <v>152</v>
      </c>
    </row>
    <row r="275" spans="2:2" hidden="1" x14ac:dyDescent="0.35">
      <c r="B275" s="230" t="s">
        <v>620</v>
      </c>
    </row>
    <row r="276" spans="2:2" hidden="1" x14ac:dyDescent="0.35">
      <c r="B276" s="230" t="s">
        <v>621</v>
      </c>
    </row>
    <row r="277" spans="2:2" hidden="1" x14ac:dyDescent="0.35">
      <c r="B277" s="230" t="s">
        <v>194</v>
      </c>
    </row>
    <row r="278" spans="2:2" hidden="1" x14ac:dyDescent="0.35">
      <c r="B278" s="230" t="s">
        <v>153</v>
      </c>
    </row>
    <row r="279" spans="2:2" hidden="1" x14ac:dyDescent="0.35">
      <c r="B279" s="230" t="s">
        <v>622</v>
      </c>
    </row>
    <row r="280" spans="2:2" hidden="1" x14ac:dyDescent="0.35">
      <c r="B280" s="230" t="s">
        <v>166</v>
      </c>
    </row>
    <row r="281" spans="2:2" hidden="1" x14ac:dyDescent="0.35">
      <c r="B281" s="230" t="s">
        <v>198</v>
      </c>
    </row>
    <row r="282" spans="2:2" hidden="1" x14ac:dyDescent="0.35">
      <c r="B282" s="230" t="s">
        <v>199</v>
      </c>
    </row>
    <row r="283" spans="2:2" hidden="1" x14ac:dyDescent="0.35">
      <c r="B283" s="230" t="s">
        <v>178</v>
      </c>
    </row>
    <row r="284" spans="2:2" hidden="1" x14ac:dyDescent="0.35"/>
    <row r="285" spans="2:2" ht="15" hidden="1" thickBot="1" x14ac:dyDescent="0.4"/>
  </sheetData>
  <dataConsolidate/>
  <mergeCells count="257">
    <mergeCell ref="C33:C35"/>
    <mergeCell ref="H49:I49"/>
    <mergeCell ref="L49:M49"/>
    <mergeCell ref="J39:K39"/>
    <mergeCell ref="N39:O39"/>
    <mergeCell ref="R39:S39"/>
    <mergeCell ref="J35:K35"/>
    <mergeCell ref="N35:O35"/>
    <mergeCell ref="D36:G36"/>
    <mergeCell ref="H36:K36"/>
    <mergeCell ref="L36:O36"/>
    <mergeCell ref="P36:S36"/>
    <mergeCell ref="I44:J44"/>
    <mergeCell ref="M44:N44"/>
    <mergeCell ref="Q44:R44"/>
    <mergeCell ref="E45:F45"/>
    <mergeCell ref="I45:J45"/>
    <mergeCell ref="M45:N45"/>
    <mergeCell ref="Q45:R45"/>
    <mergeCell ref="P47:S47"/>
    <mergeCell ref="J32:K32"/>
    <mergeCell ref="N32:O32"/>
    <mergeCell ref="R32:S32"/>
    <mergeCell ref="F33:G33"/>
    <mergeCell ref="J33:K33"/>
    <mergeCell ref="N33:O33"/>
    <mergeCell ref="R33:S33"/>
    <mergeCell ref="F34:G34"/>
    <mergeCell ref="J34:K34"/>
    <mergeCell ref="N34:O34"/>
    <mergeCell ref="R34:S34"/>
    <mergeCell ref="B10:C10"/>
    <mergeCell ref="D19:G19"/>
    <mergeCell ref="H19:K19"/>
    <mergeCell ref="L19:O19"/>
    <mergeCell ref="P19:S19"/>
    <mergeCell ref="B20:B23"/>
    <mergeCell ref="C20:C23"/>
    <mergeCell ref="F35:G35"/>
    <mergeCell ref="D27:E27"/>
    <mergeCell ref="F27:G27"/>
    <mergeCell ref="H27:I27"/>
    <mergeCell ref="J27:K27"/>
    <mergeCell ref="D26:G26"/>
    <mergeCell ref="H26:K26"/>
    <mergeCell ref="L26:O26"/>
    <mergeCell ref="P26:S26"/>
    <mergeCell ref="L27:M27"/>
    <mergeCell ref="N27:O27"/>
    <mergeCell ref="P27:Q27"/>
    <mergeCell ref="R27:S27"/>
    <mergeCell ref="N30:O30"/>
    <mergeCell ref="C31:C32"/>
    <mergeCell ref="R30:S30"/>
    <mergeCell ref="P28:Q28"/>
    <mergeCell ref="R28:S28"/>
    <mergeCell ref="B29:B30"/>
    <mergeCell ref="C29:C30"/>
    <mergeCell ref="F29:G29"/>
    <mergeCell ref="J29:K29"/>
    <mergeCell ref="N29:O29"/>
    <mergeCell ref="R29:S29"/>
    <mergeCell ref="F30:G30"/>
    <mergeCell ref="J30:K30"/>
    <mergeCell ref="B27:B28"/>
    <mergeCell ref="C27:C28"/>
    <mergeCell ref="D28:E28"/>
    <mergeCell ref="F28:G28"/>
    <mergeCell ref="H28:I28"/>
    <mergeCell ref="J28:K28"/>
    <mergeCell ref="L28:M28"/>
    <mergeCell ref="N28:O28"/>
    <mergeCell ref="B31:B35"/>
    <mergeCell ref="F40:G40"/>
    <mergeCell ref="J40:K40"/>
    <mergeCell ref="N40:O40"/>
    <mergeCell ref="R40:S40"/>
    <mergeCell ref="B37:B42"/>
    <mergeCell ref="C37:C38"/>
    <mergeCell ref="F37:G37"/>
    <mergeCell ref="F38:G38"/>
    <mergeCell ref="C39:C42"/>
    <mergeCell ref="F39:G39"/>
    <mergeCell ref="F41:G41"/>
    <mergeCell ref="J41:K41"/>
    <mergeCell ref="N41:O41"/>
    <mergeCell ref="R41:S41"/>
    <mergeCell ref="F42:G42"/>
    <mergeCell ref="J42:K42"/>
    <mergeCell ref="N42:O42"/>
    <mergeCell ref="R42:S42"/>
    <mergeCell ref="F31:G31"/>
    <mergeCell ref="J31:K31"/>
    <mergeCell ref="N31:O31"/>
    <mergeCell ref="R31:S31"/>
    <mergeCell ref="F32:G32"/>
    <mergeCell ref="B48:B49"/>
    <mergeCell ref="C48:C49"/>
    <mergeCell ref="D48:E48"/>
    <mergeCell ref="H48:I48"/>
    <mergeCell ref="L48:M48"/>
    <mergeCell ref="P48:Q48"/>
    <mergeCell ref="D49:E49"/>
    <mergeCell ref="B43:B45"/>
    <mergeCell ref="C43:C45"/>
    <mergeCell ref="E43:F43"/>
    <mergeCell ref="I43:J43"/>
    <mergeCell ref="M43:N43"/>
    <mergeCell ref="Q43:R43"/>
    <mergeCell ref="E44:F44"/>
    <mergeCell ref="B50:B61"/>
    <mergeCell ref="C50:C61"/>
    <mergeCell ref="D51:D52"/>
    <mergeCell ref="E51:E52"/>
    <mergeCell ref="F51:F52"/>
    <mergeCell ref="D47:G47"/>
    <mergeCell ref="H47:K47"/>
    <mergeCell ref="L47:O47"/>
    <mergeCell ref="S51:S52"/>
    <mergeCell ref="D54:D55"/>
    <mergeCell ref="E54:E55"/>
    <mergeCell ref="F54:F55"/>
    <mergeCell ref="G54:G55"/>
    <mergeCell ref="H54:H55"/>
    <mergeCell ref="I54:I55"/>
    <mergeCell ref="J54:J55"/>
    <mergeCell ref="K54:K55"/>
    <mergeCell ref="L54:L55"/>
    <mergeCell ref="M51:M52"/>
    <mergeCell ref="N51:N52"/>
    <mergeCell ref="O51:O52"/>
    <mergeCell ref="P51:P52"/>
    <mergeCell ref="Q51:Q52"/>
    <mergeCell ref="R51:R52"/>
    <mergeCell ref="S54:S55"/>
    <mergeCell ref="D57:D58"/>
    <mergeCell ref="E57:E58"/>
    <mergeCell ref="F57:F58"/>
    <mergeCell ref="G57:G58"/>
    <mergeCell ref="H57:H58"/>
    <mergeCell ref="I57:I58"/>
    <mergeCell ref="J57:J58"/>
    <mergeCell ref="K57:K58"/>
    <mergeCell ref="L57:L58"/>
    <mergeCell ref="M54:M55"/>
    <mergeCell ref="N54:N55"/>
    <mergeCell ref="O54:O55"/>
    <mergeCell ref="P54:P55"/>
    <mergeCell ref="Q54:Q55"/>
    <mergeCell ref="R54:R55"/>
    <mergeCell ref="S57:S58"/>
    <mergeCell ref="M57:M58"/>
    <mergeCell ref="I60:I61"/>
    <mergeCell ref="J60:J61"/>
    <mergeCell ref="K60:K61"/>
    <mergeCell ref="G51:G52"/>
    <mergeCell ref="H51:H52"/>
    <mergeCell ref="I51:I52"/>
    <mergeCell ref="J51:J52"/>
    <mergeCell ref="K51:K52"/>
    <mergeCell ref="L51:L52"/>
    <mergeCell ref="H87:K87"/>
    <mergeCell ref="L87:O87"/>
    <mergeCell ref="M81:N81"/>
    <mergeCell ref="M82:N82"/>
    <mergeCell ref="M83:N83"/>
    <mergeCell ref="B64:B73"/>
    <mergeCell ref="C64:C65"/>
    <mergeCell ref="F64:G64"/>
    <mergeCell ref="J64:K64"/>
    <mergeCell ref="N64:O64"/>
    <mergeCell ref="F65:G65"/>
    <mergeCell ref="J65:K65"/>
    <mergeCell ref="N65:O65"/>
    <mergeCell ref="C66:C73"/>
    <mergeCell ref="C74:C78"/>
    <mergeCell ref="P87:S87"/>
    <mergeCell ref="D88:G88"/>
    <mergeCell ref="H88:K88"/>
    <mergeCell ref="L88:O88"/>
    <mergeCell ref="P88:S88"/>
    <mergeCell ref="B89:B92"/>
    <mergeCell ref="C89:C90"/>
    <mergeCell ref="B87:B88"/>
    <mergeCell ref="B74:B84"/>
    <mergeCell ref="C79:C84"/>
    <mergeCell ref="E79:F79"/>
    <mergeCell ref="E80:F80"/>
    <mergeCell ref="E81:F81"/>
    <mergeCell ref="E82:F82"/>
    <mergeCell ref="E83:F83"/>
    <mergeCell ref="E84:F84"/>
    <mergeCell ref="I81:J81"/>
    <mergeCell ref="I82:J82"/>
    <mergeCell ref="I83:J83"/>
    <mergeCell ref="I84:J84"/>
    <mergeCell ref="L86:O86"/>
    <mergeCell ref="P86:S86"/>
    <mergeCell ref="M84:N84"/>
    <mergeCell ref="R81:S81"/>
    <mergeCell ref="M92:N92"/>
    <mergeCell ref="Q92:R92"/>
    <mergeCell ref="C91:C92"/>
    <mergeCell ref="E91:F91"/>
    <mergeCell ref="I91:J91"/>
    <mergeCell ref="M91:N91"/>
    <mergeCell ref="Q91:R91"/>
    <mergeCell ref="E92:F92"/>
    <mergeCell ref="I92:J92"/>
    <mergeCell ref="R64:S64"/>
    <mergeCell ref="R65:S65"/>
    <mergeCell ref="D86:G86"/>
    <mergeCell ref="H86:K86"/>
    <mergeCell ref="C2:G2"/>
    <mergeCell ref="B6:G6"/>
    <mergeCell ref="B7:G7"/>
    <mergeCell ref="B8:G8"/>
    <mergeCell ref="C3:G3"/>
    <mergeCell ref="R82:S82"/>
    <mergeCell ref="R83:S83"/>
    <mergeCell ref="R84:S84"/>
    <mergeCell ref="M60:M61"/>
    <mergeCell ref="N60:N61"/>
    <mergeCell ref="O60:O61"/>
    <mergeCell ref="P60:P61"/>
    <mergeCell ref="D63:G63"/>
    <mergeCell ref="H63:K63"/>
    <mergeCell ref="L63:O63"/>
    <mergeCell ref="D60:D61"/>
    <mergeCell ref="E60:E61"/>
    <mergeCell ref="F60:F61"/>
    <mergeCell ref="G60:G61"/>
    <mergeCell ref="H60:H61"/>
    <mergeCell ref="S60:S61"/>
    <mergeCell ref="L60:L61"/>
    <mergeCell ref="C87:C88"/>
    <mergeCell ref="D87:G87"/>
    <mergeCell ref="J37:K37"/>
    <mergeCell ref="J38:K38"/>
    <mergeCell ref="N37:O37"/>
    <mergeCell ref="N38:O38"/>
    <mergeCell ref="R37:S37"/>
    <mergeCell ref="R38:S38"/>
    <mergeCell ref="I79:J79"/>
    <mergeCell ref="I80:J80"/>
    <mergeCell ref="M79:N79"/>
    <mergeCell ref="M80:N80"/>
    <mergeCell ref="R80:S80"/>
    <mergeCell ref="R79:S79"/>
    <mergeCell ref="P63:S63"/>
    <mergeCell ref="Q60:Q61"/>
    <mergeCell ref="R60:R61"/>
    <mergeCell ref="N57:N58"/>
    <mergeCell ref="O57:O58"/>
    <mergeCell ref="P57:P58"/>
    <mergeCell ref="Q57:Q58"/>
    <mergeCell ref="R57:R58"/>
  </mergeCells>
  <conditionalFormatting sqref="E99">
    <cfRule type="iconSet" priority="1">
      <iconSet iconSet="4ArrowsGray">
        <cfvo type="percent" val="0"/>
        <cfvo type="percent" val="25"/>
        <cfvo type="percent" val="50"/>
        <cfvo type="percent" val="75"/>
      </iconSet>
    </cfRule>
  </conditionalFormatting>
  <dataValidations xWindow="633" yWindow="580" count="64">
    <dataValidation type="list" allowBlank="1" showInputMessage="1" showErrorMessage="1" prompt="Select type of policy" sqref="G90 K90 O90" xr:uid="{00000000-0002-0000-0C00-000000000000}">
      <formula1>$H$127:$H$148</formula1>
    </dataValidation>
    <dataValidation type="list" allowBlank="1" showInputMessage="1" showErrorMessage="1" prompt="Select type of assets" sqref="Q75:Q78" xr:uid="{00000000-0002-0000-0C00-000001000000}">
      <formula1>$L$103:$L$109</formula1>
    </dataValidation>
    <dataValidation type="whole" allowBlank="1" showInputMessage="1" showErrorMessage="1" error="Please enter a number here" prompt="Enter No. of development strategies" sqref="D92 H92 L92 P92" xr:uid="{00000000-0002-0000-0C00-000002000000}">
      <formula1>0</formula1>
      <formula2>999999999</formula2>
    </dataValidation>
    <dataValidation type="whole" allowBlank="1" showInputMessage="1" showErrorMessage="1" error="Please enter a number" prompt="Enter No. of policy introduced or adjusted" sqref="D90 H90 L90 P90" xr:uid="{00000000-0002-0000-0C00-000003000000}">
      <formula1>0</formula1>
      <formula2>999999999999</formula2>
    </dataValidation>
    <dataValidation type="decimal" allowBlank="1" showInputMessage="1" showErrorMessage="1" error="Please enter a number" prompt="Enter income level of households" sqref="G80 O82 O84 K80 K82 K84 O80 G82 G84" xr:uid="{00000000-0002-0000-0C00-000004000000}">
      <formula1>0</formula1>
      <formula2>9999999999999</formula2>
    </dataValidation>
    <dataValidation type="whole" allowBlank="1" showInputMessage="1" showErrorMessage="1" prompt="Enter number of households" sqref="P84 D80 H80 H82 H84 L80 L82 L84 P80 P82 D82 D84" xr:uid="{00000000-0002-0000-0C00-000005000000}">
      <formula1>0</formula1>
      <formula2>999999999999</formula2>
    </dataValidation>
    <dataValidation type="whole" allowBlank="1" showInputMessage="1" showErrorMessage="1" prompt="Enter number of assets" sqref="D75:D78 P75:P78 H75:H78 L75:L78" xr:uid="{00000000-0002-0000-0C00-000006000000}">
      <formula1>0</formula1>
      <formula2>9999999999999</formula2>
    </dataValidation>
    <dataValidation type="whole" allowBlank="1" showInputMessage="1" showErrorMessage="1" error="Please enter a number here" prompt="Please enter the No. of targeted households" sqref="D65 L73 H65 D73 H73 L65 P65 D67 D69 D71 H67 H69 H71 L67 L69 L71 P67 P69 P71 P73" xr:uid="{00000000-0002-0000-0C00-000007000000}">
      <formula1>0</formula1>
      <formula2>999999999999999</formula2>
    </dataValidation>
    <dataValidation type="whole" operator="greaterThan" allowBlank="1" showInputMessage="1" showErrorMessage="1" error="You need to enter a quantitative value greater than 0_x000a_" prompt="Enter total number of assets or ecosystem projected/rehabilitated" sqref="E51:E52 E54:E55 E57:E58 E60:E61 I51:I52 M54:M55 I54:I55 I57:I58 I60:I61 M60:M61 M57:M58 M51:M52 Q51:Q52 Q54:Q55 Q57:Q58 Q60:Q61" xr:uid="{00000000-0002-0000-0C00-000008000000}">
      <formula1>0</formula1>
    </dataValidation>
    <dataValidation type="whole" allowBlank="1" showInputMessage="1" showErrorMessage="1" error="Please enter a number here" prompt="Please enter a number" sqref="D44:D45 P44:P45 L44:L45 H44:H45" xr:uid="{00000000-0002-0000-0C00-000009000000}">
      <formula1>0</formula1>
      <formula2>9999999999999990</formula2>
    </dataValidation>
    <dataValidation type="decimal" allowBlank="1" showInputMessage="1" showErrorMessage="1" errorTitle="Invalid data" error="Please enter a number" prompt="Please enter a number here" sqref="D34:D35 H30 L30 P30 H32 L32 P32 D32 H34:H35 L34:L35 P34:P35 D30" xr:uid="{00000000-0002-0000-0C00-00000A000000}">
      <formula1>0</formula1>
      <formula2>9999999999</formula2>
    </dataValidation>
    <dataValidation type="list" allowBlank="1" showInputMessage="1" showErrorMessage="1" prompt="Select income source" sqref="R84 I80 M80 R80 I82 I84 M82 M84 R82" xr:uid="{00000000-0002-0000-0C00-00000B000000}">
      <formula1>$K$102:$K$116</formula1>
    </dataValidation>
    <dataValidation type="list" allowBlank="1" showInputMessage="1" showErrorMessage="1" prompt="Please select the alternate source" sqref="G73 O73 G67 K73 G69 G71 K67 K69 K71 O67 O69 O71 S67 S69 S71 S73" xr:uid="{00000000-0002-0000-0C00-00000C000000}">
      <formula1>$K$102:$K$116</formula1>
    </dataValidation>
    <dataValidation type="list" allowBlank="1" showInputMessage="1" showErrorMessage="1" prompt="Select % increase in income level" sqref="F73 N73 F67 J73 F69 F71 J67 J69 J71 N67 N69 N71 R67 R69 R71 R73" xr:uid="{00000000-0002-0000-0C00-00000D000000}">
      <formula1>$E$131:$E$139</formula1>
    </dataValidation>
    <dataValidation type="list" allowBlank="1" showInputMessage="1" showErrorMessage="1" prompt="Select type of natural assets protected or rehabilitated" sqref="D51:D52 P51:P52 L51:L52 P60:P61 P57:P58 P54:P55 L60:L61 L57:L58 L54:L55 H60:H61 H57:H58 H54:H55 H51:H52 D60:D61 D57:D58 D54:D55" xr:uid="{00000000-0002-0000-0C00-00000E000000}">
      <formula1>$C$129:$C$136</formula1>
    </dataValidation>
    <dataValidation type="list" allowBlank="1" showInputMessage="1" showErrorMessage="1" prompt="Enter the unit and type of the natural asset of ecosystem restored" sqref="F51:F52 J51:J52 N51:N52 F54:F55 F57:F58 F60:F61 N60:N61 N57:N58 N54:N55 J60:J61 J57:J58 J54:J55" xr:uid="{00000000-0002-0000-0C00-00000F000000}">
      <formula1>$C$123:$C$126</formula1>
    </dataValidation>
    <dataValidation type="list" allowBlank="1" showInputMessage="1" showErrorMessage="1" prompt="Select targeted asset" sqref="E42 Q40:Q42 M40:M42 I42" xr:uid="{00000000-0002-0000-0C00-000010000000}">
      <formula1>$J$128:$J$129</formula1>
    </dataValidation>
    <dataValidation type="list" allowBlank="1" showInputMessage="1" showErrorMessage="1" sqref="E105:E106" xr:uid="{00000000-0002-0000-0C00-000011000000}">
      <formula1>$D$16:$D$18</formula1>
    </dataValidation>
    <dataValidation type="list" allowBlank="1" showInputMessage="1" showErrorMessage="1" prompt="Select effectiveness" sqref="G92 K92 O92 S92" xr:uid="{00000000-0002-0000-0C00-000012000000}">
      <formula1>$K$118:$K$122</formula1>
    </dataValidation>
    <dataValidation type="list" allowBlank="1" showInputMessage="1" showErrorMessage="1" prompt="Select a sector" sqref="F28:G28 J28:K28 N28:O28 R28:S28" xr:uid="{00000000-0002-0000-0C00-000013000000}">
      <formula1>$J$109:$J$117</formula1>
    </dataValidation>
    <dataValidation type="decimal" allowBlank="1" showInputMessage="1" showErrorMessage="1" errorTitle="Invalid data" error="Please enter a number between 0 and 9999999" prompt="Enter a number here" sqref="E21:G21 Q21:S21 M21:O21 I21:K21" xr:uid="{00000000-0002-0000-0C00-000014000000}">
      <formula1>0</formula1>
      <formula2>99999999999</formula2>
    </dataValidation>
    <dataValidation type="decimal" allowBlank="1" showInputMessage="1" showErrorMessage="1" errorTitle="Invalid data" error="Enter a percentage between 0 and 100" prompt="Enter a percentage (between 0 and 100)" sqref="F22:G23 J22:K23 R22:S23 N22:O23" xr:uid="{00000000-0002-0000-0C00-000015000000}">
      <formula1>0</formula1>
      <formula2>100</formula2>
    </dataValidation>
    <dataValidation type="decimal" allowBlank="1" showInputMessage="1" showErrorMessage="1" errorTitle="Invalid data" error="Please enter a number between 0 and 100" prompt="Enter a percentage between 0 and 100" sqref="E22:E23 P28:Q28 I22:I23 M22:M23 Q22:Q23 E65 I30 M30 Q30 Q65 M73 I73 M65 I65 E73 D28:E28 E67 E69 E71 I67 I69 I71 M67 M69 M71 Q67 Q69 Q71 Q73 H28:I28 L28:M28 E30" xr:uid="{00000000-0002-0000-0C00-000016000000}">
      <formula1>0</formula1>
      <formula2>100</formula2>
    </dataValidation>
    <dataValidation type="list" allowBlank="1" showInputMessage="1" showErrorMessage="1" prompt="Select type of policy" sqref="S90" xr:uid="{00000000-0002-0000-0C00-000017000000}">
      <formula1>policy</formula1>
    </dataValidation>
    <dataValidation type="list" allowBlank="1" showInputMessage="1" showErrorMessage="1" prompt="Select income source" sqref="Q80 Q84 Q82" xr:uid="{00000000-0002-0000-0C00-000018000000}">
      <formula1>incomesource</formula1>
    </dataValidation>
    <dataValidation type="list" allowBlank="1" showInputMessage="1" showErrorMessage="1" prompt="Select the effectiveness of protection/rehabilitation" sqref="S60 S54 S57 S51" xr:uid="{00000000-0002-0000-0C00-000019000000}">
      <formula1>effectiveness</formula1>
    </dataValidation>
    <dataValidation type="list" allowBlank="1" showInputMessage="1" showErrorMessage="1" prompt="Select programme/sector" sqref="F49 J49 N49 R49" xr:uid="{00000000-0002-0000-0C00-00001A000000}">
      <formula1>$J$109:$J$117</formula1>
    </dataValidation>
    <dataValidation type="list" allowBlank="1" showInputMessage="1" showErrorMessage="1" prompt="Select level of improvements" sqref="Q49" xr:uid="{00000000-0002-0000-0C00-00001B000000}">
      <formula1>effectiveness</formula1>
    </dataValidation>
    <dataValidation type="list" allowBlank="1" showInputMessage="1" showErrorMessage="1" prompt="Select changes in asset" sqref="R40:S42 F42:G42 N40:O42 J42:K42" xr:uid="{00000000-0002-0000-0C00-00001C000000}">
      <formula1>$I$118:$I$122</formula1>
    </dataValidation>
    <dataValidation type="list" allowBlank="1" showInputMessage="1" showErrorMessage="1" prompt="Select response level" sqref="F38 J38 N38 R38" xr:uid="{00000000-0002-0000-0C00-00001D000000}">
      <formula1>$H$118:$H$122</formula1>
    </dataValidation>
    <dataValidation type="list" allowBlank="1" showInputMessage="1" showErrorMessage="1" prompt="Select geographical scale" sqref="E38 I38 M38 Q38" xr:uid="{00000000-0002-0000-0C00-00001E000000}">
      <formula1>$D$114:$D$116</formula1>
    </dataValidation>
    <dataValidation type="list" allowBlank="1" showInputMessage="1" showErrorMessage="1" prompt="Select project/programme sector" sqref="D38 H38 L38 P38" xr:uid="{00000000-0002-0000-0C00-00001F000000}">
      <formula1>$J$109:$J$117</formula1>
    </dataValidation>
    <dataValidation type="list" allowBlank="1" showInputMessage="1" showErrorMessage="1" prompt="Select level of awarness" sqref="F30:G30 J30:K30 N30:O30 R30:S30" xr:uid="{00000000-0002-0000-0C00-000020000000}">
      <formula1>$G$118:$G$122</formula1>
    </dataValidation>
    <dataValidation type="list" allowBlank="1" showInputMessage="1" showErrorMessage="1" prompt="Select scale" sqref="F90 J90 N90 R90" xr:uid="{00000000-0002-0000-0C00-000021000000}">
      <formula1>$D$114:$D$116</formula1>
    </dataValidation>
    <dataValidation type="list" allowBlank="1" showInputMessage="1" showErrorMessage="1" prompt="Select sector" sqref="M90 D42 H42 L40:L42 O44:O45 P40:P42 S44:S45 E90 I90 Q90 G44:G45 R75:R78" xr:uid="{00000000-0002-0000-0C00-000022000000}">
      <formula1>$J$109:$J$117</formula1>
    </dataValidation>
    <dataValidation type="list" allowBlank="1" showInputMessage="1" showErrorMessage="1" sqref="I89 O74 K43 I43 G43 K89 M89 Q43 S43 E89 O89 F74 G89 S74 O43 M43 K74 S89 Q89" xr:uid="{00000000-0002-0000-0C00-000023000000}">
      <formula1>group</formula1>
    </dataValidation>
    <dataValidation type="list" allowBlank="1" showInputMessage="1" showErrorMessage="1" sqref="B31" xr:uid="{00000000-0002-0000-0C00-000024000000}">
      <formula1>selectyn</formula1>
    </dataValidation>
    <dataValidation type="list" allowBlank="1" showInputMessage="1" showErrorMessage="1" sqref="E44:F45 Q44:R45 M44:N45 I44:J45" xr:uid="{00000000-0002-0000-0C00-000025000000}">
      <formula1>type1</formula1>
    </dataValidation>
    <dataValidation type="list" allowBlank="1" showInputMessage="1" showErrorMessage="1" prompt="Select level of improvements" sqref="D49:E49 H49 L49 P49" xr:uid="{00000000-0002-0000-0C00-000026000000}">
      <formula1>$K$118:$K$122</formula1>
    </dataValidation>
    <dataValidation type="list" allowBlank="1" showInputMessage="1" showErrorMessage="1" prompt="Select type" sqref="G49 K49 S49 O49" xr:uid="{00000000-0002-0000-0C00-000027000000}">
      <formula1>$F$99:$F$103</formula1>
    </dataValidation>
    <dataValidation type="list" allowBlank="1" showInputMessage="1" showErrorMessage="1" error="Please select a level of effectiveness from the drop-down list" prompt="Select the level of effectiveness of protection/rehabilitation" sqref="G51:G52 G54:G55 G57:G58 G60:G61 K60:K61 K57:K58 K54:K55 K51:K52 O51:O52 O54:O55 O57:O58 O60:O61 R60:R61 R57:R58 R54:R55 R51:R52" xr:uid="{00000000-0002-0000-0C00-000028000000}">
      <formula1>$K$118:$K$122</formula1>
    </dataValidation>
    <dataValidation type="list" allowBlank="1" showInputMessage="1" showErrorMessage="1" error="Please select improvement level from the drop-down list" prompt="Select improvement level" sqref="F65:G65 J65:K65 N65:O65 R65:S65" xr:uid="{00000000-0002-0000-0C00-000029000000}">
      <formula1>$H$113:$H$117</formula1>
    </dataValidation>
    <dataValidation type="list" allowBlank="1" showInputMessage="1" showErrorMessage="1" prompt="Select adaptation strategy" sqref="S75:S78" xr:uid="{00000000-0002-0000-0C00-00002A000000}">
      <formula1>$I$124:$I$140</formula1>
    </dataValidation>
    <dataValidation type="list" allowBlank="1" showInputMessage="1" showErrorMessage="1" prompt="Select integration level" sqref="D88:S88" xr:uid="{00000000-0002-0000-0C00-00002B000000}">
      <formula1>$H$106:$H$110</formula1>
    </dataValidation>
    <dataValidation type="list" allowBlank="1" showInputMessage="1" showErrorMessage="1" prompt="Select state of enforcement" sqref="E92:F92 I92:J92 M92:N92 Q92:R92" xr:uid="{00000000-0002-0000-0C00-00002C000000}">
      <formula1>$I$99:$I$103</formula1>
    </dataValidation>
    <dataValidation allowBlank="1" showInputMessage="1" showErrorMessage="1" prompt="Please enter your project ID" sqref="C12" xr:uid="{00000000-0002-0000-0C00-00002D000000}"/>
    <dataValidation allowBlank="1" showInputMessage="1" showErrorMessage="1" prompt="Enter the name of the Implementing Entity_x000a_" sqref="C13" xr:uid="{00000000-0002-0000-0C00-00002E000000}"/>
    <dataValidation type="list" allowBlank="1" showInputMessage="1" showErrorMessage="1" errorTitle="Invalid data" error="Please enter a number between 0 and 100" sqref="E34:E35" xr:uid="{00000000-0002-0000-0C00-00002F000000}">
      <formula1>"Training manuals, handbooks, technical guidelines"</formula1>
    </dataValidation>
    <dataValidation type="list" allowBlank="1" showInputMessage="1" showErrorMessage="1" prompt="Select level of awarness" sqref="F32:G32 J32:K32 N32:O32 R32:S32" xr:uid="{00000000-0002-0000-0C00-000030000000}">
      <formula1>"5: Fully aware, 4: Mostly aware, 3: Partially aware, 2: Partially not aware, 1: Aware of neither"</formula1>
    </dataValidation>
    <dataValidation type="list" allowBlank="1" showInputMessage="1" showErrorMessage="1" prompt="Select level of awarness" sqref="F35 F34:G34" xr:uid="{00000000-0002-0000-0C00-000031000000}">
      <formula1>"Regional, National, Sub-national, Local"</formula1>
    </dataValidation>
    <dataValidation type="list" allowBlank="1" showInputMessage="1" showErrorMessage="1" errorTitle="Invalid data" error="Please enter a number between 0 and 100" sqref="I34:I35 M34:M35 Q34:Q35" xr:uid="{00000000-0002-0000-0C00-000032000000}">
      <formula1>"Training manuals, Handbooks, Technical guidelines"</formula1>
    </dataValidation>
    <dataValidation type="list" allowBlank="1" showInputMessage="1" showErrorMessage="1" sqref="K34 R34:S35 J34:J35 N35 N34:O34" xr:uid="{00000000-0002-0000-0C00-000033000000}">
      <formula1>"Regional, National, Sub-national, Local"</formula1>
    </dataValidation>
    <dataValidation type="list" allowBlank="1" showInputMessage="1" showErrorMessage="1" errorTitle="Invalid data" error="Please enter a number between 0 and 100" prompt="Enter a percentage using the drop down menu" sqref="Q32 E32 I32 M32" xr:uid="{00000000-0002-0000-0C00-000034000000}">
      <formula1>"20% to 39%, 40% to 60%, 61% to 80%"</formula1>
    </dataValidation>
    <dataValidation type="list" allowBlank="1" showInputMessage="1" showErrorMessage="1" error="Select from the drop-down list" prompt="Select from the drop-down list" sqref="C15" xr:uid="{00000000-0002-0000-0C00-000035000000}">
      <formula1>$B$91:$B$249</formula1>
    </dataValidation>
    <dataValidation type="list" allowBlank="1" showInputMessage="1" showErrorMessage="1" error="Select from the drop-down list" prompt="Select from the drop-down list" sqref="C16" xr:uid="{00000000-0002-0000-0C00-000036000000}">
      <formula1>$B$85:$B$88</formula1>
    </dataValidation>
    <dataValidation type="list" allowBlank="1" showInputMessage="1" showErrorMessage="1" error="Please select from the drop-down list" prompt="Please select from the drop-down list" sqref="C14" xr:uid="{00000000-0002-0000-0C00-000037000000}">
      <formula1>$C$85:$C$87</formula1>
    </dataValidation>
    <dataValidation type="list" allowBlank="1" showInputMessage="1" showErrorMessage="1" prompt="Select sector" sqref="D40:D41 H40:H41 K44:K45" xr:uid="{00000000-0002-0000-0C00-000038000000}">
      <formula1>$J$111:$J$119</formula1>
    </dataValidation>
    <dataValidation type="list" allowBlank="1" showInputMessage="1" showErrorMessage="1" prompt="Select changes in asset" sqref="F40:G41 J40:K41" xr:uid="{00000000-0002-0000-0C00-000039000000}">
      <formula1>$I$120:$I$124</formula1>
    </dataValidation>
    <dataValidation type="list" allowBlank="1" showInputMessage="1" showErrorMessage="1" prompt="Select targeted asset" sqref="E40:E41 I40:I41" xr:uid="{00000000-0002-0000-0C00-00003A000000}">
      <formula1>$J$130:$J$131</formula1>
    </dataValidation>
    <dataValidation type="list" allowBlank="1" showInputMessage="1" showErrorMessage="1" prompt="Select adaptation strategy" sqref="G75:G78 O75:O78 K75:K78" xr:uid="{00000000-0002-0000-0C00-00003B000000}">
      <formula1>$I$130:$I$146</formula1>
    </dataValidation>
    <dataValidation type="list" allowBlank="1" showInputMessage="1" showErrorMessage="1" prompt="Select sector" sqref="F75:F78 N75:N78 J75:J78" xr:uid="{00000000-0002-0000-0C00-00003C000000}">
      <formula1>$J$115:$J$123</formula1>
    </dataValidation>
    <dataValidation type="list" allowBlank="1" showInputMessage="1" showErrorMessage="1" prompt="Select type of assets" sqref="E75:E78 M75:M78 I75:I78" xr:uid="{00000000-0002-0000-0C00-00003D000000}">
      <formula1>$L$109:$L$115</formula1>
    </dataValidation>
    <dataValidation type="list" allowBlank="1" showInputMessage="1" showErrorMessage="1" prompt="Select income source" sqref="E80:F80 E82:F82 E84:F84" xr:uid="{00000000-0002-0000-0C00-00003E000000}">
      <formula1>$K$108:$K$122</formula1>
    </dataValidation>
    <dataValidation type="list" allowBlank="1" showInputMessage="1" showErrorMessage="1" error="Please select the from the drop-down list_x000a_" prompt="Please select from the drop-down list" sqref="C17" xr:uid="{00000000-0002-0000-0C00-00003F000000}">
      <formula1>$J$75:$J$84</formula1>
    </dataValidation>
  </dataValidations>
  <hyperlinks>
    <hyperlink ref="B8" r:id="rId1" xr:uid="{00000000-0004-0000-0C00-000000000000}"/>
  </hyperlinks>
  <pageMargins left="0.7" right="0.7" top="0.75" bottom="0.75" header="0.3" footer="0.3"/>
  <pageSetup paperSize="8" scale="36" fitToHeight="0" orientation="landscape" cellComments="asDisplayed"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sheetPr>
  <dimension ref="B1:AN87"/>
  <sheetViews>
    <sheetView topLeftCell="A61" zoomScale="90" zoomScaleNormal="90" workbookViewId="0">
      <selection activeCell="E10" sqref="E10:F10"/>
    </sheetView>
  </sheetViews>
  <sheetFormatPr defaultColWidth="8.54296875" defaultRowHeight="14" x14ac:dyDescent="0.3"/>
  <cols>
    <col min="1" max="1" width="1.453125" style="19" customWidth="1"/>
    <col min="2" max="2" width="1.453125" style="18" customWidth="1"/>
    <col min="3" max="3" width="10.453125" style="18" customWidth="1"/>
    <col min="4" max="4" width="21" style="18" customWidth="1"/>
    <col min="5" max="5" width="27.453125" style="19" customWidth="1"/>
    <col min="6" max="6" width="22.54296875" style="19" customWidth="1"/>
    <col min="7" max="7" width="13.453125" style="19" customWidth="1"/>
    <col min="8" max="8" width="1.81640625" style="19" customWidth="1"/>
    <col min="9" max="9" width="11.1796875" style="19" customWidth="1"/>
    <col min="10" max="10" width="6.1796875" style="19" customWidth="1"/>
    <col min="11" max="12" width="18.1796875" style="19" customWidth="1"/>
    <col min="13" max="13" width="27.54296875" style="19" customWidth="1"/>
    <col min="14" max="14" width="18.54296875" style="491" customWidth="1"/>
    <col min="15" max="15" width="14.1796875" style="19" customWidth="1"/>
    <col min="16" max="16" width="1.81640625" style="19" customWidth="1"/>
    <col min="17" max="17" width="10.1796875" style="19" customWidth="1"/>
    <col min="18" max="19" width="8.54296875" style="19"/>
    <col min="20" max="20" width="23" style="19" customWidth="1"/>
    <col min="21" max="21" width="28.1796875" style="19" customWidth="1"/>
    <col min="22" max="22" width="23.81640625" style="19" customWidth="1"/>
    <col min="23" max="23" width="12.1796875" style="19" customWidth="1"/>
    <col min="24" max="24" width="2.1796875" style="19" customWidth="1"/>
    <col min="25" max="25" width="10.81640625" style="19" customWidth="1"/>
    <col min="26" max="26" width="5.81640625" style="19" customWidth="1"/>
    <col min="27" max="27" width="4.54296875" style="19" customWidth="1"/>
    <col min="28" max="28" width="24.81640625" style="19" customWidth="1"/>
    <col min="29" max="29" width="22.54296875" style="19" customWidth="1"/>
    <col min="30" max="30" width="30.453125" style="19" customWidth="1"/>
    <col min="31" max="31" width="13.453125" style="19" customWidth="1"/>
    <col min="32" max="32" width="2.54296875" style="19" customWidth="1"/>
    <col min="33" max="33" width="10.81640625" style="19" customWidth="1"/>
    <col min="34" max="34" width="4.81640625" style="19" customWidth="1"/>
    <col min="35" max="35" width="5" style="19" customWidth="1"/>
    <col min="36" max="36" width="23.1796875" style="19" customWidth="1"/>
    <col min="37" max="37" width="21" style="19" customWidth="1"/>
    <col min="38" max="38" width="32.1796875" style="19" customWidth="1"/>
    <col min="39" max="39" width="14.1796875" style="19" customWidth="1"/>
    <col min="40" max="40" width="2.81640625" style="19" customWidth="1"/>
    <col min="41" max="16384" width="8.54296875" style="19"/>
  </cols>
  <sheetData>
    <row r="1" spans="2:40" ht="14.5" thickBot="1" x14ac:dyDescent="0.35"/>
    <row r="2" spans="2:40" ht="14.5" thickBot="1" x14ac:dyDescent="0.35">
      <c r="B2" s="62"/>
      <c r="C2" s="63"/>
      <c r="D2" s="63"/>
      <c r="E2" s="64"/>
      <c r="F2" s="64"/>
      <c r="G2" s="64"/>
      <c r="H2" s="65"/>
      <c r="J2" s="62"/>
      <c r="K2" s="63"/>
      <c r="L2" s="63"/>
      <c r="M2" s="64"/>
      <c r="N2" s="492"/>
      <c r="O2" s="64"/>
      <c r="P2" s="65"/>
      <c r="R2" s="62"/>
      <c r="S2" s="63"/>
      <c r="T2" s="63"/>
      <c r="U2" s="64"/>
      <c r="V2" s="64"/>
      <c r="W2" s="64"/>
      <c r="X2" s="65"/>
      <c r="Z2" s="62"/>
      <c r="AA2" s="63"/>
      <c r="AB2" s="63"/>
      <c r="AC2" s="64"/>
      <c r="AD2" s="64"/>
      <c r="AE2" s="64"/>
      <c r="AF2" s="65"/>
      <c r="AH2" s="62"/>
      <c r="AI2" s="63"/>
      <c r="AJ2" s="63"/>
      <c r="AK2" s="64"/>
      <c r="AL2" s="64"/>
      <c r="AM2" s="64"/>
      <c r="AN2" s="65"/>
    </row>
    <row r="3" spans="2:40" ht="20.5" customHeight="1" thickBot="1" x14ac:dyDescent="0.45">
      <c r="B3" s="66"/>
      <c r="C3" s="538" t="s">
        <v>1073</v>
      </c>
      <c r="D3" s="539"/>
      <c r="E3" s="539"/>
      <c r="F3" s="539"/>
      <c r="G3" s="540"/>
      <c r="H3" s="67"/>
      <c r="J3" s="66"/>
      <c r="K3" s="538" t="s">
        <v>1074</v>
      </c>
      <c r="L3" s="539"/>
      <c r="M3" s="539"/>
      <c r="N3" s="539"/>
      <c r="O3" s="540"/>
      <c r="P3" s="67"/>
      <c r="R3" s="66"/>
      <c r="S3" s="538" t="s">
        <v>738</v>
      </c>
      <c r="T3" s="539"/>
      <c r="U3" s="539"/>
      <c r="V3" s="539"/>
      <c r="W3" s="540"/>
      <c r="X3" s="67"/>
      <c r="Z3" s="66"/>
      <c r="AA3" s="538" t="s">
        <v>739</v>
      </c>
      <c r="AB3" s="539"/>
      <c r="AC3" s="539"/>
      <c r="AD3" s="539"/>
      <c r="AE3" s="540"/>
      <c r="AF3" s="67"/>
      <c r="AH3" s="66"/>
      <c r="AI3" s="538" t="s">
        <v>740</v>
      </c>
      <c r="AJ3" s="539"/>
      <c r="AK3" s="539"/>
      <c r="AL3" s="539"/>
      <c r="AM3" s="540"/>
      <c r="AN3" s="67"/>
    </row>
    <row r="4" spans="2:40" ht="14.5" customHeight="1" x14ac:dyDescent="0.3">
      <c r="B4" s="567"/>
      <c r="C4" s="542"/>
      <c r="D4" s="542"/>
      <c r="E4" s="542"/>
      <c r="F4" s="542"/>
      <c r="G4" s="69"/>
      <c r="H4" s="67"/>
      <c r="J4" s="541"/>
      <c r="K4" s="542"/>
      <c r="L4" s="542"/>
      <c r="M4" s="542"/>
      <c r="N4" s="542"/>
      <c r="O4" s="69"/>
      <c r="P4" s="67"/>
      <c r="R4" s="541"/>
      <c r="S4" s="542"/>
      <c r="T4" s="542"/>
      <c r="U4" s="542"/>
      <c r="V4" s="542"/>
      <c r="W4" s="69"/>
      <c r="X4" s="67"/>
      <c r="Z4" s="541"/>
      <c r="AA4" s="542"/>
      <c r="AB4" s="542"/>
      <c r="AC4" s="542"/>
      <c r="AD4" s="542"/>
      <c r="AE4" s="69"/>
      <c r="AF4" s="67"/>
      <c r="AH4" s="541"/>
      <c r="AI4" s="542"/>
      <c r="AJ4" s="542"/>
      <c r="AK4" s="542"/>
      <c r="AL4" s="542"/>
      <c r="AM4" s="69"/>
      <c r="AN4" s="67"/>
    </row>
    <row r="5" spans="2:40" x14ac:dyDescent="0.3">
      <c r="B5" s="68"/>
      <c r="C5" s="543"/>
      <c r="D5" s="543"/>
      <c r="E5" s="543"/>
      <c r="F5" s="543"/>
      <c r="G5" s="69"/>
      <c r="H5" s="67"/>
      <c r="J5" s="68"/>
      <c r="K5" s="543"/>
      <c r="L5" s="543"/>
      <c r="M5" s="543"/>
      <c r="N5" s="543"/>
      <c r="O5" s="69"/>
      <c r="P5" s="67"/>
      <c r="R5" s="68"/>
      <c r="S5" s="543"/>
      <c r="T5" s="543"/>
      <c r="U5" s="543"/>
      <c r="V5" s="543"/>
      <c r="W5" s="69"/>
      <c r="X5" s="67"/>
      <c r="Z5" s="68"/>
      <c r="AA5" s="543"/>
      <c r="AB5" s="543"/>
      <c r="AC5" s="543"/>
      <c r="AD5" s="543"/>
      <c r="AE5" s="69"/>
      <c r="AF5" s="67"/>
      <c r="AH5" s="68"/>
      <c r="AI5" s="543"/>
      <c r="AJ5" s="543"/>
      <c r="AK5" s="543"/>
      <c r="AL5" s="543"/>
      <c r="AM5" s="69"/>
      <c r="AN5" s="67"/>
    </row>
    <row r="6" spans="2:40" x14ac:dyDescent="0.3">
      <c r="B6" s="68"/>
      <c r="C6" s="44"/>
      <c r="D6" s="49"/>
      <c r="E6" s="45"/>
      <c r="F6" s="69"/>
      <c r="G6" s="69"/>
      <c r="H6" s="67"/>
      <c r="J6" s="68"/>
      <c r="K6" s="44"/>
      <c r="L6" s="49"/>
      <c r="M6" s="45"/>
      <c r="N6" s="493"/>
      <c r="O6" s="69"/>
      <c r="P6" s="67"/>
      <c r="R6" s="68"/>
      <c r="S6" s="44"/>
      <c r="T6" s="49"/>
      <c r="U6" s="45"/>
      <c r="V6" s="69"/>
      <c r="W6" s="69"/>
      <c r="X6" s="67"/>
      <c r="Z6" s="68"/>
      <c r="AA6" s="44"/>
      <c r="AB6" s="49"/>
      <c r="AC6" s="45"/>
      <c r="AD6" s="69"/>
      <c r="AE6" s="69"/>
      <c r="AF6" s="67"/>
      <c r="AH6" s="68"/>
      <c r="AI6" s="44"/>
      <c r="AJ6" s="49"/>
      <c r="AK6" s="45"/>
      <c r="AL6" s="69"/>
      <c r="AM6" s="69"/>
      <c r="AN6" s="67"/>
    </row>
    <row r="7" spans="2:40" ht="14.15" customHeight="1" thickBot="1" x14ac:dyDescent="0.35">
      <c r="B7" s="68"/>
      <c r="C7" s="531" t="s">
        <v>229</v>
      </c>
      <c r="D7" s="531"/>
      <c r="E7" s="46"/>
      <c r="F7" s="69"/>
      <c r="G7" s="69"/>
      <c r="H7" s="67"/>
      <c r="J7" s="68"/>
      <c r="K7" s="531" t="s">
        <v>229</v>
      </c>
      <c r="L7" s="531"/>
      <c r="M7" s="46"/>
      <c r="N7" s="493"/>
      <c r="O7" s="69"/>
      <c r="P7" s="67"/>
      <c r="R7" s="68"/>
      <c r="S7" s="531" t="s">
        <v>229</v>
      </c>
      <c r="T7" s="531"/>
      <c r="U7" s="46"/>
      <c r="V7" s="69"/>
      <c r="W7" s="69"/>
      <c r="X7" s="67"/>
      <c r="Z7" s="68"/>
      <c r="AA7" s="531" t="s">
        <v>229</v>
      </c>
      <c r="AB7" s="531"/>
      <c r="AC7" s="46"/>
      <c r="AD7" s="69"/>
      <c r="AE7" s="69"/>
      <c r="AF7" s="67"/>
      <c r="AH7" s="68"/>
      <c r="AI7" s="531" t="s">
        <v>229</v>
      </c>
      <c r="AJ7" s="531"/>
      <c r="AK7" s="46"/>
      <c r="AL7" s="69"/>
      <c r="AM7" s="69"/>
      <c r="AN7" s="67"/>
    </row>
    <row r="8" spans="2:40" ht="27.75" customHeight="1" thickBot="1" x14ac:dyDescent="0.35">
      <c r="B8" s="68"/>
      <c r="C8" s="544" t="s">
        <v>237</v>
      </c>
      <c r="D8" s="544"/>
      <c r="E8" s="544"/>
      <c r="F8" s="544"/>
      <c r="G8" s="69"/>
      <c r="H8" s="67"/>
      <c r="I8" s="341"/>
      <c r="J8" s="68"/>
      <c r="K8" s="544" t="s">
        <v>237</v>
      </c>
      <c r="L8" s="544"/>
      <c r="M8" s="544"/>
      <c r="N8" s="544"/>
      <c r="O8" s="69"/>
      <c r="P8" s="67"/>
      <c r="Q8" s="337"/>
      <c r="R8" s="68"/>
      <c r="S8" s="544" t="s">
        <v>237</v>
      </c>
      <c r="T8" s="544"/>
      <c r="U8" s="544"/>
      <c r="V8" s="544"/>
      <c r="W8" s="69"/>
      <c r="X8" s="67"/>
      <c r="Y8" s="337"/>
      <c r="Z8" s="68"/>
      <c r="AA8" s="544" t="s">
        <v>237</v>
      </c>
      <c r="AB8" s="544"/>
      <c r="AC8" s="544"/>
      <c r="AD8" s="544"/>
      <c r="AE8" s="69"/>
      <c r="AF8" s="67"/>
      <c r="AG8" s="346"/>
      <c r="AH8" s="68"/>
      <c r="AI8" s="544" t="s">
        <v>237</v>
      </c>
      <c r="AJ8" s="544"/>
      <c r="AK8" s="544"/>
      <c r="AL8" s="544"/>
      <c r="AM8" s="69"/>
      <c r="AN8" s="67"/>
    </row>
    <row r="9" spans="2:40" ht="20" customHeight="1" thickBot="1" x14ac:dyDescent="0.35">
      <c r="B9" s="68"/>
      <c r="C9" s="545" t="s">
        <v>826</v>
      </c>
      <c r="D9" s="545"/>
      <c r="E9" s="565">
        <v>500000</v>
      </c>
      <c r="F9" s="566"/>
      <c r="G9" s="69"/>
      <c r="H9" s="67"/>
      <c r="J9" s="68"/>
      <c r="K9" s="545" t="s">
        <v>826</v>
      </c>
      <c r="L9" s="545"/>
      <c r="M9" s="546">
        <v>500000</v>
      </c>
      <c r="N9" s="547"/>
      <c r="O9" s="69"/>
      <c r="P9" s="67"/>
      <c r="R9" s="68"/>
      <c r="S9" s="545" t="s">
        <v>631</v>
      </c>
      <c r="T9" s="545"/>
      <c r="U9" s="546"/>
      <c r="V9" s="547"/>
      <c r="W9" s="69"/>
      <c r="X9" s="67"/>
      <c r="Z9" s="68"/>
      <c r="AA9" s="545" t="s">
        <v>631</v>
      </c>
      <c r="AB9" s="545"/>
      <c r="AC9" s="546"/>
      <c r="AD9" s="547"/>
      <c r="AE9" s="69"/>
      <c r="AF9" s="67"/>
      <c r="AH9" s="68"/>
      <c r="AI9" s="545" t="s">
        <v>631</v>
      </c>
      <c r="AJ9" s="545"/>
      <c r="AK9" s="546"/>
      <c r="AL9" s="547"/>
      <c r="AM9" s="69"/>
      <c r="AN9" s="67"/>
    </row>
    <row r="10" spans="2:40" ht="219.5" customHeight="1" thickBot="1" x14ac:dyDescent="0.35">
      <c r="B10" s="68"/>
      <c r="C10" s="531" t="s">
        <v>230</v>
      </c>
      <c r="D10" s="531"/>
      <c r="E10" s="561" t="s">
        <v>1079</v>
      </c>
      <c r="F10" s="562"/>
      <c r="G10" s="69"/>
      <c r="H10" s="67"/>
      <c r="J10" s="68"/>
      <c r="K10" s="531" t="s">
        <v>230</v>
      </c>
      <c r="L10" s="531"/>
      <c r="M10" s="563" t="s">
        <v>1078</v>
      </c>
      <c r="N10" s="564"/>
      <c r="O10" s="69"/>
      <c r="P10" s="67"/>
      <c r="R10" s="68"/>
      <c r="S10" s="531" t="s">
        <v>230</v>
      </c>
      <c r="T10" s="531"/>
      <c r="U10" s="548"/>
      <c r="V10" s="549"/>
      <c r="W10" s="69"/>
      <c r="X10" s="67"/>
      <c r="Z10" s="68"/>
      <c r="AA10" s="531" t="s">
        <v>230</v>
      </c>
      <c r="AB10" s="531"/>
      <c r="AC10" s="548"/>
      <c r="AD10" s="549"/>
      <c r="AE10" s="69"/>
      <c r="AF10" s="67"/>
      <c r="AH10" s="68"/>
      <c r="AI10" s="531" t="s">
        <v>230</v>
      </c>
      <c r="AJ10" s="531"/>
      <c r="AK10" s="548"/>
      <c r="AL10" s="549"/>
      <c r="AM10" s="69"/>
      <c r="AN10" s="67"/>
    </row>
    <row r="11" spans="2:40" ht="14.5" thickBot="1" x14ac:dyDescent="0.35">
      <c r="B11" s="68"/>
      <c r="C11" s="49"/>
      <c r="D11" s="49"/>
      <c r="E11" s="69"/>
      <c r="F11" s="69"/>
      <c r="G11" s="69"/>
      <c r="H11" s="67"/>
      <c r="J11" s="68"/>
      <c r="K11" s="49"/>
      <c r="L11" s="49"/>
      <c r="M11" s="69"/>
      <c r="N11" s="493"/>
      <c r="O11" s="69"/>
      <c r="P11" s="67"/>
      <c r="R11" s="68"/>
      <c r="S11" s="49"/>
      <c r="T11" s="49"/>
      <c r="U11" s="69"/>
      <c r="V11" s="69"/>
      <c r="W11" s="69"/>
      <c r="X11" s="67"/>
      <c r="Z11" s="68"/>
      <c r="AA11" s="49"/>
      <c r="AB11" s="49"/>
      <c r="AC11" s="69"/>
      <c r="AD11" s="69"/>
      <c r="AE11" s="69"/>
      <c r="AF11" s="67"/>
      <c r="AH11" s="68"/>
      <c r="AI11" s="49"/>
      <c r="AJ11" s="49"/>
      <c r="AK11" s="69"/>
      <c r="AL11" s="69"/>
      <c r="AM11" s="69"/>
      <c r="AN11" s="67"/>
    </row>
    <row r="12" spans="2:40" ht="18.75" customHeight="1" thickBot="1" x14ac:dyDescent="0.35">
      <c r="B12" s="68"/>
      <c r="C12" s="531" t="s">
        <v>294</v>
      </c>
      <c r="D12" s="531"/>
      <c r="E12" s="546"/>
      <c r="F12" s="547"/>
      <c r="G12" s="69"/>
      <c r="H12" s="67"/>
      <c r="J12" s="68"/>
      <c r="K12" s="531" t="s">
        <v>294</v>
      </c>
      <c r="L12" s="531"/>
      <c r="M12" s="546"/>
      <c r="N12" s="547"/>
      <c r="O12" s="69"/>
      <c r="P12" s="67"/>
      <c r="R12" s="68"/>
      <c r="S12" s="531" t="s">
        <v>294</v>
      </c>
      <c r="T12" s="531"/>
      <c r="U12" s="546"/>
      <c r="V12" s="547"/>
      <c r="W12" s="69"/>
      <c r="X12" s="67"/>
      <c r="Z12" s="68"/>
      <c r="AA12" s="531" t="s">
        <v>294</v>
      </c>
      <c r="AB12" s="531"/>
      <c r="AC12" s="546"/>
      <c r="AD12" s="547"/>
      <c r="AE12" s="69"/>
      <c r="AF12" s="67"/>
      <c r="AH12" s="68"/>
      <c r="AI12" s="531" t="s">
        <v>294</v>
      </c>
      <c r="AJ12" s="531"/>
      <c r="AK12" s="546"/>
      <c r="AL12" s="547"/>
      <c r="AM12" s="69"/>
      <c r="AN12" s="67"/>
    </row>
    <row r="13" spans="2:40" ht="15" customHeight="1" x14ac:dyDescent="0.3">
      <c r="B13" s="68"/>
      <c r="C13" s="550" t="s">
        <v>293</v>
      </c>
      <c r="D13" s="550"/>
      <c r="E13" s="550"/>
      <c r="F13" s="550"/>
      <c r="G13" s="69"/>
      <c r="H13" s="67"/>
      <c r="J13" s="68"/>
      <c r="K13" s="550" t="s">
        <v>293</v>
      </c>
      <c r="L13" s="550"/>
      <c r="M13" s="550"/>
      <c r="N13" s="550"/>
      <c r="O13" s="69"/>
      <c r="P13" s="67"/>
      <c r="R13" s="68"/>
      <c r="S13" s="550" t="s">
        <v>293</v>
      </c>
      <c r="T13" s="550"/>
      <c r="U13" s="550"/>
      <c r="V13" s="550"/>
      <c r="W13" s="69"/>
      <c r="X13" s="67"/>
      <c r="Z13" s="68"/>
      <c r="AA13" s="550" t="s">
        <v>293</v>
      </c>
      <c r="AB13" s="550"/>
      <c r="AC13" s="550"/>
      <c r="AD13" s="550"/>
      <c r="AE13" s="69"/>
      <c r="AF13" s="67"/>
      <c r="AH13" s="68"/>
      <c r="AI13" s="550" t="s">
        <v>293</v>
      </c>
      <c r="AJ13" s="550"/>
      <c r="AK13" s="550"/>
      <c r="AL13" s="550"/>
      <c r="AM13" s="69"/>
      <c r="AN13" s="67"/>
    </row>
    <row r="14" spans="2:40" ht="15" customHeight="1" x14ac:dyDescent="0.3">
      <c r="B14" s="68"/>
      <c r="C14" s="333"/>
      <c r="D14" s="333"/>
      <c r="E14" s="333"/>
      <c r="F14" s="333"/>
      <c r="G14" s="69"/>
      <c r="H14" s="67"/>
      <c r="J14" s="68"/>
      <c r="K14" s="333"/>
      <c r="L14" s="333"/>
      <c r="M14" s="333"/>
      <c r="N14" s="494"/>
      <c r="O14" s="69"/>
      <c r="P14" s="67"/>
      <c r="R14" s="68"/>
      <c r="S14" s="333"/>
      <c r="T14" s="333"/>
      <c r="U14" s="333"/>
      <c r="V14" s="333"/>
      <c r="W14" s="69"/>
      <c r="X14" s="67"/>
      <c r="Z14" s="68"/>
      <c r="AA14" s="340"/>
      <c r="AB14" s="340"/>
      <c r="AC14" s="340"/>
      <c r="AD14" s="340"/>
      <c r="AE14" s="69"/>
      <c r="AF14" s="67"/>
      <c r="AH14" s="68"/>
      <c r="AI14" s="340"/>
      <c r="AJ14" s="340"/>
      <c r="AK14" s="340"/>
      <c r="AL14" s="340"/>
      <c r="AM14" s="69"/>
      <c r="AN14" s="67"/>
    </row>
    <row r="15" spans="2:40" ht="14.5" customHeight="1" thickBot="1" x14ac:dyDescent="0.35">
      <c r="B15" s="68"/>
      <c r="C15" s="531" t="s">
        <v>213</v>
      </c>
      <c r="D15" s="531"/>
      <c r="E15" s="69"/>
      <c r="F15" s="69"/>
      <c r="G15" s="69"/>
      <c r="H15" s="67"/>
      <c r="I15" s="20"/>
      <c r="J15" s="68"/>
      <c r="K15" s="531" t="s">
        <v>213</v>
      </c>
      <c r="L15" s="531"/>
      <c r="M15" s="69"/>
      <c r="N15" s="493"/>
      <c r="O15" s="69"/>
      <c r="P15" s="67"/>
      <c r="R15" s="68"/>
      <c r="S15" s="531" t="s">
        <v>213</v>
      </c>
      <c r="T15" s="531"/>
      <c r="U15" s="69"/>
      <c r="V15" s="69"/>
      <c r="W15" s="69"/>
      <c r="X15" s="67"/>
      <c r="Z15" s="68"/>
      <c r="AA15" s="531" t="s">
        <v>213</v>
      </c>
      <c r="AB15" s="531"/>
      <c r="AC15" s="69"/>
      <c r="AD15" s="69"/>
      <c r="AE15" s="69"/>
      <c r="AF15" s="67"/>
      <c r="AH15" s="68"/>
      <c r="AI15" s="531" t="s">
        <v>213</v>
      </c>
      <c r="AJ15" s="531"/>
      <c r="AK15" s="69"/>
      <c r="AL15" s="69"/>
      <c r="AM15" s="69"/>
      <c r="AN15" s="67"/>
    </row>
    <row r="16" spans="2:40" ht="50.15" customHeight="1" thickBot="1" x14ac:dyDescent="0.35">
      <c r="B16" s="68"/>
      <c r="C16" s="531" t="s">
        <v>270</v>
      </c>
      <c r="D16" s="531"/>
      <c r="E16" s="474" t="s">
        <v>214</v>
      </c>
      <c r="F16" s="475" t="s">
        <v>215</v>
      </c>
      <c r="G16" s="69"/>
      <c r="H16" s="67"/>
      <c r="I16" s="20"/>
      <c r="J16" s="68"/>
      <c r="K16" s="531" t="s">
        <v>270</v>
      </c>
      <c r="L16" s="531"/>
      <c r="M16" s="142" t="s">
        <v>214</v>
      </c>
      <c r="N16" s="495" t="s">
        <v>215</v>
      </c>
      <c r="O16" s="69"/>
      <c r="P16" s="67"/>
      <c r="R16" s="68"/>
      <c r="S16" s="531" t="s">
        <v>270</v>
      </c>
      <c r="T16" s="531"/>
      <c r="U16" s="142" t="s">
        <v>214</v>
      </c>
      <c r="V16" s="143" t="s">
        <v>215</v>
      </c>
      <c r="W16" s="69"/>
      <c r="X16" s="67"/>
      <c r="Z16" s="68"/>
      <c r="AA16" s="531" t="s">
        <v>270</v>
      </c>
      <c r="AB16" s="531"/>
      <c r="AC16" s="142" t="s">
        <v>214</v>
      </c>
      <c r="AD16" s="143" t="s">
        <v>215</v>
      </c>
      <c r="AE16" s="69"/>
      <c r="AF16" s="67"/>
      <c r="AH16" s="68"/>
      <c r="AI16" s="531" t="s">
        <v>270</v>
      </c>
      <c r="AJ16" s="531"/>
      <c r="AK16" s="142" t="s">
        <v>214</v>
      </c>
      <c r="AL16" s="143" t="s">
        <v>215</v>
      </c>
      <c r="AM16" s="69"/>
      <c r="AN16" s="67"/>
    </row>
    <row r="17" spans="2:40" ht="78" x14ac:dyDescent="0.3">
      <c r="B17" s="68"/>
      <c r="C17" s="49"/>
      <c r="D17" s="49"/>
      <c r="E17" s="476" t="s">
        <v>1038</v>
      </c>
      <c r="F17" s="477">
        <f>22911417/550.5</f>
        <v>41619.286103542232</v>
      </c>
      <c r="G17" s="69"/>
      <c r="H17" s="67"/>
      <c r="I17" s="20"/>
      <c r="J17" s="68"/>
      <c r="K17" s="49"/>
      <c r="L17" s="49"/>
      <c r="M17" s="476" t="s">
        <v>1038</v>
      </c>
      <c r="N17" s="496">
        <v>40976</v>
      </c>
      <c r="O17" s="69"/>
      <c r="P17" s="67"/>
      <c r="R17" s="68"/>
      <c r="S17" s="49"/>
      <c r="T17" s="49"/>
      <c r="U17" s="31"/>
      <c r="V17" s="32"/>
      <c r="W17" s="69"/>
      <c r="X17" s="67"/>
      <c r="Z17" s="68"/>
      <c r="AA17" s="49"/>
      <c r="AB17" s="49"/>
      <c r="AC17" s="31"/>
      <c r="AD17" s="32"/>
      <c r="AE17" s="69"/>
      <c r="AF17" s="67"/>
      <c r="AH17" s="68"/>
      <c r="AI17" s="49"/>
      <c r="AJ17" s="49"/>
      <c r="AK17" s="31"/>
      <c r="AL17" s="32"/>
      <c r="AM17" s="69"/>
      <c r="AN17" s="67"/>
    </row>
    <row r="18" spans="2:40" ht="78" x14ac:dyDescent="0.3">
      <c r="B18" s="68"/>
      <c r="C18" s="49"/>
      <c r="D18" s="49"/>
      <c r="E18" s="478" t="s">
        <v>1039</v>
      </c>
      <c r="F18" s="479">
        <f>2387601/550.5</f>
        <v>4337.1498637602181</v>
      </c>
      <c r="G18" s="69"/>
      <c r="H18" s="67"/>
      <c r="I18" s="20"/>
      <c r="J18" s="68"/>
      <c r="K18" s="49"/>
      <c r="L18" s="49"/>
      <c r="M18" s="478" t="s">
        <v>1039</v>
      </c>
      <c r="N18" s="497">
        <v>31313</v>
      </c>
      <c r="O18" s="69"/>
      <c r="P18" s="67"/>
      <c r="R18" s="68"/>
      <c r="S18" s="49"/>
      <c r="T18" s="49"/>
      <c r="U18" s="22"/>
      <c r="V18" s="23"/>
      <c r="W18" s="69"/>
      <c r="X18" s="67"/>
      <c r="Z18" s="68"/>
      <c r="AA18" s="49"/>
      <c r="AB18" s="49"/>
      <c r="AC18" s="22"/>
      <c r="AD18" s="23"/>
      <c r="AE18" s="69"/>
      <c r="AF18" s="67"/>
      <c r="AH18" s="68"/>
      <c r="AI18" s="49"/>
      <c r="AJ18" s="49"/>
      <c r="AK18" s="22"/>
      <c r="AL18" s="23"/>
      <c r="AM18" s="69"/>
      <c r="AN18" s="67"/>
    </row>
    <row r="19" spans="2:40" ht="65" x14ac:dyDescent="0.3">
      <c r="B19" s="68"/>
      <c r="C19" s="49"/>
      <c r="D19" s="49"/>
      <c r="E19" s="478" t="s">
        <v>1040</v>
      </c>
      <c r="F19" s="479">
        <f>4144401/550.5</f>
        <v>7528.4305177111719</v>
      </c>
      <c r="G19" s="69"/>
      <c r="H19" s="67"/>
      <c r="I19" s="20"/>
      <c r="J19" s="68"/>
      <c r="K19" s="49"/>
      <c r="L19" s="49"/>
      <c r="M19" s="478" t="s">
        <v>1040</v>
      </c>
      <c r="N19" s="497">
        <v>11254</v>
      </c>
      <c r="O19" s="69"/>
      <c r="P19" s="67"/>
      <c r="R19" s="68"/>
      <c r="S19" s="49"/>
      <c r="T19" s="49"/>
      <c r="U19" s="22"/>
      <c r="V19" s="23"/>
      <c r="W19" s="69"/>
      <c r="X19" s="67"/>
      <c r="Z19" s="68"/>
      <c r="AA19" s="49"/>
      <c r="AB19" s="49"/>
      <c r="AC19" s="22"/>
      <c r="AD19" s="23"/>
      <c r="AE19" s="69"/>
      <c r="AF19" s="67"/>
      <c r="AH19" s="68"/>
      <c r="AI19" s="49"/>
      <c r="AJ19" s="49"/>
      <c r="AK19" s="22"/>
      <c r="AL19" s="23"/>
      <c r="AM19" s="69"/>
      <c r="AN19" s="67"/>
    </row>
    <row r="20" spans="2:40" ht="26" x14ac:dyDescent="0.3">
      <c r="B20" s="68"/>
      <c r="C20" s="49"/>
      <c r="D20" s="49"/>
      <c r="E20" s="478" t="s">
        <v>1041</v>
      </c>
      <c r="F20" s="479">
        <v>0</v>
      </c>
      <c r="G20" s="69"/>
      <c r="H20" s="67"/>
      <c r="I20" s="20"/>
      <c r="J20" s="68"/>
      <c r="K20" s="49"/>
      <c r="L20" s="49"/>
      <c r="M20" s="478" t="s">
        <v>1041</v>
      </c>
      <c r="N20" s="497">
        <v>0</v>
      </c>
      <c r="O20" s="69"/>
      <c r="P20" s="67"/>
      <c r="R20" s="68"/>
      <c r="S20" s="49"/>
      <c r="T20" s="49"/>
      <c r="U20" s="22"/>
      <c r="V20" s="23"/>
      <c r="W20" s="69"/>
      <c r="X20" s="67"/>
      <c r="Z20" s="68"/>
      <c r="AA20" s="49"/>
      <c r="AB20" s="49"/>
      <c r="AC20" s="22"/>
      <c r="AD20" s="23"/>
      <c r="AE20" s="69"/>
      <c r="AF20" s="67"/>
      <c r="AH20" s="68"/>
      <c r="AI20" s="49"/>
      <c r="AJ20" s="49"/>
      <c r="AK20" s="22"/>
      <c r="AL20" s="23"/>
      <c r="AM20" s="69"/>
      <c r="AN20" s="67"/>
    </row>
    <row r="21" spans="2:40" ht="39" x14ac:dyDescent="0.3">
      <c r="B21" s="68"/>
      <c r="C21" s="49"/>
      <c r="D21" s="49"/>
      <c r="E21" s="478" t="s">
        <v>1042</v>
      </c>
      <c r="F21" s="479">
        <f>153720/550.5</f>
        <v>279.23705722070844</v>
      </c>
      <c r="G21" s="69"/>
      <c r="H21" s="67"/>
      <c r="I21" s="20"/>
      <c r="J21" s="68"/>
      <c r="K21" s="49"/>
      <c r="L21" s="49"/>
      <c r="M21" s="478" t="s">
        <v>1042</v>
      </c>
      <c r="N21" s="497">
        <v>452</v>
      </c>
      <c r="O21" s="69"/>
      <c r="P21" s="67"/>
      <c r="R21" s="68"/>
      <c r="S21" s="49"/>
      <c r="T21" s="49"/>
      <c r="U21" s="22"/>
      <c r="V21" s="23"/>
      <c r="W21" s="69"/>
      <c r="X21" s="67"/>
      <c r="Z21" s="68"/>
      <c r="AA21" s="49"/>
      <c r="AB21" s="49"/>
      <c r="AC21" s="22"/>
      <c r="AD21" s="23"/>
      <c r="AE21" s="69"/>
      <c r="AF21" s="67"/>
      <c r="AH21" s="68"/>
      <c r="AI21" s="49"/>
      <c r="AJ21" s="49"/>
      <c r="AK21" s="22"/>
      <c r="AL21" s="23"/>
      <c r="AM21" s="69"/>
      <c r="AN21" s="67"/>
    </row>
    <row r="22" spans="2:40" ht="26" x14ac:dyDescent="0.3">
      <c r="B22" s="68"/>
      <c r="C22" s="49"/>
      <c r="D22" s="49"/>
      <c r="E22" s="478" t="s">
        <v>1043</v>
      </c>
      <c r="F22" s="479">
        <v>0</v>
      </c>
      <c r="G22" s="69"/>
      <c r="H22" s="67"/>
      <c r="I22" s="20"/>
      <c r="J22" s="68"/>
      <c r="K22" s="49"/>
      <c r="L22" s="49"/>
      <c r="M22" s="478" t="s">
        <v>1043</v>
      </c>
      <c r="N22" s="497">
        <f>0</f>
        <v>0</v>
      </c>
      <c r="O22" s="69"/>
      <c r="P22" s="67"/>
      <c r="R22" s="68"/>
      <c r="S22" s="49"/>
      <c r="T22" s="49"/>
      <c r="U22" s="22"/>
      <c r="V22" s="23"/>
      <c r="W22" s="69"/>
      <c r="X22" s="67"/>
      <c r="Z22" s="68"/>
      <c r="AA22" s="49"/>
      <c r="AB22" s="49"/>
      <c r="AC22" s="22"/>
      <c r="AD22" s="23"/>
      <c r="AE22" s="69"/>
      <c r="AF22" s="67"/>
      <c r="AH22" s="68"/>
      <c r="AI22" s="49"/>
      <c r="AJ22" s="49"/>
      <c r="AK22" s="22"/>
      <c r="AL22" s="23"/>
      <c r="AM22" s="69"/>
      <c r="AN22" s="67"/>
    </row>
    <row r="23" spans="2:40" ht="52" x14ac:dyDescent="0.3">
      <c r="B23" s="68"/>
      <c r="C23" s="49"/>
      <c r="D23" s="49"/>
      <c r="E23" s="480" t="s">
        <v>1044</v>
      </c>
      <c r="F23" s="479">
        <v>0</v>
      </c>
      <c r="G23" s="69"/>
      <c r="H23" s="67"/>
      <c r="I23" s="20"/>
      <c r="J23" s="68"/>
      <c r="K23" s="49"/>
      <c r="L23" s="49"/>
      <c r="M23" s="480" t="s">
        <v>1044</v>
      </c>
      <c r="N23" s="497">
        <v>0</v>
      </c>
      <c r="O23" s="69"/>
      <c r="P23" s="67"/>
      <c r="R23" s="68"/>
      <c r="S23" s="49"/>
      <c r="T23" s="49"/>
      <c r="U23" s="22"/>
      <c r="V23" s="23"/>
      <c r="W23" s="69"/>
      <c r="X23" s="67"/>
      <c r="Z23" s="68"/>
      <c r="AA23" s="49"/>
      <c r="AB23" s="49"/>
      <c r="AC23" s="22"/>
      <c r="AD23" s="23"/>
      <c r="AE23" s="69"/>
      <c r="AF23" s="67"/>
      <c r="AH23" s="68"/>
      <c r="AI23" s="49"/>
      <c r="AJ23" s="49"/>
      <c r="AK23" s="22"/>
      <c r="AL23" s="23"/>
      <c r="AM23" s="69"/>
      <c r="AN23" s="67"/>
    </row>
    <row r="24" spans="2:40" ht="78" x14ac:dyDescent="0.3">
      <c r="B24" s="68"/>
      <c r="C24" s="49"/>
      <c r="D24" s="49"/>
      <c r="E24" s="481" t="s">
        <v>1045</v>
      </c>
      <c r="F24" s="479">
        <v>0</v>
      </c>
      <c r="G24" s="69"/>
      <c r="H24" s="67"/>
      <c r="I24" s="20"/>
      <c r="J24" s="68"/>
      <c r="K24" s="49"/>
      <c r="L24" s="49"/>
      <c r="M24" s="481" t="s">
        <v>1045</v>
      </c>
      <c r="N24" s="497">
        <v>0</v>
      </c>
      <c r="O24" s="69"/>
      <c r="P24" s="67"/>
      <c r="R24" s="68"/>
      <c r="S24" s="49"/>
      <c r="T24" s="49"/>
      <c r="U24" s="22"/>
      <c r="V24" s="23"/>
      <c r="W24" s="69"/>
      <c r="X24" s="67"/>
      <c r="Z24" s="68"/>
      <c r="AA24" s="49"/>
      <c r="AB24" s="49"/>
      <c r="AC24" s="22"/>
      <c r="AD24" s="23"/>
      <c r="AE24" s="69"/>
      <c r="AF24" s="67"/>
      <c r="AH24" s="68"/>
      <c r="AI24" s="49"/>
      <c r="AJ24" s="49"/>
      <c r="AK24" s="22"/>
      <c r="AL24" s="23"/>
      <c r="AM24" s="69"/>
      <c r="AN24" s="67"/>
    </row>
    <row r="25" spans="2:40" ht="26" x14ac:dyDescent="0.3">
      <c r="B25" s="68"/>
      <c r="C25" s="49"/>
      <c r="D25" s="49"/>
      <c r="E25" s="481" t="s">
        <v>1046</v>
      </c>
      <c r="F25" s="479">
        <v>0</v>
      </c>
      <c r="G25" s="69"/>
      <c r="H25" s="67"/>
      <c r="I25" s="20"/>
      <c r="J25" s="68"/>
      <c r="K25" s="49"/>
      <c r="L25" s="49"/>
      <c r="M25" s="481" t="s">
        <v>1046</v>
      </c>
      <c r="N25" s="497">
        <v>0</v>
      </c>
      <c r="O25" s="69"/>
      <c r="P25" s="67"/>
      <c r="R25" s="68"/>
      <c r="S25" s="49"/>
      <c r="T25" s="49"/>
      <c r="U25" s="22"/>
      <c r="V25" s="23"/>
      <c r="W25" s="69"/>
      <c r="X25" s="67"/>
      <c r="Z25" s="68"/>
      <c r="AA25" s="49"/>
      <c r="AB25" s="49"/>
      <c r="AC25" s="22"/>
      <c r="AD25" s="23"/>
      <c r="AE25" s="69"/>
      <c r="AF25" s="67"/>
      <c r="AH25" s="68"/>
      <c r="AI25" s="49"/>
      <c r="AJ25" s="49"/>
      <c r="AK25" s="22"/>
      <c r="AL25" s="23"/>
      <c r="AM25" s="69"/>
      <c r="AN25" s="67"/>
    </row>
    <row r="26" spans="2:40" ht="26" x14ac:dyDescent="0.3">
      <c r="B26" s="68"/>
      <c r="C26" s="49"/>
      <c r="D26" s="49"/>
      <c r="E26" s="478" t="s">
        <v>1047</v>
      </c>
      <c r="F26" s="479">
        <f>440847/550.5</f>
        <v>800.81198910081741</v>
      </c>
      <c r="G26" s="69"/>
      <c r="H26" s="67"/>
      <c r="I26" s="20"/>
      <c r="J26" s="68"/>
      <c r="K26" s="49"/>
      <c r="L26" s="49"/>
      <c r="M26" s="478" t="s">
        <v>1047</v>
      </c>
      <c r="N26" s="497">
        <v>22050</v>
      </c>
      <c r="O26" s="69"/>
      <c r="P26" s="67"/>
      <c r="R26" s="68"/>
      <c r="S26" s="49"/>
      <c r="T26" s="49"/>
      <c r="U26" s="22"/>
      <c r="V26" s="23"/>
      <c r="W26" s="69"/>
      <c r="X26" s="67"/>
      <c r="Z26" s="68"/>
      <c r="AA26" s="49"/>
      <c r="AB26" s="49"/>
      <c r="AC26" s="22"/>
      <c r="AD26" s="23"/>
      <c r="AE26" s="69"/>
      <c r="AF26" s="67"/>
      <c r="AH26" s="68"/>
      <c r="AI26" s="49"/>
      <c r="AJ26" s="49"/>
      <c r="AK26" s="22"/>
      <c r="AL26" s="23"/>
      <c r="AM26" s="69"/>
      <c r="AN26" s="67"/>
    </row>
    <row r="27" spans="2:40" x14ac:dyDescent="0.3">
      <c r="B27" s="68"/>
      <c r="C27" s="49"/>
      <c r="D27" s="49"/>
      <c r="E27" s="482" t="s">
        <v>1048</v>
      </c>
      <c r="F27" s="479">
        <f>2500146/550.5</f>
        <v>4541.5912806539509</v>
      </c>
      <c r="G27" s="69"/>
      <c r="H27" s="67"/>
      <c r="I27" s="20"/>
      <c r="J27" s="68"/>
      <c r="K27" s="49"/>
      <c r="L27" s="49"/>
      <c r="M27" s="482" t="s">
        <v>1048</v>
      </c>
      <c r="N27" s="497">
        <v>5450</v>
      </c>
      <c r="O27" s="69"/>
      <c r="P27" s="67"/>
      <c r="R27" s="68"/>
      <c r="S27" s="49"/>
      <c r="T27" s="49"/>
      <c r="U27" s="22"/>
      <c r="V27" s="23"/>
      <c r="W27" s="69"/>
      <c r="X27" s="67"/>
      <c r="Z27" s="68"/>
      <c r="AA27" s="49"/>
      <c r="AB27" s="49"/>
      <c r="AC27" s="22"/>
      <c r="AD27" s="23"/>
      <c r="AE27" s="69"/>
      <c r="AF27" s="67"/>
      <c r="AH27" s="68"/>
      <c r="AI27" s="49"/>
      <c r="AJ27" s="49"/>
      <c r="AK27" s="22"/>
      <c r="AL27" s="23"/>
      <c r="AM27" s="69"/>
      <c r="AN27" s="67"/>
    </row>
    <row r="28" spans="2:40" x14ac:dyDescent="0.3">
      <c r="B28" s="68"/>
      <c r="C28" s="49"/>
      <c r="D28" s="49"/>
      <c r="E28" s="482" t="s">
        <v>1049</v>
      </c>
      <c r="F28" s="479">
        <f>2999736/550.5</f>
        <v>5449.1117166212534</v>
      </c>
      <c r="G28" s="69"/>
      <c r="H28" s="67"/>
      <c r="I28" s="20"/>
      <c r="J28" s="68"/>
      <c r="K28" s="49"/>
      <c r="L28" s="49"/>
      <c r="M28" s="482" t="s">
        <v>1049</v>
      </c>
      <c r="N28" s="497">
        <v>6540</v>
      </c>
      <c r="O28" s="69"/>
      <c r="P28" s="67"/>
      <c r="R28" s="68"/>
      <c r="S28" s="49"/>
      <c r="T28" s="49"/>
      <c r="U28" s="22"/>
      <c r="V28" s="23"/>
      <c r="W28" s="69"/>
      <c r="X28" s="67"/>
      <c r="Z28" s="68"/>
      <c r="AA28" s="49"/>
      <c r="AB28" s="49"/>
      <c r="AC28" s="22"/>
      <c r="AD28" s="23"/>
      <c r="AE28" s="69"/>
      <c r="AF28" s="67"/>
      <c r="AH28" s="68"/>
      <c r="AI28" s="49"/>
      <c r="AJ28" s="49"/>
      <c r="AK28" s="22"/>
      <c r="AL28" s="23"/>
      <c r="AM28" s="69"/>
      <c r="AN28" s="67"/>
    </row>
    <row r="29" spans="2:40" x14ac:dyDescent="0.3">
      <c r="B29" s="68"/>
      <c r="C29" s="49"/>
      <c r="D29" s="49"/>
      <c r="E29" s="483" t="s">
        <v>1050</v>
      </c>
      <c r="F29" s="479">
        <f>1499868/550.5</f>
        <v>2724.5558583106267</v>
      </c>
      <c r="G29" s="69"/>
      <c r="H29" s="67"/>
      <c r="I29" s="20"/>
      <c r="J29" s="68"/>
      <c r="K29" s="49"/>
      <c r="L29" s="49"/>
      <c r="M29" s="483" t="s">
        <v>1050</v>
      </c>
      <c r="N29" s="497">
        <v>3270</v>
      </c>
      <c r="O29" s="69"/>
      <c r="P29" s="67"/>
      <c r="R29" s="68"/>
      <c r="S29" s="49"/>
      <c r="T29" s="49"/>
      <c r="U29" s="22"/>
      <c r="V29" s="23"/>
      <c r="W29" s="69"/>
      <c r="X29" s="67"/>
      <c r="Z29" s="68"/>
      <c r="AA29" s="49"/>
      <c r="AB29" s="49"/>
      <c r="AC29" s="22"/>
      <c r="AD29" s="23"/>
      <c r="AE29" s="69"/>
      <c r="AF29" s="67"/>
      <c r="AH29" s="68"/>
      <c r="AI29" s="49"/>
      <c r="AJ29" s="49"/>
      <c r="AK29" s="22"/>
      <c r="AL29" s="23"/>
      <c r="AM29" s="69"/>
      <c r="AN29" s="67"/>
    </row>
    <row r="30" spans="2:40" x14ac:dyDescent="0.3">
      <c r="B30" s="68"/>
      <c r="C30" s="49"/>
      <c r="D30" s="49"/>
      <c r="E30" s="484" t="s">
        <v>1051</v>
      </c>
      <c r="F30" s="479">
        <f>466650/550.5</f>
        <v>847.68392370572212</v>
      </c>
      <c r="G30" s="69"/>
      <c r="H30" s="67"/>
      <c r="I30" s="20"/>
      <c r="J30" s="68"/>
      <c r="K30" s="49"/>
      <c r="L30" s="49"/>
      <c r="M30" s="484" t="s">
        <v>1051</v>
      </c>
      <c r="N30" s="497">
        <v>3995.1498637602181</v>
      </c>
      <c r="O30" s="69"/>
      <c r="P30" s="67"/>
      <c r="R30" s="68"/>
      <c r="S30" s="49"/>
      <c r="T30" s="49"/>
      <c r="U30" s="22"/>
      <c r="V30" s="23"/>
      <c r="W30" s="69"/>
      <c r="X30" s="67"/>
      <c r="Z30" s="68"/>
      <c r="AA30" s="49"/>
      <c r="AB30" s="49"/>
      <c r="AC30" s="22"/>
      <c r="AD30" s="23"/>
      <c r="AE30" s="69"/>
      <c r="AF30" s="67"/>
      <c r="AH30" s="68"/>
      <c r="AI30" s="49"/>
      <c r="AJ30" s="49"/>
      <c r="AK30" s="22"/>
      <c r="AL30" s="23"/>
      <c r="AM30" s="69"/>
      <c r="AN30" s="67"/>
    </row>
    <row r="31" spans="2:40" ht="26" x14ac:dyDescent="0.3">
      <c r="B31" s="68"/>
      <c r="C31" s="49"/>
      <c r="D31" s="49"/>
      <c r="E31" s="484" t="s">
        <v>1052</v>
      </c>
      <c r="F31" s="479">
        <v>0</v>
      </c>
      <c r="G31" s="69"/>
      <c r="H31" s="67"/>
      <c r="I31" s="20"/>
      <c r="J31" s="68"/>
      <c r="K31" s="49"/>
      <c r="L31" s="49"/>
      <c r="M31" s="484" t="s">
        <v>1052</v>
      </c>
      <c r="N31" s="497">
        <v>3917.8019981834695</v>
      </c>
      <c r="O31" s="69"/>
      <c r="P31" s="67"/>
      <c r="R31" s="68"/>
      <c r="S31" s="49"/>
      <c r="T31" s="49"/>
      <c r="U31" s="22"/>
      <c r="V31" s="23"/>
      <c r="W31" s="69"/>
      <c r="X31" s="67"/>
      <c r="Z31" s="68"/>
      <c r="AA31" s="49"/>
      <c r="AB31" s="49"/>
      <c r="AC31" s="22"/>
      <c r="AD31" s="23"/>
      <c r="AE31" s="69"/>
      <c r="AF31" s="67"/>
      <c r="AH31" s="68"/>
      <c r="AI31" s="49"/>
      <c r="AJ31" s="49"/>
      <c r="AK31" s="22"/>
      <c r="AL31" s="23"/>
      <c r="AM31" s="69"/>
      <c r="AN31" s="67"/>
    </row>
    <row r="32" spans="2:40" x14ac:dyDescent="0.3">
      <c r="B32" s="68"/>
      <c r="C32" s="49"/>
      <c r="D32" s="49"/>
      <c r="E32" s="484" t="s">
        <v>1053</v>
      </c>
      <c r="F32" s="479">
        <v>0</v>
      </c>
      <c r="G32" s="69"/>
      <c r="H32" s="67"/>
      <c r="I32" s="20"/>
      <c r="J32" s="68"/>
      <c r="K32" s="49"/>
      <c r="L32" s="49"/>
      <c r="M32" s="484" t="s">
        <v>1053</v>
      </c>
      <c r="N32" s="497">
        <v>1266</v>
      </c>
      <c r="O32" s="69"/>
      <c r="P32" s="67"/>
      <c r="R32" s="68"/>
      <c r="S32" s="49"/>
      <c r="T32" s="49"/>
      <c r="U32" s="22"/>
      <c r="V32" s="23"/>
      <c r="W32" s="69"/>
      <c r="X32" s="67"/>
      <c r="Z32" s="68"/>
      <c r="AA32" s="49"/>
      <c r="AB32" s="49"/>
      <c r="AC32" s="22"/>
      <c r="AD32" s="23"/>
      <c r="AE32" s="69"/>
      <c r="AF32" s="67"/>
      <c r="AH32" s="68"/>
      <c r="AI32" s="49"/>
      <c r="AJ32" s="49"/>
      <c r="AK32" s="22"/>
      <c r="AL32" s="23"/>
      <c r="AM32" s="69"/>
      <c r="AN32" s="67"/>
    </row>
    <row r="33" spans="2:40" x14ac:dyDescent="0.3">
      <c r="B33" s="68"/>
      <c r="C33" s="49"/>
      <c r="D33" s="49"/>
      <c r="E33" s="484" t="s">
        <v>1054</v>
      </c>
      <c r="F33" s="479">
        <f>1654137/550.5</f>
        <v>3004.790190735695</v>
      </c>
      <c r="G33" s="69"/>
      <c r="H33" s="67"/>
      <c r="I33" s="20"/>
      <c r="J33" s="68"/>
      <c r="K33" s="49"/>
      <c r="L33" s="49"/>
      <c r="M33" s="484" t="s">
        <v>1054</v>
      </c>
      <c r="N33" s="497">
        <v>0</v>
      </c>
      <c r="O33" s="69"/>
      <c r="P33" s="67"/>
      <c r="R33" s="68"/>
      <c r="S33" s="49"/>
      <c r="T33" s="49"/>
      <c r="U33" s="22"/>
      <c r="V33" s="23"/>
      <c r="W33" s="69"/>
      <c r="X33" s="67"/>
      <c r="Z33" s="68"/>
      <c r="AA33" s="49"/>
      <c r="AB33" s="49"/>
      <c r="AC33" s="22"/>
      <c r="AD33" s="23"/>
      <c r="AE33" s="69"/>
      <c r="AF33" s="67"/>
      <c r="AH33" s="68"/>
      <c r="AI33" s="49"/>
      <c r="AJ33" s="49"/>
      <c r="AK33" s="22"/>
      <c r="AL33" s="23"/>
      <c r="AM33" s="69"/>
      <c r="AN33" s="67"/>
    </row>
    <row r="34" spans="2:40" x14ac:dyDescent="0.3">
      <c r="B34" s="68"/>
      <c r="C34" s="49"/>
      <c r="D34" s="49"/>
      <c r="E34" s="484" t="s">
        <v>1055</v>
      </c>
      <c r="F34" s="479">
        <v>0</v>
      </c>
      <c r="G34" s="69"/>
      <c r="H34" s="67"/>
      <c r="I34" s="20"/>
      <c r="J34" s="68"/>
      <c r="K34" s="49"/>
      <c r="L34" s="49"/>
      <c r="M34" s="484" t="s">
        <v>1055</v>
      </c>
      <c r="N34" s="497">
        <v>0</v>
      </c>
      <c r="O34" s="69"/>
      <c r="P34" s="67"/>
      <c r="R34" s="68"/>
      <c r="S34" s="49"/>
      <c r="T34" s="49"/>
      <c r="U34" s="22"/>
      <c r="V34" s="23"/>
      <c r="W34" s="69"/>
      <c r="X34" s="67"/>
      <c r="Z34" s="68"/>
      <c r="AA34" s="49"/>
      <c r="AB34" s="49"/>
      <c r="AC34" s="22"/>
      <c r="AD34" s="23"/>
      <c r="AE34" s="69"/>
      <c r="AF34" s="67"/>
      <c r="AH34" s="68"/>
      <c r="AI34" s="49"/>
      <c r="AJ34" s="49"/>
      <c r="AK34" s="22"/>
      <c r="AL34" s="23"/>
      <c r="AM34" s="69"/>
      <c r="AN34" s="67"/>
    </row>
    <row r="35" spans="2:40" x14ac:dyDescent="0.3">
      <c r="B35" s="68"/>
      <c r="C35" s="49"/>
      <c r="D35" s="49"/>
      <c r="E35" s="484" t="s">
        <v>1056</v>
      </c>
      <c r="F35" s="479">
        <v>0</v>
      </c>
      <c r="G35" s="69"/>
      <c r="H35" s="67"/>
      <c r="I35" s="20"/>
      <c r="J35" s="68"/>
      <c r="K35" s="49"/>
      <c r="L35" s="49"/>
      <c r="M35" s="484" t="s">
        <v>1056</v>
      </c>
      <c r="N35" s="497">
        <v>504</v>
      </c>
      <c r="O35" s="69"/>
      <c r="P35" s="67"/>
      <c r="R35" s="68"/>
      <c r="S35" s="49"/>
      <c r="T35" s="49"/>
      <c r="U35" s="22"/>
      <c r="V35" s="23"/>
      <c r="W35" s="69"/>
      <c r="X35" s="67"/>
      <c r="Z35" s="68"/>
      <c r="AA35" s="49"/>
      <c r="AB35" s="49"/>
      <c r="AC35" s="22"/>
      <c r="AD35" s="23"/>
      <c r="AE35" s="69"/>
      <c r="AF35" s="67"/>
      <c r="AH35" s="68"/>
      <c r="AI35" s="49"/>
      <c r="AJ35" s="49"/>
      <c r="AK35" s="22"/>
      <c r="AL35" s="23"/>
      <c r="AM35" s="69"/>
      <c r="AN35" s="67"/>
    </row>
    <row r="36" spans="2:40" x14ac:dyDescent="0.3">
      <c r="B36" s="68"/>
      <c r="C36" s="49"/>
      <c r="D36" s="49"/>
      <c r="E36" s="484" t="s">
        <v>1057</v>
      </c>
      <c r="F36" s="479">
        <v>0</v>
      </c>
      <c r="G36" s="69"/>
      <c r="H36" s="67"/>
      <c r="I36" s="20"/>
      <c r="J36" s="68"/>
      <c r="K36" s="49"/>
      <c r="L36" s="49"/>
      <c r="M36" s="484" t="s">
        <v>1057</v>
      </c>
      <c r="N36" s="497">
        <v>0</v>
      </c>
      <c r="O36" s="69"/>
      <c r="P36" s="67"/>
      <c r="R36" s="68"/>
      <c r="S36" s="49"/>
      <c r="T36" s="49"/>
      <c r="U36" s="22"/>
      <c r="V36" s="23"/>
      <c r="W36" s="69"/>
      <c r="X36" s="67"/>
      <c r="Z36" s="68"/>
      <c r="AA36" s="49"/>
      <c r="AB36" s="49"/>
      <c r="AC36" s="22"/>
      <c r="AD36" s="23"/>
      <c r="AE36" s="69"/>
      <c r="AF36" s="67"/>
      <c r="AH36" s="68"/>
      <c r="AI36" s="49"/>
      <c r="AJ36" s="49"/>
      <c r="AK36" s="22"/>
      <c r="AL36" s="23"/>
      <c r="AM36" s="69"/>
      <c r="AN36" s="67"/>
    </row>
    <row r="37" spans="2:40" x14ac:dyDescent="0.3">
      <c r="B37" s="68"/>
      <c r="C37" s="49"/>
      <c r="D37" s="49"/>
      <c r="E37" s="484" t="s">
        <v>1058</v>
      </c>
      <c r="F37" s="479"/>
      <c r="G37" s="69"/>
      <c r="H37" s="67"/>
      <c r="I37" s="20"/>
      <c r="J37" s="68"/>
      <c r="K37" s="49"/>
      <c r="L37" s="49"/>
      <c r="M37" s="484" t="s">
        <v>1058</v>
      </c>
      <c r="N37" s="497">
        <v>145</v>
      </c>
      <c r="O37" s="69"/>
      <c r="P37" s="67"/>
      <c r="R37" s="68"/>
      <c r="S37" s="49"/>
      <c r="T37" s="49"/>
      <c r="U37" s="22"/>
      <c r="V37" s="23"/>
      <c r="W37" s="69"/>
      <c r="X37" s="67"/>
      <c r="Z37" s="68"/>
      <c r="AA37" s="49"/>
      <c r="AB37" s="49"/>
      <c r="AC37" s="22"/>
      <c r="AD37" s="23"/>
      <c r="AE37" s="69"/>
      <c r="AF37" s="67"/>
      <c r="AH37" s="68"/>
      <c r="AI37" s="49"/>
      <c r="AJ37" s="49"/>
      <c r="AK37" s="22"/>
      <c r="AL37" s="23"/>
      <c r="AM37" s="69"/>
      <c r="AN37" s="67"/>
    </row>
    <row r="38" spans="2:40" x14ac:dyDescent="0.3">
      <c r="B38" s="68"/>
      <c r="C38" s="49"/>
      <c r="D38" s="49"/>
      <c r="E38" s="484" t="s">
        <v>1059</v>
      </c>
      <c r="F38" s="479">
        <v>0</v>
      </c>
      <c r="G38" s="69"/>
      <c r="H38" s="67"/>
      <c r="I38" s="20"/>
      <c r="J38" s="68"/>
      <c r="K38" s="49"/>
      <c r="L38" s="49"/>
      <c r="M38" s="484" t="s">
        <v>1059</v>
      </c>
      <c r="N38" s="497">
        <v>397</v>
      </c>
      <c r="O38" s="69"/>
      <c r="P38" s="67"/>
      <c r="R38" s="68"/>
      <c r="S38" s="49"/>
      <c r="T38" s="49"/>
      <c r="U38" s="22"/>
      <c r="V38" s="23"/>
      <c r="W38" s="69"/>
      <c r="X38" s="67"/>
      <c r="Z38" s="68"/>
      <c r="AA38" s="49"/>
      <c r="AB38" s="49"/>
      <c r="AC38" s="22"/>
      <c r="AD38" s="23"/>
      <c r="AE38" s="69"/>
      <c r="AF38" s="67"/>
      <c r="AH38" s="68"/>
      <c r="AI38" s="49"/>
      <c r="AJ38" s="49"/>
      <c r="AK38" s="22"/>
      <c r="AL38" s="23"/>
      <c r="AM38" s="69"/>
      <c r="AN38" s="67"/>
    </row>
    <row r="39" spans="2:40" x14ac:dyDescent="0.3">
      <c r="B39" s="68"/>
      <c r="C39" s="49"/>
      <c r="D39" s="49"/>
      <c r="E39" s="484" t="s">
        <v>1060</v>
      </c>
      <c r="F39" s="479">
        <f>4749948/550.5</f>
        <v>8628.4250681198919</v>
      </c>
      <c r="G39" s="69"/>
      <c r="H39" s="67"/>
      <c r="I39" s="20"/>
      <c r="J39" s="68"/>
      <c r="K39" s="49"/>
      <c r="L39" s="49"/>
      <c r="M39" s="484" t="s">
        <v>1060</v>
      </c>
      <c r="N39" s="497">
        <v>0</v>
      </c>
      <c r="O39" s="69"/>
      <c r="P39" s="67"/>
      <c r="R39" s="68"/>
      <c r="S39" s="49"/>
      <c r="T39" s="49"/>
      <c r="U39" s="22"/>
      <c r="V39" s="23"/>
      <c r="W39" s="69"/>
      <c r="X39" s="67"/>
      <c r="Z39" s="68"/>
      <c r="AA39" s="49"/>
      <c r="AB39" s="49"/>
      <c r="AC39" s="22"/>
      <c r="AD39" s="23"/>
      <c r="AE39" s="69"/>
      <c r="AF39" s="67"/>
      <c r="AH39" s="68"/>
      <c r="AI39" s="49"/>
      <c r="AJ39" s="49"/>
      <c r="AK39" s="22"/>
      <c r="AL39" s="23"/>
      <c r="AM39" s="69"/>
      <c r="AN39" s="67"/>
    </row>
    <row r="40" spans="2:40" ht="14.5" thickBot="1" x14ac:dyDescent="0.35">
      <c r="B40" s="68"/>
      <c r="C40" s="49"/>
      <c r="D40" s="49"/>
      <c r="E40" s="484" t="s">
        <v>1061</v>
      </c>
      <c r="F40" s="479">
        <f>500139/550.5</f>
        <v>908.51771117166209</v>
      </c>
      <c r="G40" s="69"/>
      <c r="H40" s="67"/>
      <c r="I40" s="20"/>
      <c r="J40" s="68"/>
      <c r="K40" s="49"/>
      <c r="L40" s="49"/>
      <c r="M40" s="484" t="s">
        <v>1061</v>
      </c>
      <c r="N40" s="498">
        <v>0</v>
      </c>
      <c r="O40" s="69"/>
      <c r="P40" s="67"/>
      <c r="R40" s="68"/>
      <c r="S40" s="49"/>
      <c r="T40" s="49"/>
      <c r="U40" s="136"/>
      <c r="V40" s="139"/>
      <c r="W40" s="69"/>
      <c r="X40" s="67"/>
      <c r="Z40" s="68"/>
      <c r="AA40" s="49"/>
      <c r="AB40" s="49"/>
      <c r="AC40" s="136"/>
      <c r="AD40" s="139"/>
      <c r="AE40" s="69"/>
      <c r="AF40" s="67"/>
      <c r="AH40" s="68"/>
      <c r="AI40" s="49"/>
      <c r="AJ40" s="49"/>
      <c r="AK40" s="136"/>
      <c r="AL40" s="139"/>
      <c r="AM40" s="69"/>
      <c r="AN40" s="67"/>
    </row>
    <row r="41" spans="2:40" ht="14.5" thickBot="1" x14ac:dyDescent="0.35">
      <c r="B41" s="68"/>
      <c r="C41" s="49"/>
      <c r="D41" s="49"/>
      <c r="E41" s="485" t="s">
        <v>264</v>
      </c>
      <c r="F41" s="486">
        <f>SUM(F17:F40)</f>
        <v>80669.591280653971</v>
      </c>
      <c r="G41" s="69"/>
      <c r="H41" s="67"/>
      <c r="I41" s="20"/>
      <c r="J41" s="68"/>
      <c r="K41" s="49"/>
      <c r="L41" s="49"/>
      <c r="M41" s="485" t="s">
        <v>264</v>
      </c>
      <c r="N41" s="499">
        <f>SUM(N17:N40)</f>
        <v>131529.9518619437</v>
      </c>
      <c r="O41" s="69"/>
      <c r="P41" s="67"/>
      <c r="R41" s="68"/>
      <c r="S41" s="49"/>
      <c r="T41" s="49"/>
      <c r="U41" s="141" t="s">
        <v>264</v>
      </c>
      <c r="V41" s="140">
        <f>SUM(V17:V40)</f>
        <v>0</v>
      </c>
      <c r="W41" s="69"/>
      <c r="X41" s="67"/>
      <c r="Z41" s="68"/>
      <c r="AA41" s="49"/>
      <c r="AB41" s="49"/>
      <c r="AC41" s="141" t="s">
        <v>264</v>
      </c>
      <c r="AD41" s="140">
        <f>SUM(AD17:AD40)</f>
        <v>0</v>
      </c>
      <c r="AE41" s="69"/>
      <c r="AF41" s="67"/>
      <c r="AH41" s="68"/>
      <c r="AI41" s="49"/>
      <c r="AJ41" s="49"/>
      <c r="AK41" s="141" t="s">
        <v>264</v>
      </c>
      <c r="AL41" s="140">
        <f>SUM(AL17:AL40)</f>
        <v>0</v>
      </c>
      <c r="AM41" s="69"/>
      <c r="AN41" s="67"/>
    </row>
    <row r="42" spans="2:40" x14ac:dyDescent="0.3">
      <c r="B42" s="68"/>
      <c r="C42" s="49"/>
      <c r="D42" s="49"/>
      <c r="E42" s="69"/>
      <c r="F42" s="69"/>
      <c r="G42" s="69"/>
      <c r="H42" s="67"/>
      <c r="I42" s="20"/>
      <c r="J42" s="68"/>
      <c r="K42" s="49"/>
      <c r="L42" s="49"/>
      <c r="M42" s="69"/>
      <c r="N42" s="493"/>
      <c r="O42" s="69"/>
      <c r="P42" s="67"/>
      <c r="R42" s="68"/>
      <c r="S42" s="49"/>
      <c r="T42" s="49"/>
      <c r="U42" s="69"/>
      <c r="V42" s="69"/>
      <c r="W42" s="69"/>
      <c r="X42" s="67"/>
      <c r="Z42" s="68"/>
      <c r="AA42" s="49"/>
      <c r="AB42" s="49"/>
      <c r="AC42" s="69"/>
      <c r="AD42" s="69"/>
      <c r="AE42" s="69"/>
      <c r="AF42" s="67"/>
      <c r="AH42" s="68"/>
      <c r="AI42" s="49"/>
      <c r="AJ42" s="49"/>
      <c r="AK42" s="69"/>
      <c r="AL42" s="69"/>
      <c r="AM42" s="69"/>
      <c r="AN42" s="67"/>
    </row>
    <row r="43" spans="2:40" ht="34.5" customHeight="1" thickBot="1" x14ac:dyDescent="0.35">
      <c r="B43" s="68"/>
      <c r="C43" s="531" t="s">
        <v>268</v>
      </c>
      <c r="D43" s="531"/>
      <c r="E43" s="69"/>
      <c r="F43" s="69"/>
      <c r="G43" s="69"/>
      <c r="H43" s="67"/>
      <c r="I43" s="20"/>
      <c r="J43" s="68"/>
      <c r="K43" s="531" t="s">
        <v>268</v>
      </c>
      <c r="L43" s="531"/>
      <c r="M43" s="69"/>
      <c r="N43" s="493"/>
      <c r="O43" s="69"/>
      <c r="P43" s="67"/>
      <c r="R43" s="68"/>
      <c r="S43" s="531" t="s">
        <v>268</v>
      </c>
      <c r="T43" s="531"/>
      <c r="U43" s="69"/>
      <c r="V43" s="69"/>
      <c r="W43" s="69"/>
      <c r="X43" s="67"/>
      <c r="Z43" s="68"/>
      <c r="AA43" s="531" t="s">
        <v>268</v>
      </c>
      <c r="AB43" s="531"/>
      <c r="AC43" s="69"/>
      <c r="AD43" s="69"/>
      <c r="AE43" s="69"/>
      <c r="AF43" s="67"/>
      <c r="AH43" s="68"/>
      <c r="AI43" s="531" t="s">
        <v>268</v>
      </c>
      <c r="AJ43" s="531"/>
      <c r="AK43" s="69"/>
      <c r="AL43" s="69"/>
      <c r="AM43" s="69"/>
      <c r="AN43" s="67"/>
    </row>
    <row r="44" spans="2:40" ht="50.15" customHeight="1" thickBot="1" x14ac:dyDescent="0.35">
      <c r="B44" s="68"/>
      <c r="C44" s="531" t="s">
        <v>271</v>
      </c>
      <c r="D44" s="531"/>
      <c r="E44" s="455" t="s">
        <v>214</v>
      </c>
      <c r="F44" s="144" t="s">
        <v>216</v>
      </c>
      <c r="G44" s="97" t="s">
        <v>238</v>
      </c>
      <c r="H44" s="67"/>
      <c r="J44" s="68"/>
      <c r="K44" s="531" t="s">
        <v>271</v>
      </c>
      <c r="L44" s="531"/>
      <c r="M44" s="332" t="s">
        <v>214</v>
      </c>
      <c r="N44" s="500" t="s">
        <v>216</v>
      </c>
      <c r="O44" s="97" t="s">
        <v>238</v>
      </c>
      <c r="P44" s="67"/>
      <c r="R44" s="68"/>
      <c r="S44" s="531" t="s">
        <v>271</v>
      </c>
      <c r="T44" s="531"/>
      <c r="U44" s="332" t="s">
        <v>214</v>
      </c>
      <c r="V44" s="144" t="s">
        <v>216</v>
      </c>
      <c r="W44" s="97" t="s">
        <v>238</v>
      </c>
      <c r="X44" s="67"/>
      <c r="Z44" s="68"/>
      <c r="AA44" s="531" t="s">
        <v>271</v>
      </c>
      <c r="AB44" s="531"/>
      <c r="AC44" s="339" t="s">
        <v>214</v>
      </c>
      <c r="AD44" s="144" t="s">
        <v>216</v>
      </c>
      <c r="AE44" s="97" t="s">
        <v>238</v>
      </c>
      <c r="AF44" s="67"/>
      <c r="AH44" s="68"/>
      <c r="AI44" s="531" t="s">
        <v>271</v>
      </c>
      <c r="AJ44" s="531"/>
      <c r="AK44" s="339" t="s">
        <v>214</v>
      </c>
      <c r="AL44" s="144" t="s">
        <v>216</v>
      </c>
      <c r="AM44" s="97" t="s">
        <v>238</v>
      </c>
      <c r="AN44" s="67"/>
    </row>
    <row r="45" spans="2:40" ht="98.5" thickBot="1" x14ac:dyDescent="0.35">
      <c r="B45" s="68"/>
      <c r="C45" s="49"/>
      <c r="D45" s="49"/>
      <c r="E45" s="476" t="s">
        <v>1038</v>
      </c>
      <c r="F45" s="479">
        <f>26703360/550.5</f>
        <v>48507.465940054499</v>
      </c>
      <c r="G45" s="487" t="s">
        <v>1062</v>
      </c>
      <c r="H45" s="67"/>
      <c r="J45" s="68"/>
      <c r="K45" s="49"/>
      <c r="L45" s="49"/>
      <c r="M45" s="21" t="s">
        <v>1038</v>
      </c>
      <c r="N45" s="501">
        <f>33870000/550.5</f>
        <v>61525.885558583104</v>
      </c>
      <c r="O45" s="122" t="s">
        <v>1070</v>
      </c>
      <c r="P45" s="67"/>
      <c r="R45" s="68"/>
      <c r="S45" s="49"/>
      <c r="T45" s="49"/>
      <c r="U45" s="21"/>
      <c r="V45" s="108"/>
      <c r="W45" s="122"/>
      <c r="X45" s="67"/>
      <c r="Z45" s="68"/>
      <c r="AA45" s="49"/>
      <c r="AB45" s="49"/>
      <c r="AC45" s="21"/>
      <c r="AD45" s="108"/>
      <c r="AE45" s="122"/>
      <c r="AF45" s="67"/>
      <c r="AH45" s="68"/>
      <c r="AI45" s="49"/>
      <c r="AJ45" s="49"/>
      <c r="AK45" s="21"/>
      <c r="AL45" s="108"/>
      <c r="AM45" s="122"/>
      <c r="AN45" s="67"/>
    </row>
    <row r="46" spans="2:40" ht="98.5" thickBot="1" x14ac:dyDescent="0.35">
      <c r="B46" s="68"/>
      <c r="C46" s="49"/>
      <c r="D46" s="49"/>
      <c r="E46" s="478" t="s">
        <v>1039</v>
      </c>
      <c r="F46" s="479">
        <f>42915330/550.5</f>
        <v>77957.002724795646</v>
      </c>
      <c r="G46" s="487" t="s">
        <v>1062</v>
      </c>
      <c r="H46" s="67"/>
      <c r="J46" s="68"/>
      <c r="K46" s="49"/>
      <c r="L46" s="49"/>
      <c r="M46" s="22" t="s">
        <v>1067</v>
      </c>
      <c r="N46" s="490">
        <f>18140000/550.5</f>
        <v>32951.86194368756</v>
      </c>
      <c r="O46" s="122" t="s">
        <v>1070</v>
      </c>
      <c r="P46" s="67"/>
      <c r="R46" s="68"/>
      <c r="S46" s="49"/>
      <c r="T46" s="49"/>
      <c r="U46" s="22"/>
      <c r="V46" s="109"/>
      <c r="W46" s="123"/>
      <c r="X46" s="67"/>
      <c r="Z46" s="68"/>
      <c r="AA46" s="49"/>
      <c r="AB46" s="49"/>
      <c r="AC46" s="22"/>
      <c r="AD46" s="109"/>
      <c r="AE46" s="123"/>
      <c r="AF46" s="67"/>
      <c r="AH46" s="68"/>
      <c r="AI46" s="49"/>
      <c r="AJ46" s="49"/>
      <c r="AK46" s="22"/>
      <c r="AL46" s="109"/>
      <c r="AM46" s="123"/>
      <c r="AN46" s="67"/>
    </row>
    <row r="47" spans="2:40" ht="70.5" thickBot="1" x14ac:dyDescent="0.35">
      <c r="B47" s="68"/>
      <c r="C47" s="49"/>
      <c r="D47" s="49"/>
      <c r="E47" s="478" t="s">
        <v>1040</v>
      </c>
      <c r="F47" s="479">
        <f>14328900/550.5</f>
        <v>26028.882833787466</v>
      </c>
      <c r="G47" s="487" t="s">
        <v>1062</v>
      </c>
      <c r="H47" s="67"/>
      <c r="J47" s="68"/>
      <c r="K47" s="49"/>
      <c r="L47" s="49" t="s">
        <v>1069</v>
      </c>
      <c r="M47" s="22" t="s">
        <v>1068</v>
      </c>
      <c r="N47" s="490">
        <f>5350000/550.5</f>
        <v>9718.4377838328801</v>
      </c>
      <c r="O47" s="122" t="s">
        <v>1071</v>
      </c>
      <c r="P47" s="67"/>
      <c r="R47" s="68"/>
      <c r="S47" s="49"/>
      <c r="T47" s="49"/>
      <c r="U47" s="22"/>
      <c r="V47" s="109"/>
      <c r="W47" s="123"/>
      <c r="X47" s="67"/>
      <c r="Z47" s="68"/>
      <c r="AA47" s="49"/>
      <c r="AB47" s="49"/>
      <c r="AC47" s="22"/>
      <c r="AD47" s="109"/>
      <c r="AE47" s="123"/>
      <c r="AF47" s="67"/>
      <c r="AH47" s="68"/>
      <c r="AI47" s="49"/>
      <c r="AJ47" s="49"/>
      <c r="AK47" s="22"/>
      <c r="AL47" s="109"/>
      <c r="AM47" s="123"/>
      <c r="AN47" s="67"/>
    </row>
    <row r="48" spans="2:40" ht="28.5" thickBot="1" x14ac:dyDescent="0.35">
      <c r="B48" s="68"/>
      <c r="C48" s="49"/>
      <c r="D48" s="49"/>
      <c r="E48" s="478" t="s">
        <v>1041</v>
      </c>
      <c r="F48" s="479">
        <f>14823000/550.5</f>
        <v>26926.430517711171</v>
      </c>
      <c r="G48" s="487" t="s">
        <v>1063</v>
      </c>
      <c r="H48" s="67"/>
      <c r="J48" s="68"/>
      <c r="K48" s="49"/>
      <c r="L48" s="49"/>
      <c r="M48" s="478" t="s">
        <v>1041</v>
      </c>
      <c r="N48" s="490">
        <f>13500000/550.5</f>
        <v>24523.160762942778</v>
      </c>
      <c r="O48" s="123" t="s">
        <v>1070</v>
      </c>
      <c r="P48" s="67"/>
      <c r="R48" s="68"/>
      <c r="S48" s="49"/>
      <c r="T48" s="49"/>
      <c r="U48" s="22"/>
      <c r="V48" s="109"/>
      <c r="W48" s="123"/>
      <c r="X48" s="67"/>
      <c r="Z48" s="68"/>
      <c r="AA48" s="49"/>
      <c r="AB48" s="49"/>
      <c r="AC48" s="22"/>
      <c r="AD48" s="109"/>
      <c r="AE48" s="123"/>
      <c r="AF48" s="67"/>
      <c r="AH48" s="68"/>
      <c r="AI48" s="49"/>
      <c r="AJ48" s="49"/>
      <c r="AK48" s="22"/>
      <c r="AL48" s="109"/>
      <c r="AM48" s="123"/>
      <c r="AN48" s="67"/>
    </row>
    <row r="49" spans="2:40" ht="39" x14ac:dyDescent="0.3">
      <c r="B49" s="68"/>
      <c r="C49" s="49"/>
      <c r="D49" s="49"/>
      <c r="E49" s="478" t="s">
        <v>1042</v>
      </c>
      <c r="F49" s="479">
        <f>122636169/550.5</f>
        <v>222772.33242506813</v>
      </c>
      <c r="G49" s="487" t="s">
        <v>1064</v>
      </c>
      <c r="H49" s="67"/>
      <c r="J49" s="68"/>
      <c r="K49" s="49"/>
      <c r="L49" s="49"/>
      <c r="M49" s="478" t="s">
        <v>1042</v>
      </c>
      <c r="N49" s="490">
        <f>230500000/550.5</f>
        <v>418710.26339691191</v>
      </c>
      <c r="O49" s="123" t="s">
        <v>1070</v>
      </c>
      <c r="P49" s="67"/>
      <c r="R49" s="68"/>
      <c r="S49" s="49"/>
      <c r="T49" s="49"/>
      <c r="U49" s="22"/>
      <c r="V49" s="109"/>
      <c r="W49" s="123"/>
      <c r="X49" s="67"/>
      <c r="Z49" s="68"/>
      <c r="AA49" s="49"/>
      <c r="AB49" s="49"/>
      <c r="AC49" s="22"/>
      <c r="AD49" s="109"/>
      <c r="AE49" s="123"/>
      <c r="AF49" s="67"/>
      <c r="AH49" s="68"/>
      <c r="AI49" s="49"/>
      <c r="AJ49" s="49"/>
      <c r="AK49" s="22"/>
      <c r="AL49" s="109"/>
      <c r="AM49" s="123"/>
      <c r="AN49" s="67"/>
    </row>
    <row r="50" spans="2:40" ht="28.5" thickBot="1" x14ac:dyDescent="0.35">
      <c r="B50" s="68"/>
      <c r="C50" s="49"/>
      <c r="D50" s="49"/>
      <c r="E50" s="478" t="s">
        <v>1043</v>
      </c>
      <c r="F50" s="479">
        <f>0</f>
        <v>0</v>
      </c>
      <c r="G50" s="479">
        <v>0</v>
      </c>
      <c r="H50" s="67"/>
      <c r="J50" s="68"/>
      <c r="K50" s="49"/>
      <c r="L50" s="49"/>
      <c r="M50" s="478" t="s">
        <v>1043</v>
      </c>
      <c r="N50" s="490">
        <f>11907500/550.5</f>
        <v>21630.336058128974</v>
      </c>
      <c r="O50" s="123" t="s">
        <v>1072</v>
      </c>
      <c r="P50" s="67"/>
      <c r="R50" s="68"/>
      <c r="S50" s="49"/>
      <c r="T50" s="49"/>
      <c r="U50" s="22"/>
      <c r="V50" s="109"/>
      <c r="W50" s="123"/>
      <c r="X50" s="67"/>
      <c r="Z50" s="68"/>
      <c r="AA50" s="49"/>
      <c r="AB50" s="49"/>
      <c r="AC50" s="22"/>
      <c r="AD50" s="109"/>
      <c r="AE50" s="123"/>
      <c r="AF50" s="67"/>
      <c r="AH50" s="68"/>
      <c r="AI50" s="49"/>
      <c r="AJ50" s="49"/>
      <c r="AK50" s="22"/>
      <c r="AL50" s="109"/>
      <c r="AM50" s="123"/>
      <c r="AN50" s="67"/>
    </row>
    <row r="51" spans="2:40" ht="52.5" thickBot="1" x14ac:dyDescent="0.35">
      <c r="B51" s="68"/>
      <c r="C51" s="49"/>
      <c r="D51" s="49"/>
      <c r="E51" s="480" t="s">
        <v>1044</v>
      </c>
      <c r="F51" s="479">
        <f>7027200/550.5</f>
        <v>12765.122615803815</v>
      </c>
      <c r="G51" s="488" t="s">
        <v>1065</v>
      </c>
      <c r="H51" s="67"/>
      <c r="J51" s="68"/>
      <c r="K51" s="49"/>
      <c r="L51" s="49"/>
      <c r="M51" s="480" t="s">
        <v>1044</v>
      </c>
      <c r="N51" s="490">
        <f>6600000/550.5</f>
        <v>11989.100817438692</v>
      </c>
      <c r="O51" s="123" t="s">
        <v>1072</v>
      </c>
      <c r="P51" s="67"/>
      <c r="R51" s="68"/>
      <c r="S51" s="49"/>
      <c r="T51" s="49"/>
      <c r="U51" s="22"/>
      <c r="V51" s="109"/>
      <c r="W51" s="123"/>
      <c r="X51" s="67"/>
      <c r="Z51" s="68"/>
      <c r="AA51" s="49"/>
      <c r="AB51" s="49"/>
      <c r="AC51" s="22"/>
      <c r="AD51" s="109"/>
      <c r="AE51" s="123"/>
      <c r="AF51" s="67"/>
      <c r="AH51" s="68"/>
      <c r="AI51" s="49"/>
      <c r="AJ51" s="49"/>
      <c r="AK51" s="22"/>
      <c r="AL51" s="109"/>
      <c r="AM51" s="123"/>
      <c r="AN51" s="67"/>
    </row>
    <row r="52" spans="2:40" ht="78.5" thickBot="1" x14ac:dyDescent="0.35">
      <c r="B52" s="68"/>
      <c r="C52" s="49"/>
      <c r="D52" s="49"/>
      <c r="E52" s="481" t="s">
        <v>1045</v>
      </c>
      <c r="F52" s="479">
        <f>11040390/550.5</f>
        <v>20055.204359673025</v>
      </c>
      <c r="G52" s="487" t="s">
        <v>1062</v>
      </c>
      <c r="H52" s="67"/>
      <c r="J52" s="68"/>
      <c r="K52" s="49"/>
      <c r="L52" s="49"/>
      <c r="M52" s="481" t="s">
        <v>1045</v>
      </c>
      <c r="N52" s="490">
        <f>11850000/550.5</f>
        <v>21525.885558583108</v>
      </c>
      <c r="O52" s="122" t="s">
        <v>1071</v>
      </c>
      <c r="P52" s="67"/>
      <c r="R52" s="68"/>
      <c r="S52" s="49"/>
      <c r="T52" s="49"/>
      <c r="U52" s="22"/>
      <c r="V52" s="109"/>
      <c r="W52" s="123"/>
      <c r="X52" s="67"/>
      <c r="Z52" s="68"/>
      <c r="AA52" s="49"/>
      <c r="AB52" s="49"/>
      <c r="AC52" s="22"/>
      <c r="AD52" s="109"/>
      <c r="AE52" s="123"/>
      <c r="AF52" s="67"/>
      <c r="AH52" s="68"/>
      <c r="AI52" s="49"/>
      <c r="AJ52" s="49"/>
      <c r="AK52" s="22"/>
      <c r="AL52" s="109"/>
      <c r="AM52" s="123"/>
      <c r="AN52" s="67"/>
    </row>
    <row r="53" spans="2:40" ht="28.5" thickBot="1" x14ac:dyDescent="0.35">
      <c r="B53" s="68"/>
      <c r="C53" s="49"/>
      <c r="D53" s="49"/>
      <c r="E53" s="481" t="s">
        <v>1046</v>
      </c>
      <c r="F53" s="479">
        <f>9058500/550.5</f>
        <v>16455.040871934605</v>
      </c>
      <c r="G53" s="487" t="s">
        <v>1062</v>
      </c>
      <c r="H53" s="67"/>
      <c r="J53" s="68"/>
      <c r="K53" s="49"/>
      <c r="L53" s="49"/>
      <c r="M53" s="481" t="s">
        <v>1046</v>
      </c>
      <c r="N53" s="490">
        <f>7750000/550.5</f>
        <v>14078.110808356039</v>
      </c>
      <c r="O53" s="123" t="s">
        <v>1070</v>
      </c>
      <c r="P53" s="67"/>
      <c r="R53" s="68"/>
      <c r="S53" s="49"/>
      <c r="T53" s="49"/>
      <c r="U53" s="22"/>
      <c r="V53" s="109"/>
      <c r="W53" s="123"/>
      <c r="X53" s="67"/>
      <c r="Z53" s="68"/>
      <c r="AA53" s="49"/>
      <c r="AB53" s="49"/>
      <c r="AC53" s="22"/>
      <c r="AD53" s="109"/>
      <c r="AE53" s="123"/>
      <c r="AF53" s="67"/>
      <c r="AH53" s="68"/>
      <c r="AI53" s="49"/>
      <c r="AJ53" s="49"/>
      <c r="AK53" s="22"/>
      <c r="AL53" s="109"/>
      <c r="AM53" s="123"/>
      <c r="AN53" s="67"/>
    </row>
    <row r="54" spans="2:40" ht="28.5" thickBot="1" x14ac:dyDescent="0.35">
      <c r="B54" s="68"/>
      <c r="C54" s="49"/>
      <c r="D54" s="49"/>
      <c r="E54" s="478" t="s">
        <v>1047</v>
      </c>
      <c r="F54" s="479">
        <f>5160600/550.5</f>
        <v>9374.3869209809272</v>
      </c>
      <c r="G54" s="488" t="s">
        <v>1062</v>
      </c>
      <c r="H54" s="67"/>
      <c r="J54" s="68"/>
      <c r="K54" s="49"/>
      <c r="L54" s="49"/>
      <c r="M54" s="478" t="s">
        <v>1047</v>
      </c>
      <c r="N54" s="490">
        <f>2700000/550.5</f>
        <v>4904.632152588556</v>
      </c>
      <c r="O54" s="123" t="s">
        <v>1072</v>
      </c>
      <c r="P54" s="67"/>
      <c r="R54" s="68"/>
      <c r="S54" s="49"/>
      <c r="T54" s="49"/>
      <c r="U54" s="22"/>
      <c r="V54" s="109"/>
      <c r="W54" s="123"/>
      <c r="X54" s="67"/>
      <c r="Z54" s="68"/>
      <c r="AA54" s="49"/>
      <c r="AB54" s="49"/>
      <c r="AC54" s="22"/>
      <c r="AD54" s="109"/>
      <c r="AE54" s="123"/>
      <c r="AF54" s="67"/>
      <c r="AH54" s="68"/>
      <c r="AI54" s="49"/>
      <c r="AJ54" s="49"/>
      <c r="AK54" s="22"/>
      <c r="AL54" s="109"/>
      <c r="AM54" s="123"/>
      <c r="AN54" s="67"/>
    </row>
    <row r="55" spans="2:40" ht="28.5" thickBot="1" x14ac:dyDescent="0.35">
      <c r="B55" s="68"/>
      <c r="C55" s="49"/>
      <c r="D55" s="49"/>
      <c r="E55" s="482" t="s">
        <v>1048</v>
      </c>
      <c r="F55" s="479">
        <f>3294000/550.5</f>
        <v>5983.6512261580383</v>
      </c>
      <c r="G55" s="487" t="s">
        <v>1062</v>
      </c>
      <c r="H55" s="67"/>
      <c r="J55" s="68"/>
      <c r="K55" s="49"/>
      <c r="L55" s="49"/>
      <c r="M55" s="482" t="s">
        <v>1048</v>
      </c>
      <c r="N55" s="490">
        <f>3000000/550.5</f>
        <v>5449.5912806539509</v>
      </c>
      <c r="O55" s="123" t="s">
        <v>1070</v>
      </c>
      <c r="P55" s="67"/>
      <c r="R55" s="68"/>
      <c r="S55" s="49"/>
      <c r="T55" s="49"/>
      <c r="U55" s="22"/>
      <c r="V55" s="109"/>
      <c r="W55" s="123"/>
      <c r="X55" s="67"/>
      <c r="Z55" s="68"/>
      <c r="AA55" s="49"/>
      <c r="AB55" s="49"/>
      <c r="AC55" s="22"/>
      <c r="AD55" s="109"/>
      <c r="AE55" s="123"/>
      <c r="AF55" s="67"/>
      <c r="AH55" s="68"/>
      <c r="AI55" s="49"/>
      <c r="AJ55" s="49"/>
      <c r="AK55" s="22"/>
      <c r="AL55" s="109"/>
      <c r="AM55" s="123"/>
      <c r="AN55" s="67"/>
    </row>
    <row r="56" spans="2:40" ht="28.5" thickBot="1" x14ac:dyDescent="0.35">
      <c r="B56" s="68"/>
      <c r="C56" s="49"/>
      <c r="D56" s="49"/>
      <c r="E56" s="482" t="s">
        <v>1049</v>
      </c>
      <c r="F56" s="479">
        <f>3952800/550.5</f>
        <v>7180.3814713896454</v>
      </c>
      <c r="G56" s="487" t="s">
        <v>1062</v>
      </c>
      <c r="H56" s="67"/>
      <c r="J56" s="68"/>
      <c r="K56" s="49"/>
      <c r="L56" s="49"/>
      <c r="M56" s="482" t="s">
        <v>1049</v>
      </c>
      <c r="N56" s="490">
        <f>3600000/550.5</f>
        <v>6539.5095367847407</v>
      </c>
      <c r="O56" s="123" t="s">
        <v>1070</v>
      </c>
      <c r="P56" s="67"/>
      <c r="R56" s="68"/>
      <c r="S56" s="49"/>
      <c r="T56" s="49"/>
      <c r="U56" s="22"/>
      <c r="V56" s="109"/>
      <c r="W56" s="123"/>
      <c r="X56" s="67"/>
      <c r="Z56" s="68"/>
      <c r="AA56" s="49"/>
      <c r="AB56" s="49"/>
      <c r="AC56" s="22"/>
      <c r="AD56" s="109"/>
      <c r="AE56" s="123"/>
      <c r="AF56" s="67"/>
      <c r="AH56" s="68"/>
      <c r="AI56" s="49"/>
      <c r="AJ56" s="49"/>
      <c r="AK56" s="22"/>
      <c r="AL56" s="109"/>
      <c r="AM56" s="123"/>
      <c r="AN56" s="67"/>
    </row>
    <row r="57" spans="2:40" ht="28.5" thickBot="1" x14ac:dyDescent="0.35">
      <c r="B57" s="68"/>
      <c r="C57" s="49"/>
      <c r="D57" s="49"/>
      <c r="E57" s="483" t="s">
        <v>1050</v>
      </c>
      <c r="F57" s="479">
        <f>1976400/550.5</f>
        <v>3590.1907356948227</v>
      </c>
      <c r="G57" s="487" t="s">
        <v>1062</v>
      </c>
      <c r="H57" s="67"/>
      <c r="J57" s="68"/>
      <c r="K57" s="49"/>
      <c r="L57" s="49"/>
      <c r="M57" s="483" t="s">
        <v>1050</v>
      </c>
      <c r="N57" s="490">
        <f>1800000/550.5</f>
        <v>3269.7547683923704</v>
      </c>
      <c r="O57" s="123" t="s">
        <v>1070</v>
      </c>
      <c r="P57" s="67"/>
      <c r="R57" s="68"/>
      <c r="S57" s="49"/>
      <c r="T57" s="49"/>
      <c r="U57" s="22"/>
      <c r="V57" s="109"/>
      <c r="W57" s="123"/>
      <c r="X57" s="67"/>
      <c r="Z57" s="68"/>
      <c r="AA57" s="49"/>
      <c r="AB57" s="49"/>
      <c r="AC57" s="22"/>
      <c r="AD57" s="109"/>
      <c r="AE57" s="123"/>
      <c r="AF57" s="67"/>
      <c r="AH57" s="68"/>
      <c r="AI57" s="49"/>
      <c r="AJ57" s="49"/>
      <c r="AK57" s="22"/>
      <c r="AL57" s="109"/>
      <c r="AM57" s="123"/>
      <c r="AN57" s="67"/>
    </row>
    <row r="58" spans="2:40" ht="28.5" thickBot="1" x14ac:dyDescent="0.35">
      <c r="B58" s="68"/>
      <c r="C58" s="49"/>
      <c r="D58" s="49"/>
      <c r="E58" s="484" t="s">
        <v>1051</v>
      </c>
      <c r="F58" s="479">
        <f>2635200/550.5</f>
        <v>4786.9209809264303</v>
      </c>
      <c r="G58" s="487" t="s">
        <v>1062</v>
      </c>
      <c r="H58" s="67"/>
      <c r="J58" s="68"/>
      <c r="K58" s="49"/>
      <c r="L58" s="49"/>
      <c r="M58" s="484" t="s">
        <v>1051</v>
      </c>
      <c r="N58" s="490">
        <f>1999992/550.5</f>
        <v>3633.0463215258856</v>
      </c>
      <c r="O58" s="123" t="s">
        <v>1070</v>
      </c>
      <c r="P58" s="67"/>
      <c r="R58" s="68"/>
      <c r="S58" s="49"/>
      <c r="T58" s="49"/>
      <c r="U58" s="22"/>
      <c r="V58" s="109"/>
      <c r="W58" s="123"/>
      <c r="X58" s="67"/>
      <c r="Z58" s="68"/>
      <c r="AA58" s="49"/>
      <c r="AB58" s="49"/>
      <c r="AC58" s="22"/>
      <c r="AD58" s="109"/>
      <c r="AE58" s="123"/>
      <c r="AF58" s="67"/>
      <c r="AH58" s="68"/>
      <c r="AI58" s="49"/>
      <c r="AJ58" s="49"/>
      <c r="AK58" s="22"/>
      <c r="AL58" s="109"/>
      <c r="AM58" s="123"/>
      <c r="AN58" s="67"/>
    </row>
    <row r="59" spans="2:40" ht="28.5" thickBot="1" x14ac:dyDescent="0.35">
      <c r="B59" s="68"/>
      <c r="C59" s="49"/>
      <c r="D59" s="49"/>
      <c r="E59" s="484" t="s">
        <v>1053</v>
      </c>
      <c r="F59" s="479">
        <f>329400/550.5</f>
        <v>598.36512261580378</v>
      </c>
      <c r="G59" s="487" t="s">
        <v>1062</v>
      </c>
      <c r="H59" s="67"/>
      <c r="J59" s="68"/>
      <c r="K59" s="49"/>
      <c r="L59" s="49"/>
      <c r="M59" s="484" t="s">
        <v>1075</v>
      </c>
      <c r="N59" s="490">
        <f>300000/550.5</f>
        <v>544.95912806539513</v>
      </c>
      <c r="O59" s="123" t="s">
        <v>1070</v>
      </c>
      <c r="P59" s="67"/>
      <c r="R59" s="68"/>
      <c r="S59" s="49"/>
      <c r="T59" s="49"/>
      <c r="U59" s="22"/>
      <c r="V59" s="109"/>
      <c r="W59" s="123"/>
      <c r="X59" s="67"/>
      <c r="Z59" s="68"/>
      <c r="AA59" s="49"/>
      <c r="AB59" s="49"/>
      <c r="AC59" s="22"/>
      <c r="AD59" s="109"/>
      <c r="AE59" s="123"/>
      <c r="AF59" s="67"/>
      <c r="AH59" s="68"/>
      <c r="AI59" s="49"/>
      <c r="AJ59" s="49"/>
      <c r="AK59" s="22"/>
      <c r="AL59" s="109"/>
      <c r="AM59" s="123"/>
      <c r="AN59" s="67"/>
    </row>
    <row r="60" spans="2:40" ht="28.5" thickBot="1" x14ac:dyDescent="0.35">
      <c r="B60" s="68"/>
      <c r="C60" s="49"/>
      <c r="D60" s="49"/>
      <c r="E60" s="484" t="s">
        <v>1055</v>
      </c>
      <c r="F60" s="479">
        <f>109800/550.5</f>
        <v>199.45504087193461</v>
      </c>
      <c r="G60" s="487" t="s">
        <v>1062</v>
      </c>
      <c r="H60" s="67"/>
      <c r="J60" s="68"/>
      <c r="K60" s="49"/>
      <c r="L60" s="49"/>
      <c r="M60" s="484" t="s">
        <v>1055</v>
      </c>
      <c r="N60" s="490">
        <v>0</v>
      </c>
      <c r="O60" s="123"/>
      <c r="P60" s="67"/>
      <c r="R60" s="68"/>
      <c r="S60" s="49"/>
      <c r="T60" s="49"/>
      <c r="U60" s="22"/>
      <c r="V60" s="109"/>
      <c r="W60" s="123"/>
      <c r="X60" s="67"/>
      <c r="Z60" s="68"/>
      <c r="AA60" s="49"/>
      <c r="AB60" s="49"/>
      <c r="AC60" s="22"/>
      <c r="AD60" s="109"/>
      <c r="AE60" s="123"/>
      <c r="AF60" s="67"/>
      <c r="AH60" s="68"/>
      <c r="AI60" s="49"/>
      <c r="AJ60" s="49"/>
      <c r="AK60" s="22"/>
      <c r="AL60" s="109"/>
      <c r="AM60" s="123"/>
      <c r="AN60" s="67"/>
    </row>
    <row r="61" spans="2:40" ht="28.5" thickBot="1" x14ac:dyDescent="0.35">
      <c r="B61" s="68"/>
      <c r="C61" s="49"/>
      <c r="D61" s="49"/>
      <c r="E61" s="484" t="s">
        <v>1057</v>
      </c>
      <c r="F61" s="479">
        <f>658800/550.5</f>
        <v>1196.7302452316076</v>
      </c>
      <c r="G61" s="487" t="s">
        <v>1062</v>
      </c>
      <c r="H61" s="67"/>
      <c r="J61" s="68"/>
      <c r="K61" s="49"/>
      <c r="L61" s="49"/>
      <c r="M61" s="484" t="s">
        <v>1057</v>
      </c>
      <c r="N61" s="490">
        <f>600000/550.5</f>
        <v>1089.9182561307903</v>
      </c>
      <c r="O61" s="123" t="s">
        <v>1070</v>
      </c>
      <c r="P61" s="67"/>
      <c r="R61" s="68"/>
      <c r="S61" s="49"/>
      <c r="T61" s="49"/>
      <c r="U61" s="22"/>
      <c r="V61" s="109"/>
      <c r="W61" s="123"/>
      <c r="X61" s="67"/>
      <c r="Z61" s="68"/>
      <c r="AA61" s="49"/>
      <c r="AB61" s="49"/>
      <c r="AC61" s="22"/>
      <c r="AD61" s="109"/>
      <c r="AE61" s="123"/>
      <c r="AF61" s="67"/>
      <c r="AH61" s="68"/>
      <c r="AI61" s="49"/>
      <c r="AJ61" s="49"/>
      <c r="AK61" s="22"/>
      <c r="AL61" s="109"/>
      <c r="AM61" s="123"/>
      <c r="AN61" s="67"/>
    </row>
    <row r="62" spans="2:40" ht="28.5" thickBot="1" x14ac:dyDescent="0.35">
      <c r="B62" s="68"/>
      <c r="C62" s="49"/>
      <c r="D62" s="49"/>
      <c r="E62" s="484" t="s">
        <v>1058</v>
      </c>
      <c r="F62" s="479">
        <f>549000/550.5</f>
        <v>997.27520435967301</v>
      </c>
      <c r="G62" s="487" t="s">
        <v>1062</v>
      </c>
      <c r="H62" s="67"/>
      <c r="J62" s="68"/>
      <c r="K62" s="49"/>
      <c r="L62" s="49"/>
      <c r="M62" s="484" t="s">
        <v>1058</v>
      </c>
      <c r="N62" s="490">
        <f>500000/550.5</f>
        <v>908.26521344232515</v>
      </c>
      <c r="O62" s="123" t="s">
        <v>1070</v>
      </c>
      <c r="P62" s="67"/>
      <c r="R62" s="68"/>
      <c r="S62" s="49"/>
      <c r="T62" s="49"/>
      <c r="U62" s="22"/>
      <c r="V62" s="109"/>
      <c r="W62" s="123"/>
      <c r="X62" s="67"/>
      <c r="Z62" s="68"/>
      <c r="AA62" s="49"/>
      <c r="AB62" s="49"/>
      <c r="AC62" s="22"/>
      <c r="AD62" s="109"/>
      <c r="AE62" s="123"/>
      <c r="AF62" s="67"/>
      <c r="AH62" s="68"/>
      <c r="AI62" s="49"/>
      <c r="AJ62" s="49"/>
      <c r="AK62" s="22"/>
      <c r="AL62" s="109"/>
      <c r="AM62" s="123"/>
      <c r="AN62" s="67"/>
    </row>
    <row r="63" spans="2:40" ht="28.5" thickBot="1" x14ac:dyDescent="0.35">
      <c r="B63" s="68"/>
      <c r="C63" s="49"/>
      <c r="D63" s="49"/>
      <c r="E63" s="484" t="s">
        <v>1059</v>
      </c>
      <c r="F63" s="479">
        <f>384300/550.5</f>
        <v>698.09264305177112</v>
      </c>
      <c r="G63" s="487" t="s">
        <v>1062</v>
      </c>
      <c r="H63" s="67"/>
      <c r="J63" s="68"/>
      <c r="K63" s="49"/>
      <c r="L63" s="49"/>
      <c r="M63" s="484" t="s">
        <v>1059</v>
      </c>
      <c r="N63" s="490">
        <f>350000/550.5</f>
        <v>635.78564940962758</v>
      </c>
      <c r="O63" s="123" t="s">
        <v>1070</v>
      </c>
      <c r="P63" s="67"/>
      <c r="R63" s="68"/>
      <c r="S63" s="49"/>
      <c r="T63" s="49"/>
      <c r="U63" s="22"/>
      <c r="V63" s="109"/>
      <c r="W63" s="123"/>
      <c r="X63" s="67"/>
      <c r="Z63" s="68"/>
      <c r="AA63" s="49"/>
      <c r="AB63" s="49"/>
      <c r="AC63" s="22"/>
      <c r="AD63" s="109"/>
      <c r="AE63" s="123"/>
      <c r="AF63" s="67"/>
      <c r="AH63" s="68"/>
      <c r="AI63" s="49"/>
      <c r="AJ63" s="49"/>
      <c r="AK63" s="22"/>
      <c r="AL63" s="109"/>
      <c r="AM63" s="123"/>
      <c r="AN63" s="67"/>
    </row>
    <row r="64" spans="2:40" ht="28.5" thickBot="1" x14ac:dyDescent="0.35">
      <c r="B64" s="68"/>
      <c r="C64" s="49"/>
      <c r="D64" s="49"/>
      <c r="E64" s="484" t="s">
        <v>1066</v>
      </c>
      <c r="F64" s="479">
        <f>1647000/550.5</f>
        <v>2991.8256130790191</v>
      </c>
      <c r="G64" s="488" t="s">
        <v>1065</v>
      </c>
      <c r="H64" s="67"/>
      <c r="J64" s="68"/>
      <c r="K64" s="49"/>
      <c r="L64" s="49"/>
      <c r="M64" s="484" t="s">
        <v>1066</v>
      </c>
      <c r="N64" s="502">
        <f>1647000/550.5</f>
        <v>2991.8256130790191</v>
      </c>
      <c r="O64" s="123" t="s">
        <v>1070</v>
      </c>
      <c r="P64" s="67"/>
      <c r="R64" s="68"/>
      <c r="S64" s="49"/>
      <c r="T64" s="49"/>
      <c r="U64" s="22"/>
      <c r="V64" s="109"/>
      <c r="W64" s="123"/>
      <c r="X64" s="67"/>
      <c r="Z64" s="68"/>
      <c r="AA64" s="49"/>
      <c r="AB64" s="49"/>
      <c r="AC64" s="22"/>
      <c r="AD64" s="109"/>
      <c r="AE64" s="123"/>
      <c r="AF64" s="67"/>
      <c r="AH64" s="68"/>
      <c r="AI64" s="49"/>
      <c r="AJ64" s="49"/>
      <c r="AK64" s="22"/>
      <c r="AL64" s="109"/>
      <c r="AM64" s="123"/>
      <c r="AN64" s="67"/>
    </row>
    <row r="65" spans="2:40" ht="28.5" thickBot="1" x14ac:dyDescent="0.35">
      <c r="B65" s="68"/>
      <c r="C65" s="49"/>
      <c r="D65" s="49"/>
      <c r="E65" s="484" t="s">
        <v>1061</v>
      </c>
      <c r="F65" s="479">
        <f>1098000/550.5</f>
        <v>1994.550408719346</v>
      </c>
      <c r="G65" s="487" t="s">
        <v>1062</v>
      </c>
      <c r="H65" s="67"/>
      <c r="J65" s="68"/>
      <c r="K65" s="49"/>
      <c r="L65" s="49"/>
      <c r="M65" s="484" t="s">
        <v>1061</v>
      </c>
      <c r="N65" s="502">
        <f>1000000/550.5</f>
        <v>1816.5304268846503</v>
      </c>
      <c r="O65" s="123" t="s">
        <v>1070</v>
      </c>
      <c r="P65" s="67"/>
      <c r="R65" s="68"/>
      <c r="S65" s="49"/>
      <c r="T65" s="49"/>
      <c r="U65" s="22"/>
      <c r="V65" s="109"/>
      <c r="W65" s="123"/>
      <c r="X65" s="67"/>
      <c r="Z65" s="68"/>
      <c r="AA65" s="49"/>
      <c r="AB65" s="49"/>
      <c r="AC65" s="22"/>
      <c r="AD65" s="109"/>
      <c r="AE65" s="123"/>
      <c r="AF65" s="67"/>
      <c r="AH65" s="68"/>
      <c r="AI65" s="49"/>
      <c r="AJ65" s="49"/>
      <c r="AK65" s="22"/>
      <c r="AL65" s="109"/>
      <c r="AM65" s="123"/>
      <c r="AN65" s="67"/>
    </row>
    <row r="66" spans="2:40" ht="16.5" customHeight="1" thickBot="1" x14ac:dyDescent="0.35">
      <c r="B66" s="68"/>
      <c r="C66" s="49"/>
      <c r="D66" s="49"/>
      <c r="E66" s="141" t="s">
        <v>264</v>
      </c>
      <c r="F66" s="489">
        <f>SUM(F45:F65)</f>
        <v>491059.30790190736</v>
      </c>
      <c r="G66" s="138"/>
      <c r="H66" s="67"/>
      <c r="J66" s="68"/>
      <c r="K66" s="49"/>
      <c r="L66" s="49"/>
      <c r="M66" s="141" t="s">
        <v>264</v>
      </c>
      <c r="N66" s="503">
        <f>SUM(N45:N65)</f>
        <v>648436.86103542231</v>
      </c>
      <c r="O66" s="138"/>
      <c r="P66" s="67"/>
      <c r="R66" s="68"/>
      <c r="S66" s="49"/>
      <c r="T66" s="49"/>
      <c r="U66" s="141" t="s">
        <v>264</v>
      </c>
      <c r="V66" s="137">
        <f>SUM(V45:V65)</f>
        <v>0</v>
      </c>
      <c r="W66" s="138"/>
      <c r="X66" s="67"/>
      <c r="Z66" s="68"/>
      <c r="AA66" s="49"/>
      <c r="AB66" s="49"/>
      <c r="AC66" s="141" t="s">
        <v>264</v>
      </c>
      <c r="AD66" s="137">
        <f>SUM(AD45:AD65)</f>
        <v>0</v>
      </c>
      <c r="AE66" s="138"/>
      <c r="AF66" s="67"/>
      <c r="AH66" s="68"/>
      <c r="AI66" s="49"/>
      <c r="AJ66" s="49"/>
      <c r="AK66" s="141" t="s">
        <v>264</v>
      </c>
      <c r="AL66" s="137">
        <f>SUM(AL45:AL65)</f>
        <v>0</v>
      </c>
      <c r="AM66" s="138"/>
      <c r="AN66" s="67"/>
    </row>
    <row r="67" spans="2:40" x14ac:dyDescent="0.3">
      <c r="B67" s="68"/>
      <c r="C67" s="49"/>
      <c r="D67" s="49"/>
      <c r="E67" s="69"/>
      <c r="F67" s="69"/>
      <c r="G67" s="69"/>
      <c r="H67" s="67"/>
      <c r="J67" s="68"/>
      <c r="K67" s="49"/>
      <c r="L67" s="49"/>
      <c r="M67" s="69"/>
      <c r="N67" s="493"/>
      <c r="O67" s="69"/>
      <c r="P67" s="67"/>
      <c r="R67" s="68"/>
      <c r="S67" s="49"/>
      <c r="T67" s="49"/>
      <c r="U67" s="69"/>
      <c r="V67" s="69"/>
      <c r="W67" s="69"/>
      <c r="X67" s="67"/>
      <c r="Z67" s="68"/>
      <c r="AA67" s="49"/>
      <c r="AB67" s="49"/>
      <c r="AC67" s="69"/>
      <c r="AD67" s="69"/>
      <c r="AE67" s="69"/>
      <c r="AF67" s="67"/>
      <c r="AH67" s="68"/>
      <c r="AI67" s="49"/>
      <c r="AJ67" s="49"/>
      <c r="AK67" s="69"/>
      <c r="AL67" s="69"/>
      <c r="AM67" s="69"/>
      <c r="AN67" s="67"/>
    </row>
    <row r="68" spans="2:40" ht="34.5" customHeight="1" thickBot="1" x14ac:dyDescent="0.35">
      <c r="B68" s="68"/>
      <c r="C68" s="531"/>
      <c r="D68" s="531"/>
      <c r="E68" s="531"/>
      <c r="F68" s="531"/>
      <c r="G68" s="146"/>
      <c r="H68" s="67"/>
      <c r="J68" s="68"/>
      <c r="K68" s="531"/>
      <c r="L68" s="531"/>
      <c r="M68" s="531"/>
      <c r="N68" s="531"/>
      <c r="O68" s="146"/>
      <c r="P68" s="67"/>
      <c r="R68" s="68"/>
      <c r="S68" s="531" t="s">
        <v>272</v>
      </c>
      <c r="T68" s="531"/>
      <c r="U68" s="531"/>
      <c r="V68" s="531"/>
      <c r="W68" s="146"/>
      <c r="X68" s="67"/>
      <c r="Z68" s="68"/>
      <c r="AA68" s="531" t="s">
        <v>272</v>
      </c>
      <c r="AB68" s="531"/>
      <c r="AC68" s="531"/>
      <c r="AD68" s="531"/>
      <c r="AE68" s="146"/>
      <c r="AF68" s="67"/>
      <c r="AH68" s="68"/>
      <c r="AI68" s="531" t="s">
        <v>272</v>
      </c>
      <c r="AJ68" s="531"/>
      <c r="AK68" s="531"/>
      <c r="AL68" s="531"/>
      <c r="AM68" s="146"/>
      <c r="AN68" s="67"/>
    </row>
    <row r="69" spans="2:40" ht="63.75" customHeight="1" thickBot="1" x14ac:dyDescent="0.35">
      <c r="B69" s="68"/>
      <c r="C69" s="531"/>
      <c r="D69" s="531"/>
      <c r="E69" s="560"/>
      <c r="F69" s="560"/>
      <c r="G69" s="69"/>
      <c r="H69" s="67"/>
      <c r="J69" s="68"/>
      <c r="K69" s="531"/>
      <c r="L69" s="531"/>
      <c r="M69" s="560"/>
      <c r="N69" s="560"/>
      <c r="O69" s="69"/>
      <c r="P69" s="67"/>
      <c r="R69" s="68"/>
      <c r="S69" s="531" t="s">
        <v>210</v>
      </c>
      <c r="T69" s="531"/>
      <c r="U69" s="536"/>
      <c r="V69" s="537"/>
      <c r="W69" s="69"/>
      <c r="X69" s="67"/>
      <c r="Z69" s="68"/>
      <c r="AA69" s="531" t="s">
        <v>210</v>
      </c>
      <c r="AB69" s="531"/>
      <c r="AC69" s="536"/>
      <c r="AD69" s="537"/>
      <c r="AE69" s="69"/>
      <c r="AF69" s="67"/>
      <c r="AH69" s="68"/>
      <c r="AI69" s="531" t="s">
        <v>210</v>
      </c>
      <c r="AJ69" s="531"/>
      <c r="AK69" s="536"/>
      <c r="AL69" s="537"/>
      <c r="AM69" s="69"/>
      <c r="AN69" s="67"/>
    </row>
    <row r="70" spans="2:40" ht="14.5" thickBot="1" x14ac:dyDescent="0.35">
      <c r="B70" s="68"/>
      <c r="C70" s="530"/>
      <c r="D70" s="530"/>
      <c r="E70" s="530"/>
      <c r="F70" s="530"/>
      <c r="G70" s="69"/>
      <c r="H70" s="67"/>
      <c r="J70" s="68"/>
      <c r="K70" s="530"/>
      <c r="L70" s="530"/>
      <c r="M70" s="530"/>
      <c r="N70" s="530"/>
      <c r="O70" s="69"/>
      <c r="P70" s="67"/>
      <c r="R70" s="68"/>
      <c r="S70" s="530"/>
      <c r="T70" s="530"/>
      <c r="U70" s="530"/>
      <c r="V70" s="530"/>
      <c r="W70" s="69"/>
      <c r="X70" s="67"/>
      <c r="Z70" s="68"/>
      <c r="AA70" s="530"/>
      <c r="AB70" s="530"/>
      <c r="AC70" s="530"/>
      <c r="AD70" s="530"/>
      <c r="AE70" s="69"/>
      <c r="AF70" s="67"/>
      <c r="AH70" s="68"/>
      <c r="AI70" s="530"/>
      <c r="AJ70" s="530"/>
      <c r="AK70" s="530"/>
      <c r="AL70" s="530"/>
      <c r="AM70" s="69"/>
      <c r="AN70" s="67"/>
    </row>
    <row r="71" spans="2:40" ht="59.15" customHeight="1" thickBot="1" x14ac:dyDescent="0.35">
      <c r="B71" s="68"/>
      <c r="C71" s="531"/>
      <c r="D71" s="531"/>
      <c r="E71" s="558"/>
      <c r="F71" s="558"/>
      <c r="G71" s="69"/>
      <c r="H71" s="67"/>
      <c r="J71" s="68"/>
      <c r="K71" s="531"/>
      <c r="L71" s="531"/>
      <c r="M71" s="558"/>
      <c r="N71" s="558"/>
      <c r="O71" s="69"/>
      <c r="P71" s="67"/>
      <c r="R71" s="68"/>
      <c r="S71" s="531" t="s">
        <v>211</v>
      </c>
      <c r="T71" s="531"/>
      <c r="U71" s="532"/>
      <c r="V71" s="533"/>
      <c r="W71" s="69"/>
      <c r="X71" s="67"/>
      <c r="Z71" s="68"/>
      <c r="AA71" s="531" t="s">
        <v>211</v>
      </c>
      <c r="AB71" s="531"/>
      <c r="AC71" s="532"/>
      <c r="AD71" s="533"/>
      <c r="AE71" s="69"/>
      <c r="AF71" s="67"/>
      <c r="AH71" s="68"/>
      <c r="AI71" s="531" t="s">
        <v>211</v>
      </c>
      <c r="AJ71" s="531"/>
      <c r="AK71" s="532"/>
      <c r="AL71" s="533"/>
      <c r="AM71" s="69"/>
      <c r="AN71" s="67"/>
    </row>
    <row r="72" spans="2:40" ht="16" customHeight="1" thickBot="1" x14ac:dyDescent="0.35">
      <c r="B72" s="68"/>
      <c r="C72" s="360"/>
      <c r="D72" s="360"/>
      <c r="E72" s="361"/>
      <c r="F72" s="361"/>
      <c r="G72" s="69"/>
      <c r="H72" s="67"/>
      <c r="J72" s="68"/>
      <c r="K72" s="360"/>
      <c r="L72" s="360"/>
      <c r="M72" s="361"/>
      <c r="N72" s="504"/>
      <c r="O72" s="69"/>
      <c r="P72" s="67"/>
      <c r="R72" s="68"/>
      <c r="S72" s="360"/>
      <c r="T72" s="360"/>
      <c r="U72" s="559"/>
      <c r="V72" s="559"/>
      <c r="W72" s="69"/>
      <c r="X72" s="67"/>
      <c r="Z72" s="68"/>
      <c r="AA72" s="360"/>
      <c r="AB72" s="360"/>
      <c r="AC72" s="362"/>
      <c r="AD72" s="362"/>
      <c r="AE72" s="69"/>
      <c r="AF72" s="67"/>
      <c r="AH72" s="68"/>
      <c r="AI72" s="360"/>
      <c r="AJ72" s="360"/>
      <c r="AK72" s="362"/>
      <c r="AL72" s="362"/>
      <c r="AM72" s="69"/>
      <c r="AN72" s="67"/>
    </row>
    <row r="73" spans="2:40" ht="100.4" customHeight="1" thickBot="1" x14ac:dyDescent="0.35">
      <c r="B73" s="68"/>
      <c r="C73" s="531"/>
      <c r="D73" s="531"/>
      <c r="E73" s="557"/>
      <c r="F73" s="557"/>
      <c r="G73" s="69"/>
      <c r="H73" s="67"/>
      <c r="J73" s="68"/>
      <c r="K73" s="531"/>
      <c r="L73" s="531"/>
      <c r="M73" s="557"/>
      <c r="N73" s="557"/>
      <c r="O73" s="69"/>
      <c r="P73" s="67"/>
      <c r="R73" s="68"/>
      <c r="S73" s="531" t="s">
        <v>212</v>
      </c>
      <c r="T73" s="531"/>
      <c r="U73" s="534"/>
      <c r="V73" s="535"/>
      <c r="W73" s="69"/>
      <c r="X73" s="67"/>
      <c r="Z73" s="68"/>
      <c r="AA73" s="531" t="s">
        <v>212</v>
      </c>
      <c r="AB73" s="531"/>
      <c r="AC73" s="534"/>
      <c r="AD73" s="535"/>
      <c r="AE73" s="69"/>
      <c r="AF73" s="67"/>
      <c r="AH73" s="68"/>
      <c r="AI73" s="531" t="s">
        <v>212</v>
      </c>
      <c r="AJ73" s="531"/>
      <c r="AK73" s="534"/>
      <c r="AL73" s="535"/>
      <c r="AM73" s="69"/>
      <c r="AN73" s="67"/>
    </row>
    <row r="74" spans="2:40" x14ac:dyDescent="0.3">
      <c r="B74" s="68"/>
      <c r="C74" s="49"/>
      <c r="D74" s="49"/>
      <c r="E74" s="69"/>
      <c r="F74" s="69"/>
      <c r="G74" s="69"/>
      <c r="H74" s="67"/>
      <c r="J74" s="68"/>
      <c r="K74" s="49"/>
      <c r="L74" s="49"/>
      <c r="M74" s="69"/>
      <c r="N74" s="493"/>
      <c r="O74" s="69"/>
      <c r="P74" s="67"/>
      <c r="R74" s="68"/>
      <c r="S74" s="49"/>
      <c r="T74" s="49"/>
      <c r="U74" s="69"/>
      <c r="V74" s="69"/>
      <c r="W74" s="69"/>
      <c r="X74" s="67"/>
      <c r="Z74" s="68"/>
      <c r="AA74" s="49"/>
      <c r="AB74" s="49"/>
      <c r="AC74" s="69"/>
      <c r="AD74" s="69"/>
      <c r="AE74" s="69"/>
      <c r="AF74" s="67"/>
      <c r="AH74" s="68"/>
      <c r="AI74" s="49"/>
      <c r="AJ74" s="49"/>
      <c r="AK74" s="69"/>
      <c r="AL74" s="69"/>
      <c r="AM74" s="69"/>
      <c r="AN74" s="67"/>
    </row>
    <row r="75" spans="2:40" ht="14.5" thickBot="1" x14ac:dyDescent="0.35">
      <c r="B75" s="70"/>
      <c r="C75" s="529"/>
      <c r="D75" s="529"/>
      <c r="E75" s="71"/>
      <c r="F75" s="54"/>
      <c r="G75" s="54"/>
      <c r="H75" s="72"/>
      <c r="J75" s="70"/>
      <c r="K75" s="529"/>
      <c r="L75" s="529"/>
      <c r="M75" s="71"/>
      <c r="N75" s="505"/>
      <c r="O75" s="54"/>
      <c r="P75" s="72"/>
      <c r="R75" s="70"/>
      <c r="S75" s="529"/>
      <c r="T75" s="529"/>
      <c r="U75" s="71"/>
      <c r="V75" s="54"/>
      <c r="W75" s="54"/>
      <c r="X75" s="72"/>
      <c r="Z75" s="70"/>
      <c r="AA75" s="529"/>
      <c r="AB75" s="529"/>
      <c r="AC75" s="71"/>
      <c r="AD75" s="54"/>
      <c r="AE75" s="54"/>
      <c r="AF75" s="72"/>
      <c r="AH75" s="70"/>
      <c r="AI75" s="529"/>
      <c r="AJ75" s="529"/>
      <c r="AK75" s="71"/>
      <c r="AL75" s="54"/>
      <c r="AM75" s="54"/>
      <c r="AN75" s="72"/>
    </row>
    <row r="76" spans="2:40" s="24" customFormat="1" ht="65.150000000000006" customHeight="1" x14ac:dyDescent="0.3">
      <c r="B76" s="330"/>
      <c r="C76" s="551"/>
      <c r="D76" s="551"/>
      <c r="E76" s="552"/>
      <c r="F76" s="552"/>
      <c r="G76" s="13"/>
      <c r="N76" s="506"/>
    </row>
    <row r="77" spans="2:40" ht="59.25" customHeight="1" x14ac:dyDescent="0.3">
      <c r="B77" s="330"/>
      <c r="C77" s="556"/>
      <c r="D77" s="556"/>
      <c r="E77" s="556"/>
      <c r="F77" s="556"/>
      <c r="G77" s="556"/>
    </row>
    <row r="78" spans="2:40" ht="50.15" customHeight="1" x14ac:dyDescent="0.3">
      <c r="B78" s="330"/>
      <c r="C78" s="553"/>
      <c r="D78" s="553"/>
      <c r="E78" s="555"/>
      <c r="F78" s="555"/>
      <c r="G78" s="13"/>
    </row>
    <row r="79" spans="2:40" ht="100.4" customHeight="1" x14ac:dyDescent="0.3">
      <c r="B79" s="330"/>
      <c r="C79" s="553"/>
      <c r="D79" s="553"/>
      <c r="E79" s="554"/>
      <c r="F79" s="554"/>
      <c r="G79" s="13"/>
    </row>
    <row r="80" spans="2:40" x14ac:dyDescent="0.3">
      <c r="B80" s="330"/>
      <c r="C80" s="330"/>
      <c r="D80" s="330"/>
      <c r="E80" s="13"/>
      <c r="F80" s="13"/>
      <c r="G80" s="13"/>
    </row>
    <row r="81" spans="2:7" x14ac:dyDescent="0.3">
      <c r="B81" s="330"/>
      <c r="C81" s="551"/>
      <c r="D81" s="551"/>
      <c r="E81" s="13"/>
      <c r="F81" s="13"/>
      <c r="G81" s="13"/>
    </row>
    <row r="82" spans="2:7" ht="50.15" customHeight="1" x14ac:dyDescent="0.3">
      <c r="B82" s="330"/>
      <c r="C82" s="551"/>
      <c r="D82" s="551"/>
      <c r="E82" s="554"/>
      <c r="F82" s="554"/>
      <c r="G82" s="13"/>
    </row>
    <row r="83" spans="2:7" ht="100.4" customHeight="1" x14ac:dyDescent="0.3">
      <c r="B83" s="330"/>
      <c r="C83" s="553"/>
      <c r="D83" s="553"/>
      <c r="E83" s="554"/>
      <c r="F83" s="554"/>
      <c r="G83" s="13"/>
    </row>
    <row r="84" spans="2:7" x14ac:dyDescent="0.3">
      <c r="B84" s="330"/>
      <c r="C84" s="25"/>
      <c r="D84" s="330"/>
      <c r="E84" s="26"/>
      <c r="F84" s="13"/>
      <c r="G84" s="13"/>
    </row>
    <row r="85" spans="2:7" x14ac:dyDescent="0.3">
      <c r="B85" s="330"/>
      <c r="C85" s="25"/>
      <c r="D85" s="25"/>
      <c r="E85" s="26"/>
      <c r="F85" s="26"/>
      <c r="G85" s="12"/>
    </row>
    <row r="86" spans="2:7" x14ac:dyDescent="0.3">
      <c r="E86" s="27"/>
      <c r="F86" s="27"/>
    </row>
    <row r="87" spans="2:7" x14ac:dyDescent="0.3">
      <c r="E87" s="27"/>
      <c r="F87" s="27"/>
    </row>
  </sheetData>
  <mergeCells count="138">
    <mergeCell ref="C5:F5"/>
    <mergeCell ref="K5:N5"/>
    <mergeCell ref="S5:V5"/>
    <mergeCell ref="C7:D7"/>
    <mergeCell ref="K7:L7"/>
    <mergeCell ref="S7:T7"/>
    <mergeCell ref="C3:G3"/>
    <mergeCell ref="K3:O3"/>
    <mergeCell ref="S3:W3"/>
    <mergeCell ref="B4:F4"/>
    <mergeCell ref="J4:N4"/>
    <mergeCell ref="R4:V4"/>
    <mergeCell ref="C8:F8"/>
    <mergeCell ref="K8:N8"/>
    <mergeCell ref="S8:V8"/>
    <mergeCell ref="C9:D9"/>
    <mergeCell ref="E9:F9"/>
    <mergeCell ref="K9:L9"/>
    <mergeCell ref="M9:N9"/>
    <mergeCell ref="S9:T9"/>
    <mergeCell ref="U9:V9"/>
    <mergeCell ref="U12:V12"/>
    <mergeCell ref="C10:D10"/>
    <mergeCell ref="E10:F10"/>
    <mergeCell ref="K10:L10"/>
    <mergeCell ref="M10:N10"/>
    <mergeCell ref="S10:T10"/>
    <mergeCell ref="U10:V10"/>
    <mergeCell ref="C12:D12"/>
    <mergeCell ref="E12:F12"/>
    <mergeCell ref="K12:L12"/>
    <mergeCell ref="M12:N12"/>
    <mergeCell ref="S12:T12"/>
    <mergeCell ref="C16:D16"/>
    <mergeCell ref="K16:L16"/>
    <mergeCell ref="S16:T16"/>
    <mergeCell ref="C43:D43"/>
    <mergeCell ref="K43:L43"/>
    <mergeCell ref="S43:T43"/>
    <mergeCell ref="C13:F13"/>
    <mergeCell ref="K13:N13"/>
    <mergeCell ref="S13:V13"/>
    <mergeCell ref="C15:D15"/>
    <mergeCell ref="K15:L15"/>
    <mergeCell ref="S15:T15"/>
    <mergeCell ref="U69:V69"/>
    <mergeCell ref="C44:D44"/>
    <mergeCell ref="K44:L44"/>
    <mergeCell ref="S44:T44"/>
    <mergeCell ref="C68:F68"/>
    <mergeCell ref="K68:N68"/>
    <mergeCell ref="S68:V68"/>
    <mergeCell ref="C69:D69"/>
    <mergeCell ref="E69:F69"/>
    <mergeCell ref="K69:L69"/>
    <mergeCell ref="M69:N69"/>
    <mergeCell ref="S69:T69"/>
    <mergeCell ref="S73:T73"/>
    <mergeCell ref="U73:V73"/>
    <mergeCell ref="C70:F70"/>
    <mergeCell ref="K70:N70"/>
    <mergeCell ref="S70:V70"/>
    <mergeCell ref="C71:D71"/>
    <mergeCell ref="E71:F71"/>
    <mergeCell ref="K71:L71"/>
    <mergeCell ref="M71:N71"/>
    <mergeCell ref="S71:T71"/>
    <mergeCell ref="U71:V71"/>
    <mergeCell ref="U72:V72"/>
    <mergeCell ref="AA3:AE3"/>
    <mergeCell ref="Z4:AD4"/>
    <mergeCell ref="AA5:AD5"/>
    <mergeCell ref="AA7:AB7"/>
    <mergeCell ref="AA8:AD8"/>
    <mergeCell ref="S75:T75"/>
    <mergeCell ref="C76:D76"/>
    <mergeCell ref="E76:F76"/>
    <mergeCell ref="C83:D83"/>
    <mergeCell ref="E83:F83"/>
    <mergeCell ref="C78:D78"/>
    <mergeCell ref="E78:F78"/>
    <mergeCell ref="C79:D79"/>
    <mergeCell ref="E79:F79"/>
    <mergeCell ref="C81:D81"/>
    <mergeCell ref="C82:D82"/>
    <mergeCell ref="E82:F82"/>
    <mergeCell ref="C77:G77"/>
    <mergeCell ref="C73:D73"/>
    <mergeCell ref="E73:F73"/>
    <mergeCell ref="K73:L73"/>
    <mergeCell ref="M73:N73"/>
    <mergeCell ref="C75:D75"/>
    <mergeCell ref="K75:L75"/>
    <mergeCell ref="AA16:AB16"/>
    <mergeCell ref="AA43:AB43"/>
    <mergeCell ref="AA44:AB44"/>
    <mergeCell ref="AA9:AB9"/>
    <mergeCell ref="AC9:AD9"/>
    <mergeCell ref="AA10:AB10"/>
    <mergeCell ref="AC10:AD10"/>
    <mergeCell ref="AA12:AB12"/>
    <mergeCell ref="AC12:AD12"/>
    <mergeCell ref="AA73:AB73"/>
    <mergeCell ref="AC73:AD73"/>
    <mergeCell ref="AA75:AB75"/>
    <mergeCell ref="AI3:AM3"/>
    <mergeCell ref="AH4:AL4"/>
    <mergeCell ref="AI5:AL5"/>
    <mergeCell ref="AI7:AJ7"/>
    <mergeCell ref="AI8:AL8"/>
    <mergeCell ref="AI9:AJ9"/>
    <mergeCell ref="AK9:AL9"/>
    <mergeCell ref="AI10:AJ10"/>
    <mergeCell ref="AK10:AL10"/>
    <mergeCell ref="AI12:AJ12"/>
    <mergeCell ref="AK12:AL12"/>
    <mergeCell ref="AI13:AL13"/>
    <mergeCell ref="AI15:AJ15"/>
    <mergeCell ref="AA68:AD68"/>
    <mergeCell ref="AA69:AB69"/>
    <mergeCell ref="AC69:AD69"/>
    <mergeCell ref="AA70:AD70"/>
    <mergeCell ref="AA71:AB71"/>
    <mergeCell ref="AC71:AD71"/>
    <mergeCell ref="AA13:AD13"/>
    <mergeCell ref="AA15:AB15"/>
    <mergeCell ref="AI75:AJ75"/>
    <mergeCell ref="AI70:AL70"/>
    <mergeCell ref="AI71:AJ71"/>
    <mergeCell ref="AK71:AL71"/>
    <mergeCell ref="AI73:AJ73"/>
    <mergeCell ref="AK73:AL73"/>
    <mergeCell ref="AI16:AJ16"/>
    <mergeCell ref="AI43:AJ43"/>
    <mergeCell ref="AI44:AJ44"/>
    <mergeCell ref="AI68:AL68"/>
    <mergeCell ref="AI69:AJ69"/>
    <mergeCell ref="AK69:AL69"/>
  </mergeCells>
  <dataValidations count="2">
    <dataValidation type="list" allowBlank="1" showInputMessage="1" showErrorMessage="1" sqref="E82" xr:uid="{00000000-0002-0000-0100-000000000000}">
      <formula1>$J$88:$J$89</formula1>
    </dataValidation>
    <dataValidation type="whole" allowBlank="1" showInputMessage="1" showErrorMessage="1" sqref="E78 E71:E72 AK9 M71:M72 M9 U71:U72 U9 AC71:AC72 AC9 AK71:AK72 E9" xr:uid="{00000000-0002-0000-0100-000001000000}">
      <formula1>-999999999</formula1>
      <formula2>999999999</formula2>
    </dataValidation>
  </dataValidations>
  <pageMargins left="0.25" right="0.25" top="0.18" bottom="0.19" header="0.17" footer="0.17"/>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H74"/>
  <sheetViews>
    <sheetView tabSelected="1" topLeftCell="A53" workbookViewId="0">
      <selection activeCell="C53" sqref="C53:D53"/>
    </sheetView>
  </sheetViews>
  <sheetFormatPr defaultColWidth="8.81640625" defaultRowHeight="14.5" x14ac:dyDescent="0.35"/>
  <cols>
    <col min="1" max="2" width="1.81640625" customWidth="1"/>
    <col min="3" max="3" width="37" customWidth="1"/>
    <col min="4" max="4" width="31.453125" customWidth="1"/>
    <col min="5" max="5" width="22.81640625" customWidth="1"/>
    <col min="6" max="6" width="20.1796875" customWidth="1"/>
    <col min="7" max="7" width="2" customWidth="1"/>
    <col min="8" max="8" width="1.453125" customWidth="1"/>
  </cols>
  <sheetData>
    <row r="1" spans="2:7" ht="15" thickBot="1" x14ac:dyDescent="0.4"/>
    <row r="2" spans="2:7" ht="15" thickBot="1" x14ac:dyDescent="0.4">
      <c r="B2" s="86"/>
      <c r="C2" s="87"/>
      <c r="D2" s="87"/>
      <c r="E2" s="87"/>
      <c r="F2" s="87"/>
      <c r="G2" s="88"/>
    </row>
    <row r="3" spans="2:7" ht="20.5" thickBot="1" x14ac:dyDescent="0.45">
      <c r="B3" s="89"/>
      <c r="C3" s="538" t="s">
        <v>217</v>
      </c>
      <c r="D3" s="539"/>
      <c r="E3" s="539"/>
      <c r="F3" s="540"/>
      <c r="G3" s="56"/>
    </row>
    <row r="4" spans="2:7" x14ac:dyDescent="0.35">
      <c r="B4" s="567"/>
      <c r="C4" s="569"/>
      <c r="D4" s="569"/>
      <c r="E4" s="569"/>
      <c r="F4" s="569"/>
      <c r="G4" s="56"/>
    </row>
    <row r="5" spans="2:7" x14ac:dyDescent="0.35">
      <c r="B5" s="57"/>
      <c r="C5" s="597"/>
      <c r="D5" s="597"/>
      <c r="E5" s="597"/>
      <c r="F5" s="597"/>
      <c r="G5" s="56"/>
    </row>
    <row r="6" spans="2:7" x14ac:dyDescent="0.35">
      <c r="B6" s="57"/>
      <c r="C6" s="58"/>
      <c r="D6" s="59"/>
      <c r="E6" s="58"/>
      <c r="F6" s="59"/>
      <c r="G6" s="56"/>
    </row>
    <row r="7" spans="2:7" x14ac:dyDescent="0.35">
      <c r="B7" s="57"/>
      <c r="C7" s="568" t="s">
        <v>226</v>
      </c>
      <c r="D7" s="568"/>
      <c r="E7" s="60"/>
      <c r="F7" s="59"/>
      <c r="G7" s="56"/>
    </row>
    <row r="8" spans="2:7" ht="15" thickBot="1" x14ac:dyDescent="0.4">
      <c r="B8" s="57"/>
      <c r="C8" s="570" t="s">
        <v>279</v>
      </c>
      <c r="D8" s="570"/>
      <c r="E8" s="570"/>
      <c r="F8" s="570"/>
      <c r="G8" s="56"/>
    </row>
    <row r="9" spans="2:7" ht="15" thickBot="1" x14ac:dyDescent="0.4">
      <c r="B9" s="57"/>
      <c r="C9" s="33" t="s">
        <v>228</v>
      </c>
      <c r="D9" s="34" t="s">
        <v>227</v>
      </c>
      <c r="E9" s="594" t="s">
        <v>258</v>
      </c>
      <c r="F9" s="595"/>
      <c r="G9" s="56"/>
    </row>
    <row r="10" spans="2:7" ht="71.5" customHeight="1" x14ac:dyDescent="0.35">
      <c r="B10" s="57"/>
      <c r="C10" s="397" t="s">
        <v>839</v>
      </c>
      <c r="D10" s="398" t="s">
        <v>828</v>
      </c>
      <c r="E10" s="575" t="s">
        <v>829</v>
      </c>
      <c r="F10" s="576"/>
      <c r="G10" s="56"/>
    </row>
    <row r="11" spans="2:7" ht="75.650000000000006" customHeight="1" x14ac:dyDescent="0.35">
      <c r="B11" s="57"/>
      <c r="C11" s="395" t="s">
        <v>836</v>
      </c>
      <c r="D11" s="396"/>
      <c r="E11" s="571" t="s">
        <v>997</v>
      </c>
      <c r="F11" s="572"/>
      <c r="G11" s="56"/>
    </row>
    <row r="12" spans="2:7" ht="115.75" customHeight="1" x14ac:dyDescent="0.35">
      <c r="B12" s="57"/>
      <c r="C12" s="395" t="s">
        <v>838</v>
      </c>
      <c r="D12" s="396" t="s">
        <v>830</v>
      </c>
      <c r="E12" s="571" t="s">
        <v>831</v>
      </c>
      <c r="F12" s="572"/>
      <c r="G12" s="56"/>
    </row>
    <row r="13" spans="2:7" ht="103.75" customHeight="1" x14ac:dyDescent="0.35">
      <c r="B13" s="57"/>
      <c r="C13" s="395" t="s">
        <v>837</v>
      </c>
      <c r="D13" s="396" t="s">
        <v>832</v>
      </c>
      <c r="E13" s="571" t="s">
        <v>833</v>
      </c>
      <c r="F13" s="572"/>
      <c r="G13" s="56"/>
    </row>
    <row r="14" spans="2:7" ht="33" customHeight="1" x14ac:dyDescent="0.35">
      <c r="B14" s="57"/>
      <c r="C14" s="395" t="s">
        <v>874</v>
      </c>
      <c r="D14" s="396" t="s">
        <v>832</v>
      </c>
      <c r="E14" s="577"/>
      <c r="F14" s="578"/>
      <c r="G14" s="56"/>
    </row>
    <row r="15" spans="2:7" ht="33" customHeight="1" x14ac:dyDescent="0.35">
      <c r="B15" s="57"/>
      <c r="C15" s="395" t="s">
        <v>875</v>
      </c>
      <c r="D15" s="396" t="s">
        <v>832</v>
      </c>
      <c r="E15" s="571"/>
      <c r="F15" s="572"/>
      <c r="G15" s="56"/>
    </row>
    <row r="16" spans="2:7" ht="153" customHeight="1" x14ac:dyDescent="0.35">
      <c r="B16" s="57"/>
      <c r="C16" s="395" t="s">
        <v>876</v>
      </c>
      <c r="D16" s="396" t="s">
        <v>827</v>
      </c>
      <c r="E16" s="571" t="s">
        <v>877</v>
      </c>
      <c r="F16" s="572"/>
      <c r="G16" s="56"/>
    </row>
    <row r="17" spans="2:7" ht="130.75" customHeight="1" x14ac:dyDescent="0.35">
      <c r="B17" s="57"/>
      <c r="C17" s="395" t="s">
        <v>834</v>
      </c>
      <c r="D17" s="396" t="s">
        <v>835</v>
      </c>
      <c r="E17" s="571" t="s">
        <v>840</v>
      </c>
      <c r="F17" s="572"/>
      <c r="G17" s="56"/>
    </row>
    <row r="18" spans="2:7" ht="82.4" customHeight="1" x14ac:dyDescent="0.35">
      <c r="B18" s="57"/>
      <c r="C18" s="395" t="s">
        <v>842</v>
      </c>
      <c r="D18" s="396" t="s">
        <v>827</v>
      </c>
      <c r="E18" s="571" t="s">
        <v>843</v>
      </c>
      <c r="F18" s="572"/>
      <c r="G18" s="56"/>
    </row>
    <row r="19" spans="2:7" ht="46.75" customHeight="1" x14ac:dyDescent="0.35">
      <c r="B19" s="57"/>
      <c r="C19" s="395" t="s">
        <v>844</v>
      </c>
      <c r="D19" s="396" t="s">
        <v>827</v>
      </c>
      <c r="E19" s="571" t="s">
        <v>845</v>
      </c>
      <c r="F19" s="572"/>
      <c r="G19" s="56"/>
    </row>
    <row r="20" spans="2:7" ht="120.65" customHeight="1" x14ac:dyDescent="0.35">
      <c r="B20" s="57"/>
      <c r="C20" s="395" t="s">
        <v>846</v>
      </c>
      <c r="D20" s="396" t="s">
        <v>847</v>
      </c>
      <c r="E20" s="571" t="s">
        <v>848</v>
      </c>
      <c r="F20" s="572"/>
      <c r="G20" s="56"/>
    </row>
    <row r="21" spans="2:7" ht="120" customHeight="1" x14ac:dyDescent="0.35">
      <c r="B21" s="57"/>
      <c r="C21" s="395" t="s">
        <v>849</v>
      </c>
      <c r="D21" s="396" t="s">
        <v>850</v>
      </c>
      <c r="E21" s="571" t="s">
        <v>851</v>
      </c>
      <c r="F21" s="572"/>
      <c r="G21" s="56"/>
    </row>
    <row r="22" spans="2:7" ht="27.65" customHeight="1" x14ac:dyDescent="0.35">
      <c r="B22" s="57"/>
      <c r="C22" s="395" t="s">
        <v>860</v>
      </c>
      <c r="D22" s="396" t="s">
        <v>827</v>
      </c>
      <c r="E22" s="571"/>
      <c r="F22" s="572"/>
      <c r="G22" s="56"/>
    </row>
    <row r="23" spans="2:7" ht="58.75" customHeight="1" x14ac:dyDescent="0.35">
      <c r="B23" s="57"/>
      <c r="C23" s="395" t="s">
        <v>872</v>
      </c>
      <c r="D23" s="396" t="s">
        <v>827</v>
      </c>
      <c r="E23" s="571" t="s">
        <v>873</v>
      </c>
      <c r="F23" s="572"/>
      <c r="G23" s="56"/>
    </row>
    <row r="24" spans="2:7" ht="46.75" customHeight="1" x14ac:dyDescent="0.35">
      <c r="B24" s="57"/>
      <c r="C24" s="395" t="s">
        <v>867</v>
      </c>
      <c r="D24" s="396" t="s">
        <v>832</v>
      </c>
      <c r="E24" s="571"/>
      <c r="F24" s="572"/>
      <c r="G24" s="56"/>
    </row>
    <row r="25" spans="2:7" ht="37.75" customHeight="1" x14ac:dyDescent="0.35">
      <c r="B25" s="57"/>
      <c r="C25" s="395" t="s">
        <v>868</v>
      </c>
      <c r="D25" s="396" t="s">
        <v>827</v>
      </c>
      <c r="E25" s="571" t="s">
        <v>869</v>
      </c>
      <c r="F25" s="572"/>
      <c r="G25" s="56"/>
    </row>
    <row r="26" spans="2:7" ht="44.5" customHeight="1" x14ac:dyDescent="0.35">
      <c r="B26" s="57"/>
      <c r="C26" s="395" t="s">
        <v>870</v>
      </c>
      <c r="D26" s="396" t="s">
        <v>827</v>
      </c>
      <c r="E26" s="571" t="s">
        <v>871</v>
      </c>
      <c r="F26" s="572"/>
      <c r="G26" s="56"/>
    </row>
    <row r="27" spans="2:7" ht="30" customHeight="1" x14ac:dyDescent="0.35">
      <c r="B27" s="57"/>
      <c r="C27" s="399" t="s">
        <v>852</v>
      </c>
      <c r="D27" s="396" t="s">
        <v>827</v>
      </c>
      <c r="E27" s="591"/>
      <c r="F27" s="592"/>
      <c r="G27" s="56"/>
    </row>
    <row r="28" spans="2:7" ht="30" customHeight="1" x14ac:dyDescent="0.35">
      <c r="B28" s="57"/>
      <c r="C28" s="395" t="s">
        <v>853</v>
      </c>
      <c r="D28" s="396" t="s">
        <v>854</v>
      </c>
      <c r="E28" s="571"/>
      <c r="F28" s="572"/>
      <c r="G28" s="56"/>
    </row>
    <row r="29" spans="2:7" ht="30" customHeight="1" x14ac:dyDescent="0.35">
      <c r="B29" s="57"/>
      <c r="C29" s="399" t="s">
        <v>855</v>
      </c>
      <c r="D29" s="396" t="s">
        <v>827</v>
      </c>
      <c r="E29" s="571"/>
      <c r="F29" s="572"/>
      <c r="G29" s="56"/>
    </row>
    <row r="30" spans="2:7" ht="30" customHeight="1" x14ac:dyDescent="0.35">
      <c r="B30" s="57"/>
      <c r="C30" s="395" t="s">
        <v>856</v>
      </c>
      <c r="D30" s="396" t="s">
        <v>827</v>
      </c>
      <c r="E30" s="571"/>
      <c r="F30" s="572"/>
      <c r="G30" s="56"/>
    </row>
    <row r="31" spans="2:7" ht="30" customHeight="1" x14ac:dyDescent="0.35">
      <c r="B31" s="57"/>
      <c r="C31" s="399" t="s">
        <v>857</v>
      </c>
      <c r="D31" s="396" t="s">
        <v>827</v>
      </c>
      <c r="E31" s="571"/>
      <c r="F31" s="572"/>
      <c r="G31" s="56"/>
    </row>
    <row r="32" spans="2:7" ht="30" customHeight="1" x14ac:dyDescent="0.35">
      <c r="B32" s="57"/>
      <c r="C32" s="395" t="s">
        <v>858</v>
      </c>
      <c r="D32" s="396" t="s">
        <v>827</v>
      </c>
      <c r="E32" s="571"/>
      <c r="F32" s="572"/>
      <c r="G32" s="56"/>
    </row>
    <row r="33" spans="2:7" ht="30" customHeight="1" x14ac:dyDescent="0.35">
      <c r="B33" s="57"/>
      <c r="C33" s="395" t="s">
        <v>859</v>
      </c>
      <c r="D33" s="396" t="s">
        <v>827</v>
      </c>
      <c r="E33" s="571"/>
      <c r="F33" s="572"/>
      <c r="G33" s="56"/>
    </row>
    <row r="34" spans="2:7" ht="30" customHeight="1" x14ac:dyDescent="0.35">
      <c r="B34" s="57"/>
      <c r="C34" s="395" t="s">
        <v>860</v>
      </c>
      <c r="D34" s="396" t="s">
        <v>827</v>
      </c>
      <c r="E34" s="571"/>
      <c r="F34" s="572"/>
      <c r="G34" s="56"/>
    </row>
    <row r="35" spans="2:7" ht="30" customHeight="1" x14ac:dyDescent="0.35">
      <c r="B35" s="57"/>
      <c r="C35" s="395" t="s">
        <v>861</v>
      </c>
      <c r="D35" s="396" t="s">
        <v>827</v>
      </c>
      <c r="E35" s="571" t="s">
        <v>862</v>
      </c>
      <c r="F35" s="572"/>
      <c r="G35" s="56"/>
    </row>
    <row r="36" spans="2:7" ht="30" customHeight="1" x14ac:dyDescent="0.35">
      <c r="B36" s="57"/>
      <c r="C36" s="395" t="s">
        <v>863</v>
      </c>
      <c r="D36" s="396" t="s">
        <v>827</v>
      </c>
      <c r="E36" s="571"/>
      <c r="F36" s="572"/>
      <c r="G36" s="56"/>
    </row>
    <row r="37" spans="2:7" ht="30" customHeight="1" x14ac:dyDescent="0.35">
      <c r="B37" s="57"/>
      <c r="C37" s="395" t="s">
        <v>864</v>
      </c>
      <c r="D37" s="396" t="s">
        <v>827</v>
      </c>
      <c r="E37" s="571" t="s">
        <v>865</v>
      </c>
      <c r="F37" s="572"/>
      <c r="G37" s="56"/>
    </row>
    <row r="38" spans="2:7" ht="30" customHeight="1" thickBot="1" x14ac:dyDescent="0.4">
      <c r="B38" s="57"/>
      <c r="C38" s="401" t="s">
        <v>866</v>
      </c>
      <c r="D38" s="402" t="s">
        <v>827</v>
      </c>
      <c r="E38" s="573"/>
      <c r="F38" s="574"/>
      <c r="G38" s="56"/>
    </row>
    <row r="39" spans="2:7" x14ac:dyDescent="0.35">
      <c r="B39" s="57"/>
      <c r="C39" s="400"/>
      <c r="D39" s="400"/>
      <c r="E39" s="59"/>
      <c r="F39" s="59"/>
      <c r="G39" s="56"/>
    </row>
    <row r="40" spans="2:7" x14ac:dyDescent="0.35">
      <c r="B40" s="57"/>
      <c r="C40" s="599" t="s">
        <v>242</v>
      </c>
      <c r="D40" s="599"/>
      <c r="E40" s="599"/>
      <c r="F40" s="599"/>
      <c r="G40" s="56"/>
    </row>
    <row r="41" spans="2:7" ht="15" thickBot="1" x14ac:dyDescent="0.4">
      <c r="B41" s="57"/>
      <c r="C41" s="600" t="s">
        <v>256</v>
      </c>
      <c r="D41" s="600"/>
      <c r="E41" s="600"/>
      <c r="F41" s="600"/>
      <c r="G41" s="56"/>
    </row>
    <row r="42" spans="2:7" ht="15" thickBot="1" x14ac:dyDescent="0.4">
      <c r="B42" s="57"/>
      <c r="C42" s="33" t="s">
        <v>228</v>
      </c>
      <c r="D42" s="34" t="s">
        <v>227</v>
      </c>
      <c r="E42" s="594" t="s">
        <v>258</v>
      </c>
      <c r="F42" s="595"/>
      <c r="G42" s="56"/>
    </row>
    <row r="43" spans="2:7" ht="40" customHeight="1" x14ac:dyDescent="0.35">
      <c r="B43" s="57"/>
      <c r="C43" s="35"/>
      <c r="D43" s="35"/>
      <c r="E43" s="603"/>
      <c r="F43" s="604"/>
      <c r="G43" s="56"/>
    </row>
    <row r="44" spans="2:7" ht="40" customHeight="1" x14ac:dyDescent="0.35">
      <c r="B44" s="57"/>
      <c r="C44" s="36"/>
      <c r="D44" s="36"/>
      <c r="E44" s="605"/>
      <c r="F44" s="606"/>
      <c r="G44" s="56"/>
    </row>
    <row r="45" spans="2:7" ht="40" customHeight="1" x14ac:dyDescent="0.35">
      <c r="B45" s="57"/>
      <c r="C45" s="36"/>
      <c r="D45" s="36"/>
      <c r="E45" s="605"/>
      <c r="F45" s="606"/>
      <c r="G45" s="56"/>
    </row>
    <row r="46" spans="2:7" ht="40" customHeight="1" thickBot="1" x14ac:dyDescent="0.4">
      <c r="B46" s="57"/>
      <c r="C46" s="37"/>
      <c r="D46" s="37"/>
      <c r="E46" s="601"/>
      <c r="F46" s="602"/>
      <c r="G46" s="56"/>
    </row>
    <row r="47" spans="2:7" x14ac:dyDescent="0.35">
      <c r="B47" s="57"/>
      <c r="C47" s="59"/>
      <c r="D47" s="59"/>
      <c r="E47" s="59"/>
      <c r="F47" s="59"/>
      <c r="G47" s="56"/>
    </row>
    <row r="48" spans="2:7" x14ac:dyDescent="0.35">
      <c r="B48" s="57"/>
      <c r="C48" s="59"/>
      <c r="D48" s="59"/>
      <c r="E48" s="59"/>
      <c r="F48" s="59"/>
      <c r="G48" s="56"/>
    </row>
    <row r="49" spans="2:8" ht="31.5" customHeight="1" x14ac:dyDescent="0.35">
      <c r="B49" s="57"/>
      <c r="C49" s="598" t="s">
        <v>241</v>
      </c>
      <c r="D49" s="598"/>
      <c r="E49" s="598"/>
      <c r="F49" s="598"/>
      <c r="G49" s="56"/>
    </row>
    <row r="50" spans="2:8" ht="15" thickBot="1" x14ac:dyDescent="0.4">
      <c r="B50" s="57"/>
      <c r="C50" s="570" t="s">
        <v>259</v>
      </c>
      <c r="D50" s="570"/>
      <c r="E50" s="593"/>
      <c r="F50" s="593"/>
      <c r="G50" s="56"/>
    </row>
    <row r="51" spans="2:8" ht="100" customHeight="1" thickBot="1" x14ac:dyDescent="0.4">
      <c r="B51" s="57"/>
      <c r="C51" s="588"/>
      <c r="D51" s="589"/>
      <c r="E51" s="589"/>
      <c r="F51" s="590"/>
      <c r="G51" s="56"/>
    </row>
    <row r="52" spans="2:8" ht="15" thickBot="1" x14ac:dyDescent="0.4">
      <c r="B52" s="347"/>
      <c r="C52" s="579"/>
      <c r="D52" s="580"/>
      <c r="E52" s="579"/>
      <c r="F52" s="580"/>
      <c r="G52" s="61"/>
      <c r="H52" s="349"/>
    </row>
    <row r="53" spans="2:8" ht="15" customHeight="1" x14ac:dyDescent="0.35">
      <c r="B53" s="348"/>
      <c r="C53" s="581"/>
      <c r="D53" s="581"/>
      <c r="E53" s="581"/>
      <c r="F53" s="581"/>
      <c r="G53" s="348"/>
    </row>
    <row r="54" spans="2:8" x14ac:dyDescent="0.35">
      <c r="B54" s="8"/>
      <c r="C54" s="581"/>
      <c r="D54" s="581"/>
      <c r="E54" s="581"/>
      <c r="F54" s="581"/>
      <c r="G54" s="8"/>
    </row>
    <row r="55" spans="2:8" x14ac:dyDescent="0.35">
      <c r="B55" s="8"/>
      <c r="C55" s="596"/>
      <c r="D55" s="596"/>
      <c r="E55" s="596"/>
      <c r="F55" s="596"/>
      <c r="G55" s="8"/>
    </row>
    <row r="56" spans="2:8" x14ac:dyDescent="0.35">
      <c r="B56" s="8"/>
      <c r="C56" s="8"/>
      <c r="D56" s="8"/>
      <c r="E56" s="8"/>
      <c r="F56" s="8"/>
      <c r="G56" s="8"/>
    </row>
    <row r="57" spans="2:8" x14ac:dyDescent="0.35">
      <c r="B57" s="8"/>
      <c r="C57" s="8"/>
      <c r="D57" s="8"/>
      <c r="E57" s="8"/>
      <c r="F57" s="8"/>
      <c r="G57" s="8"/>
    </row>
    <row r="58" spans="2:8" x14ac:dyDescent="0.35">
      <c r="B58" s="8"/>
      <c r="C58" s="584"/>
      <c r="D58" s="584"/>
      <c r="E58" s="7"/>
      <c r="F58" s="8"/>
      <c r="G58" s="8"/>
    </row>
    <row r="59" spans="2:8" x14ac:dyDescent="0.35">
      <c r="B59" s="8"/>
      <c r="C59" s="584"/>
      <c r="D59" s="584"/>
      <c r="E59" s="7"/>
      <c r="F59" s="8"/>
      <c r="G59" s="8"/>
    </row>
    <row r="60" spans="2:8" x14ac:dyDescent="0.35">
      <c r="B60" s="8"/>
      <c r="C60" s="585"/>
      <c r="D60" s="585"/>
      <c r="E60" s="585"/>
      <c r="F60" s="585"/>
      <c r="G60" s="8"/>
    </row>
    <row r="61" spans="2:8" x14ac:dyDescent="0.35">
      <c r="B61" s="8"/>
      <c r="C61" s="582"/>
      <c r="D61" s="582"/>
      <c r="E61" s="587"/>
      <c r="F61" s="587"/>
      <c r="G61" s="8"/>
    </row>
    <row r="62" spans="2:8" x14ac:dyDescent="0.35">
      <c r="B62" s="8"/>
      <c r="C62" s="582"/>
      <c r="D62" s="582"/>
      <c r="E62" s="583"/>
      <c r="F62" s="583"/>
      <c r="G62" s="8"/>
    </row>
    <row r="63" spans="2:8" x14ac:dyDescent="0.35">
      <c r="B63" s="8"/>
      <c r="C63" s="8"/>
      <c r="D63" s="8"/>
      <c r="E63" s="8"/>
      <c r="F63" s="8"/>
      <c r="G63" s="8"/>
    </row>
    <row r="64" spans="2:8" x14ac:dyDescent="0.35">
      <c r="B64" s="8"/>
      <c r="C64" s="584"/>
      <c r="D64" s="584"/>
      <c r="E64" s="7"/>
      <c r="F64" s="8"/>
      <c r="G64" s="8"/>
    </row>
    <row r="65" spans="2:7" x14ac:dyDescent="0.35">
      <c r="B65" s="8"/>
      <c r="C65" s="584"/>
      <c r="D65" s="584"/>
      <c r="E65" s="586"/>
      <c r="F65" s="586"/>
      <c r="G65" s="8"/>
    </row>
    <row r="66" spans="2:7" x14ac:dyDescent="0.35">
      <c r="B66" s="8"/>
      <c r="C66" s="7"/>
      <c r="D66" s="7"/>
      <c r="E66" s="7"/>
      <c r="F66" s="7"/>
      <c r="G66" s="8"/>
    </row>
    <row r="67" spans="2:7" x14ac:dyDescent="0.35">
      <c r="B67" s="8"/>
      <c r="C67" s="582"/>
      <c r="D67" s="582"/>
      <c r="E67" s="587"/>
      <c r="F67" s="587"/>
      <c r="G67" s="8"/>
    </row>
    <row r="68" spans="2:7" x14ac:dyDescent="0.35">
      <c r="B68" s="8"/>
      <c r="C68" s="582"/>
      <c r="D68" s="582"/>
      <c r="E68" s="583"/>
      <c r="F68" s="583"/>
      <c r="G68" s="8"/>
    </row>
    <row r="69" spans="2:7" x14ac:dyDescent="0.35">
      <c r="B69" s="8"/>
      <c r="C69" s="8"/>
      <c r="D69" s="8"/>
      <c r="E69" s="8"/>
      <c r="F69" s="8"/>
      <c r="G69" s="8"/>
    </row>
    <row r="70" spans="2:7" x14ac:dyDescent="0.35">
      <c r="B70" s="8"/>
      <c r="C70" s="584"/>
      <c r="D70" s="584"/>
      <c r="E70" s="8"/>
      <c r="F70" s="8"/>
      <c r="G70" s="8"/>
    </row>
    <row r="71" spans="2:7" x14ac:dyDescent="0.35">
      <c r="B71" s="8"/>
      <c r="C71" s="584"/>
      <c r="D71" s="584"/>
      <c r="E71" s="583"/>
      <c r="F71" s="583"/>
      <c r="G71" s="8"/>
    </row>
    <row r="72" spans="2:7" x14ac:dyDescent="0.35">
      <c r="B72" s="8"/>
      <c r="C72" s="582"/>
      <c r="D72" s="582"/>
      <c r="E72" s="583"/>
      <c r="F72" s="583"/>
      <c r="G72" s="8"/>
    </row>
    <row r="73" spans="2:7" x14ac:dyDescent="0.35">
      <c r="B73" s="8"/>
      <c r="C73" s="9"/>
      <c r="D73" s="8"/>
      <c r="E73" s="9"/>
      <c r="F73" s="8"/>
      <c r="G73" s="8"/>
    </row>
    <row r="74" spans="2:7" x14ac:dyDescent="0.35">
      <c r="B74" s="8"/>
      <c r="C74" s="9"/>
      <c r="D74" s="9"/>
      <c r="E74" s="9"/>
      <c r="F74" s="9"/>
      <c r="G74" s="10"/>
    </row>
  </sheetData>
  <mergeCells count="73">
    <mergeCell ref="C8:F8"/>
    <mergeCell ref="E9:F9"/>
    <mergeCell ref="C49:F49"/>
    <mergeCell ref="C40:F40"/>
    <mergeCell ref="C41:F41"/>
    <mergeCell ref="E20:F20"/>
    <mergeCell ref="E21:F21"/>
    <mergeCell ref="E46:F46"/>
    <mergeCell ref="E30:F30"/>
    <mergeCell ref="E31:F31"/>
    <mergeCell ref="E32:F32"/>
    <mergeCell ref="E33:F33"/>
    <mergeCell ref="E34:F34"/>
    <mergeCell ref="E43:F43"/>
    <mergeCell ref="E44:F44"/>
    <mergeCell ref="E45:F45"/>
    <mergeCell ref="C3:F3"/>
    <mergeCell ref="C70:D70"/>
    <mergeCell ref="C51:F51"/>
    <mergeCell ref="C50:D50"/>
    <mergeCell ref="E13:F13"/>
    <mergeCell ref="E61:F61"/>
    <mergeCell ref="C62:D62"/>
    <mergeCell ref="E27:F27"/>
    <mergeCell ref="E50:F50"/>
    <mergeCell ref="E42:F42"/>
    <mergeCell ref="C55:D55"/>
    <mergeCell ref="E55:F55"/>
    <mergeCell ref="C52:D52"/>
    <mergeCell ref="B4:F4"/>
    <mergeCell ref="C5:F5"/>
    <mergeCell ref="C7:D7"/>
    <mergeCell ref="C72:D72"/>
    <mergeCell ref="E72:F72"/>
    <mergeCell ref="C68:D68"/>
    <mergeCell ref="E68:F68"/>
    <mergeCell ref="C58:D58"/>
    <mergeCell ref="C59:D59"/>
    <mergeCell ref="E62:F62"/>
    <mergeCell ref="C64:D64"/>
    <mergeCell ref="C60:F60"/>
    <mergeCell ref="C61:D61"/>
    <mergeCell ref="C71:D71"/>
    <mergeCell ref="E71:F71"/>
    <mergeCell ref="C65:D65"/>
    <mergeCell ref="E65:F65"/>
    <mergeCell ref="C67:D67"/>
    <mergeCell ref="E67:F67"/>
    <mergeCell ref="E52:F52"/>
    <mergeCell ref="C53:D53"/>
    <mergeCell ref="E53:F53"/>
    <mergeCell ref="C54:D54"/>
    <mergeCell ref="E54:F54"/>
    <mergeCell ref="E12:F12"/>
    <mergeCell ref="E11:F11"/>
    <mergeCell ref="E10:F10"/>
    <mergeCell ref="E28:F28"/>
    <mergeCell ref="E29:F29"/>
    <mergeCell ref="E22:F22"/>
    <mergeCell ref="E23:F23"/>
    <mergeCell ref="E14:F14"/>
    <mergeCell ref="E15:F15"/>
    <mergeCell ref="E16:F16"/>
    <mergeCell ref="E17:F17"/>
    <mergeCell ref="E18:F18"/>
    <mergeCell ref="E19:F19"/>
    <mergeCell ref="E37:F37"/>
    <mergeCell ref="E38:F38"/>
    <mergeCell ref="E24:F24"/>
    <mergeCell ref="E25:F25"/>
    <mergeCell ref="E26:F26"/>
    <mergeCell ref="E35:F35"/>
    <mergeCell ref="E36:F36"/>
  </mergeCells>
  <dataValidations count="2">
    <dataValidation type="whole" allowBlank="1" showInputMessage="1" showErrorMessage="1" sqref="E67 E61" xr:uid="{00000000-0002-0000-0300-000000000000}">
      <formula1>-999999999</formula1>
      <formula2>999999999</formula2>
    </dataValidation>
    <dataValidation type="list" allowBlank="1" showInputMessage="1" showErrorMessage="1" sqref="E71" xr:uid="{00000000-0002-0000-0300-000001000000}">
      <formula1>$K$78:$K$79</formula1>
    </dataValidation>
  </dataValidations>
  <pageMargins left="0.25" right="0.25" top="0.17" bottom="0.17" header="0.17" footer="0.17"/>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0"/>
  </sheetPr>
  <dimension ref="A1:U71"/>
  <sheetViews>
    <sheetView topLeftCell="A61" zoomScaleNormal="100" workbookViewId="0">
      <selection activeCell="K16" sqref="K16"/>
    </sheetView>
  </sheetViews>
  <sheetFormatPr defaultColWidth="9.1796875" defaultRowHeight="14.5" x14ac:dyDescent="0.35"/>
  <cols>
    <col min="1" max="2" width="1.81640625" style="232" customWidth="1"/>
    <col min="3" max="3" width="45.54296875" style="232" customWidth="1"/>
    <col min="4" max="4" width="33.81640625" style="232" customWidth="1"/>
    <col min="5" max="6" width="38.453125" style="232" customWidth="1"/>
    <col min="7" max="7" width="50" style="232" customWidth="1"/>
    <col min="8" max="8" width="39.453125" style="232" customWidth="1"/>
    <col min="9" max="9" width="31.453125" style="232" customWidth="1"/>
    <col min="10" max="10" width="40.54296875" style="232" customWidth="1"/>
    <col min="11" max="11" width="24.54296875" style="232" customWidth="1"/>
    <col min="12" max="12" width="33.54296875" style="232" customWidth="1"/>
    <col min="13" max="14" width="2" style="232" customWidth="1"/>
    <col min="15" max="19" width="9.1796875" style="232"/>
    <col min="20" max="16384" width="9.1796875" style="231"/>
  </cols>
  <sheetData>
    <row r="1" spans="1:19" ht="15" thickBot="1" x14ac:dyDescent="0.4"/>
    <row r="2" spans="1:19" ht="15" thickBot="1" x14ac:dyDescent="0.4">
      <c r="B2" s="293"/>
      <c r="C2" s="292"/>
      <c r="D2" s="292"/>
      <c r="E2" s="292"/>
      <c r="F2" s="292"/>
      <c r="G2" s="292"/>
      <c r="H2" s="292"/>
      <c r="I2" s="292"/>
      <c r="J2" s="292"/>
      <c r="K2" s="292"/>
      <c r="L2" s="292"/>
      <c r="M2" s="291"/>
      <c r="N2" s="233"/>
    </row>
    <row r="3" spans="1:19" customFormat="1" ht="20.5" thickBot="1" x14ac:dyDescent="0.45">
      <c r="A3" s="6"/>
      <c r="B3" s="89"/>
      <c r="C3" s="607" t="s">
        <v>677</v>
      </c>
      <c r="D3" s="608"/>
      <c r="E3" s="608"/>
      <c r="F3" s="608"/>
      <c r="G3" s="609"/>
      <c r="H3" s="290"/>
      <c r="I3" s="290"/>
      <c r="J3" s="290"/>
      <c r="K3" s="290"/>
      <c r="L3" s="290"/>
      <c r="M3" s="289"/>
      <c r="N3" s="148"/>
      <c r="O3" s="6"/>
      <c r="P3" s="6"/>
      <c r="Q3" s="6"/>
      <c r="R3" s="6"/>
      <c r="S3" s="6"/>
    </row>
    <row r="4" spans="1:19" customFormat="1" x14ac:dyDescent="0.35">
      <c r="A4" s="6"/>
      <c r="B4" s="89"/>
      <c r="C4" s="290"/>
      <c r="D4" s="290"/>
      <c r="E4" s="290"/>
      <c r="F4" s="290"/>
      <c r="G4" s="290"/>
      <c r="H4" s="290"/>
      <c r="I4" s="290"/>
      <c r="J4" s="290"/>
      <c r="K4" s="290"/>
      <c r="L4" s="290"/>
      <c r="M4" s="289"/>
      <c r="N4" s="148"/>
      <c r="O4" s="6"/>
      <c r="P4" s="6"/>
      <c r="Q4" s="6"/>
      <c r="R4" s="6"/>
      <c r="S4" s="6"/>
    </row>
    <row r="5" spans="1:19" x14ac:dyDescent="0.35">
      <c r="B5" s="239"/>
      <c r="C5" s="281"/>
      <c r="D5" s="281"/>
      <c r="E5" s="281"/>
      <c r="F5" s="281"/>
      <c r="G5" s="281"/>
      <c r="H5" s="281"/>
      <c r="I5" s="281"/>
      <c r="J5" s="281"/>
      <c r="K5" s="281"/>
      <c r="L5" s="281"/>
      <c r="M5" s="240"/>
      <c r="N5" s="233"/>
    </row>
    <row r="6" spans="1:19" x14ac:dyDescent="0.35">
      <c r="B6" s="239"/>
      <c r="C6" s="243" t="s">
        <v>676</v>
      </c>
      <c r="D6" s="281"/>
      <c r="E6" s="281"/>
      <c r="F6" s="281"/>
      <c r="G6" s="281"/>
      <c r="H6" s="281"/>
      <c r="I6" s="281"/>
      <c r="J6" s="281"/>
      <c r="K6" s="281"/>
      <c r="L6" s="281"/>
      <c r="M6" s="240"/>
      <c r="N6" s="233"/>
    </row>
    <row r="7" spans="1:19" ht="15" thickBot="1" x14ac:dyDescent="0.4">
      <c r="B7" s="239"/>
      <c r="C7" s="281"/>
      <c r="D7" s="281"/>
      <c r="E7" s="281"/>
      <c r="F7" s="281"/>
      <c r="G7" s="281"/>
      <c r="H7" s="281"/>
      <c r="I7" s="281"/>
      <c r="J7" s="281"/>
      <c r="K7" s="281"/>
      <c r="L7" s="281"/>
      <c r="M7" s="240"/>
      <c r="N7" s="233"/>
    </row>
    <row r="8" spans="1:19" ht="51" customHeight="1" thickBot="1" x14ac:dyDescent="0.4">
      <c r="B8" s="239"/>
      <c r="C8" s="288" t="s">
        <v>747</v>
      </c>
      <c r="D8" s="623"/>
      <c r="E8" s="623"/>
      <c r="F8" s="623"/>
      <c r="G8" s="624"/>
      <c r="H8" s="281"/>
      <c r="I8" s="281"/>
      <c r="J8" s="281"/>
      <c r="K8" s="281"/>
      <c r="L8" s="281"/>
      <c r="M8" s="240"/>
      <c r="N8" s="233"/>
    </row>
    <row r="9" spans="1:19" ht="15" thickBot="1" x14ac:dyDescent="0.4">
      <c r="B9" s="239"/>
      <c r="C9" s="281"/>
      <c r="D9" s="281"/>
      <c r="E9" s="281"/>
      <c r="F9" s="281"/>
      <c r="G9" s="281"/>
      <c r="H9" s="281"/>
      <c r="I9" s="281"/>
      <c r="J9" s="281"/>
      <c r="K9" s="281"/>
      <c r="L9" s="281"/>
      <c r="M9" s="240"/>
      <c r="N9" s="233"/>
    </row>
    <row r="10" spans="1:19" ht="84" x14ac:dyDescent="0.35">
      <c r="B10" s="239"/>
      <c r="C10" s="287" t="s">
        <v>748</v>
      </c>
      <c r="D10" s="264" t="s">
        <v>749</v>
      </c>
      <c r="E10" s="264" t="s">
        <v>750</v>
      </c>
      <c r="F10" s="264" t="s">
        <v>675</v>
      </c>
      <c r="G10" s="264" t="s">
        <v>751</v>
      </c>
      <c r="H10" s="264" t="s">
        <v>752</v>
      </c>
      <c r="I10" s="264" t="s">
        <v>674</v>
      </c>
      <c r="J10" s="264" t="s">
        <v>753</v>
      </c>
      <c r="K10" s="264" t="s">
        <v>754</v>
      </c>
      <c r="L10" s="263" t="s">
        <v>755</v>
      </c>
      <c r="M10" s="240"/>
      <c r="N10" s="246"/>
    </row>
    <row r="11" spans="1:19" ht="342" customHeight="1" x14ac:dyDescent="0.35">
      <c r="B11" s="239"/>
      <c r="C11" s="256" t="s">
        <v>673</v>
      </c>
      <c r="D11" s="286"/>
      <c r="E11" s="286"/>
      <c r="F11" s="403" t="s">
        <v>878</v>
      </c>
      <c r="G11" s="404" t="s">
        <v>882</v>
      </c>
      <c r="H11" s="254" t="s">
        <v>879</v>
      </c>
      <c r="I11" s="254" t="s">
        <v>880</v>
      </c>
      <c r="J11" s="254" t="s">
        <v>881</v>
      </c>
      <c r="K11" s="254"/>
      <c r="L11" s="253"/>
      <c r="M11" s="247"/>
      <c r="N11" s="246"/>
    </row>
    <row r="12" spans="1:19" ht="45.65" customHeight="1" x14ac:dyDescent="0.35">
      <c r="B12" s="239"/>
      <c r="C12" s="256" t="s">
        <v>672</v>
      </c>
      <c r="D12" s="286"/>
      <c r="E12" s="286"/>
      <c r="F12" s="286" t="s">
        <v>883</v>
      </c>
      <c r="G12" s="405" t="s">
        <v>884</v>
      </c>
      <c r="H12" s="254" t="s">
        <v>999</v>
      </c>
      <c r="I12" s="254" t="s">
        <v>1000</v>
      </c>
      <c r="J12" s="254" t="s">
        <v>998</v>
      </c>
      <c r="K12" s="254"/>
      <c r="L12" s="253"/>
      <c r="M12" s="247"/>
      <c r="N12" s="246"/>
    </row>
    <row r="13" spans="1:19" ht="60.65" customHeight="1" x14ac:dyDescent="0.35">
      <c r="B13" s="239"/>
      <c r="C13" s="256" t="s">
        <v>671</v>
      </c>
      <c r="D13" s="286"/>
      <c r="E13" s="286"/>
      <c r="F13" s="403" t="s">
        <v>885</v>
      </c>
      <c r="G13" s="404" t="s">
        <v>930</v>
      </c>
      <c r="H13" s="254" t="s">
        <v>886</v>
      </c>
      <c r="I13" s="254" t="s">
        <v>887</v>
      </c>
      <c r="J13" s="254" t="s">
        <v>931</v>
      </c>
      <c r="K13" s="254"/>
      <c r="L13" s="253"/>
      <c r="M13" s="247"/>
      <c r="N13" s="246"/>
    </row>
    <row r="14" spans="1:19" ht="20.149999999999999" customHeight="1" x14ac:dyDescent="0.35">
      <c r="B14" s="239"/>
      <c r="C14" s="256" t="s">
        <v>670</v>
      </c>
      <c r="D14" s="286"/>
      <c r="E14" s="286"/>
      <c r="F14" s="254"/>
      <c r="G14" s="254"/>
      <c r="H14" s="254"/>
      <c r="I14" s="254"/>
      <c r="J14" s="254"/>
      <c r="K14" s="254"/>
      <c r="L14" s="253"/>
      <c r="M14" s="247"/>
      <c r="N14" s="246"/>
    </row>
    <row r="15" spans="1:19" ht="72" customHeight="1" x14ac:dyDescent="0.35">
      <c r="B15" s="239"/>
      <c r="C15" s="256" t="s">
        <v>669</v>
      </c>
      <c r="D15" s="286"/>
      <c r="E15" s="286"/>
      <c r="F15" s="286" t="s">
        <v>888</v>
      </c>
      <c r="G15" s="286" t="s">
        <v>889</v>
      </c>
      <c r="H15" s="286" t="s">
        <v>890</v>
      </c>
      <c r="I15" s="286" t="s">
        <v>891</v>
      </c>
      <c r="J15" s="286" t="s">
        <v>1001</v>
      </c>
      <c r="K15" s="286"/>
      <c r="L15" s="406"/>
      <c r="M15" s="247"/>
      <c r="N15" s="246"/>
    </row>
    <row r="16" spans="1:19" ht="85.75" customHeight="1" x14ac:dyDescent="0.35">
      <c r="B16" s="239"/>
      <c r="C16" s="256" t="s">
        <v>668</v>
      </c>
      <c r="D16" s="286"/>
      <c r="E16" s="286"/>
      <c r="F16" s="286" t="s">
        <v>892</v>
      </c>
      <c r="G16" s="286" t="s">
        <v>893</v>
      </c>
      <c r="H16" s="286" t="s">
        <v>894</v>
      </c>
      <c r="I16" s="286" t="s">
        <v>895</v>
      </c>
      <c r="J16" s="286" t="s">
        <v>1002</v>
      </c>
      <c r="K16" s="286" t="e">
        <f>- Accidents
- Bad working conditions
- Child labor</f>
        <v>#NAME?</v>
      </c>
      <c r="L16" s="406" t="s">
        <v>896</v>
      </c>
      <c r="M16" s="247"/>
      <c r="N16" s="246"/>
    </row>
    <row r="17" spans="1:19" ht="20.149999999999999" customHeight="1" x14ac:dyDescent="0.35">
      <c r="B17" s="239"/>
      <c r="C17" s="256" t="s">
        <v>667</v>
      </c>
      <c r="D17" s="286"/>
      <c r="E17" s="286"/>
      <c r="F17" s="254"/>
      <c r="G17" s="286"/>
      <c r="H17" s="286"/>
      <c r="I17" s="286"/>
      <c r="J17" s="286"/>
      <c r="K17" s="286"/>
      <c r="L17" s="406"/>
      <c r="M17" s="247"/>
      <c r="N17" s="246"/>
    </row>
    <row r="18" spans="1:19" ht="83.5" customHeight="1" x14ac:dyDescent="0.35">
      <c r="B18" s="239"/>
      <c r="C18" s="256" t="s">
        <v>666</v>
      </c>
      <c r="D18" s="286"/>
      <c r="E18" s="286"/>
      <c r="F18" s="286" t="s">
        <v>897</v>
      </c>
      <c r="G18" s="286" t="s">
        <v>898</v>
      </c>
      <c r="H18" s="286" t="s">
        <v>899</v>
      </c>
      <c r="I18" s="286" t="s">
        <v>900</v>
      </c>
      <c r="J18" s="286" t="s">
        <v>901</v>
      </c>
      <c r="K18" s="286" t="s">
        <v>902</v>
      </c>
      <c r="L18" s="406" t="s">
        <v>903</v>
      </c>
      <c r="M18" s="247"/>
      <c r="N18" s="246"/>
    </row>
    <row r="19" spans="1:19" ht="164.5" customHeight="1" x14ac:dyDescent="0.35">
      <c r="B19" s="239"/>
      <c r="C19" s="256" t="s">
        <v>665</v>
      </c>
      <c r="D19" s="286"/>
      <c r="E19" s="286"/>
      <c r="F19" s="286" t="s">
        <v>904</v>
      </c>
      <c r="G19" s="286" t="s">
        <v>905</v>
      </c>
      <c r="H19" s="286" t="s">
        <v>906</v>
      </c>
      <c r="I19" s="286" t="s">
        <v>907</v>
      </c>
      <c r="J19" s="286" t="s">
        <v>908</v>
      </c>
      <c r="K19" s="286" t="s">
        <v>904</v>
      </c>
      <c r="L19" s="406" t="s">
        <v>909</v>
      </c>
      <c r="M19" s="247"/>
      <c r="N19" s="246"/>
    </row>
    <row r="20" spans="1:19" ht="91.4" customHeight="1" x14ac:dyDescent="0.35">
      <c r="B20" s="239"/>
      <c r="C20" s="256" t="s">
        <v>664</v>
      </c>
      <c r="D20" s="286"/>
      <c r="E20" s="286"/>
      <c r="F20" s="403" t="s">
        <v>910</v>
      </c>
      <c r="G20" s="403" t="s">
        <v>911</v>
      </c>
      <c r="H20" s="403" t="s">
        <v>912</v>
      </c>
      <c r="I20" s="286" t="s">
        <v>913</v>
      </c>
      <c r="J20" s="286" t="s">
        <v>1003</v>
      </c>
      <c r="K20" s="286"/>
      <c r="L20" s="406"/>
      <c r="M20" s="247"/>
      <c r="N20" s="246"/>
    </row>
    <row r="21" spans="1:19" ht="20.149999999999999" customHeight="1" x14ac:dyDescent="0.35">
      <c r="B21" s="239"/>
      <c r="C21" s="256" t="s">
        <v>663</v>
      </c>
      <c r="D21" s="286"/>
      <c r="E21" s="286"/>
      <c r="F21" s="254"/>
      <c r="G21" s="286"/>
      <c r="H21" s="286"/>
      <c r="I21" s="286"/>
      <c r="J21" s="286"/>
      <c r="K21" s="286"/>
      <c r="L21" s="406"/>
      <c r="M21" s="247"/>
      <c r="N21" s="246"/>
    </row>
    <row r="22" spans="1:19" ht="169.75" customHeight="1" x14ac:dyDescent="0.35">
      <c r="B22" s="239"/>
      <c r="C22" s="256" t="s">
        <v>662</v>
      </c>
      <c r="D22" s="286"/>
      <c r="E22" s="286"/>
      <c r="F22" s="403" t="s">
        <v>921</v>
      </c>
      <c r="G22" s="403" t="s">
        <v>922</v>
      </c>
      <c r="H22" s="403" t="s">
        <v>923</v>
      </c>
      <c r="I22" s="286" t="s">
        <v>924</v>
      </c>
      <c r="J22" s="286" t="s">
        <v>1004</v>
      </c>
      <c r="K22" s="286" t="s">
        <v>921</v>
      </c>
      <c r="L22" s="406" t="s">
        <v>922</v>
      </c>
      <c r="M22" s="247"/>
      <c r="N22" s="246"/>
    </row>
    <row r="23" spans="1:19" ht="146.5" customHeight="1" x14ac:dyDescent="0.35">
      <c r="B23" s="239"/>
      <c r="C23" s="256" t="s">
        <v>661</v>
      </c>
      <c r="D23" s="286"/>
      <c r="E23" s="286"/>
      <c r="F23" s="403" t="s">
        <v>914</v>
      </c>
      <c r="G23" s="403" t="s">
        <v>915</v>
      </c>
      <c r="H23" s="403" t="s">
        <v>886</v>
      </c>
      <c r="I23" s="286"/>
      <c r="J23" s="286"/>
      <c r="K23" s="286"/>
      <c r="L23" s="406"/>
      <c r="M23" s="247"/>
      <c r="N23" s="246"/>
    </row>
    <row r="24" spans="1:19" ht="85.75" customHeight="1" x14ac:dyDescent="0.35">
      <c r="B24" s="239"/>
      <c r="C24" s="256" t="s">
        <v>660</v>
      </c>
      <c r="D24" s="286"/>
      <c r="E24" s="286"/>
      <c r="F24" s="286" t="s">
        <v>916</v>
      </c>
      <c r="G24" s="286" t="s">
        <v>917</v>
      </c>
      <c r="H24" s="286" t="s">
        <v>918</v>
      </c>
      <c r="I24" s="286" t="s">
        <v>919</v>
      </c>
      <c r="J24" s="286" t="s">
        <v>1005</v>
      </c>
      <c r="K24" s="286" t="s">
        <v>916</v>
      </c>
      <c r="L24" s="406" t="s">
        <v>920</v>
      </c>
      <c r="M24" s="247"/>
      <c r="N24" s="246"/>
    </row>
    <row r="25" spans="1:19" ht="87" customHeight="1" thickBot="1" x14ac:dyDescent="0.4">
      <c r="B25" s="239"/>
      <c r="C25" s="285" t="s">
        <v>659</v>
      </c>
      <c r="D25" s="284"/>
      <c r="E25" s="284"/>
      <c r="F25" s="284" t="s">
        <v>925</v>
      </c>
      <c r="G25" s="284" t="s">
        <v>926</v>
      </c>
      <c r="H25" s="284" t="s">
        <v>927</v>
      </c>
      <c r="I25" s="284" t="s">
        <v>928</v>
      </c>
      <c r="J25" s="284" t="s">
        <v>929</v>
      </c>
      <c r="K25" s="284" t="s">
        <v>925</v>
      </c>
      <c r="L25" s="284" t="s">
        <v>927</v>
      </c>
      <c r="M25" s="247"/>
      <c r="N25" s="246"/>
    </row>
    <row r="26" spans="1:19" x14ac:dyDescent="0.35">
      <c r="B26" s="239"/>
      <c r="C26" s="241"/>
      <c r="D26" s="241"/>
      <c r="E26" s="241"/>
      <c r="F26" s="241"/>
      <c r="G26" s="241"/>
      <c r="H26" s="241"/>
      <c r="I26" s="241"/>
      <c r="J26" s="241"/>
      <c r="K26" s="241"/>
      <c r="L26" s="241"/>
      <c r="M26" s="240"/>
      <c r="N26" s="233"/>
    </row>
    <row r="27" spans="1:19" x14ac:dyDescent="0.35">
      <c r="B27" s="239"/>
      <c r="C27" s="241"/>
      <c r="D27" s="241"/>
      <c r="E27" s="241"/>
      <c r="F27" s="241"/>
      <c r="G27" s="241"/>
      <c r="H27" s="241"/>
      <c r="I27" s="241"/>
      <c r="J27" s="241"/>
      <c r="K27" s="241"/>
      <c r="L27" s="241"/>
      <c r="M27" s="240"/>
      <c r="N27" s="233"/>
    </row>
    <row r="28" spans="1:19" x14ac:dyDescent="0.35">
      <c r="B28" s="239"/>
      <c r="C28" s="243" t="s">
        <v>658</v>
      </c>
      <c r="D28" s="241"/>
      <c r="E28" s="241"/>
      <c r="F28" s="241"/>
      <c r="G28" s="241"/>
      <c r="H28" s="241"/>
      <c r="I28" s="241"/>
      <c r="J28" s="241"/>
      <c r="K28" s="241"/>
      <c r="L28" s="241"/>
      <c r="M28" s="240"/>
      <c r="N28" s="233"/>
    </row>
    <row r="29" spans="1:19" ht="15" thickBot="1" x14ac:dyDescent="0.4">
      <c r="B29" s="239"/>
      <c r="C29" s="243"/>
      <c r="D29" s="241"/>
      <c r="E29" s="241"/>
      <c r="F29" s="241"/>
      <c r="G29" s="241"/>
      <c r="H29" s="241"/>
      <c r="I29" s="241"/>
      <c r="J29" s="241"/>
      <c r="K29" s="241"/>
      <c r="L29" s="241"/>
      <c r="M29" s="240"/>
      <c r="N29" s="233"/>
    </row>
    <row r="30" spans="1:19" s="277" customFormat="1" ht="40" customHeight="1" x14ac:dyDescent="0.35">
      <c r="A30" s="278"/>
      <c r="B30" s="282"/>
      <c r="C30" s="610" t="s">
        <v>657</v>
      </c>
      <c r="D30" s="611"/>
      <c r="E30" s="616" t="s">
        <v>932</v>
      </c>
      <c r="F30" s="616"/>
      <c r="G30" s="617"/>
      <c r="H30" s="281"/>
      <c r="I30" s="281"/>
      <c r="J30" s="281"/>
      <c r="K30" s="281"/>
      <c r="L30" s="281"/>
      <c r="M30" s="280"/>
      <c r="N30" s="279"/>
      <c r="O30" s="278"/>
      <c r="P30" s="278"/>
      <c r="Q30" s="278"/>
      <c r="R30" s="278"/>
      <c r="S30" s="278"/>
    </row>
    <row r="31" spans="1:19" s="277" customFormat="1" ht="40" customHeight="1" x14ac:dyDescent="0.35">
      <c r="A31" s="278"/>
      <c r="B31" s="282"/>
      <c r="C31" s="612" t="s">
        <v>656</v>
      </c>
      <c r="D31" s="613"/>
      <c r="E31" s="618" t="s">
        <v>932</v>
      </c>
      <c r="F31" s="618"/>
      <c r="G31" s="619"/>
      <c r="H31" s="281"/>
      <c r="I31" s="281"/>
      <c r="J31" s="281"/>
      <c r="K31" s="281"/>
      <c r="L31" s="281"/>
      <c r="M31" s="280"/>
      <c r="N31" s="279"/>
      <c r="O31" s="278"/>
      <c r="P31" s="278"/>
      <c r="Q31" s="278"/>
      <c r="R31" s="278"/>
      <c r="S31" s="278"/>
    </row>
    <row r="32" spans="1:19" s="277" customFormat="1" ht="106.4" customHeight="1" thickBot="1" x14ac:dyDescent="0.4">
      <c r="A32" s="278"/>
      <c r="B32" s="282"/>
      <c r="C32" s="614" t="s">
        <v>655</v>
      </c>
      <c r="D32" s="615"/>
      <c r="E32" s="620" t="s">
        <v>933</v>
      </c>
      <c r="F32" s="621"/>
      <c r="G32" s="622"/>
      <c r="H32" s="281"/>
      <c r="I32" s="281"/>
      <c r="J32" s="281"/>
      <c r="K32" s="281"/>
      <c r="L32" s="281"/>
      <c r="M32" s="280"/>
      <c r="N32" s="279"/>
      <c r="O32" s="278"/>
      <c r="P32" s="278"/>
      <c r="Q32" s="278"/>
      <c r="R32" s="278"/>
      <c r="S32" s="278"/>
    </row>
    <row r="33" spans="1:19" s="277" customFormat="1" ht="14" x14ac:dyDescent="0.35">
      <c r="A33" s="278"/>
      <c r="B33" s="282"/>
      <c r="C33" s="268"/>
      <c r="D33" s="281"/>
      <c r="E33" s="281"/>
      <c r="F33" s="281"/>
      <c r="G33" s="281"/>
      <c r="H33" s="281"/>
      <c r="I33" s="281"/>
      <c r="J33" s="281"/>
      <c r="K33" s="281"/>
      <c r="L33" s="281"/>
      <c r="M33" s="280"/>
      <c r="N33" s="279"/>
      <c r="O33" s="278"/>
      <c r="P33" s="278"/>
      <c r="Q33" s="278"/>
      <c r="R33" s="278"/>
      <c r="S33" s="278"/>
    </row>
    <row r="34" spans="1:19" x14ac:dyDescent="0.35">
      <c r="B34" s="239"/>
      <c r="C34" s="268"/>
      <c r="D34" s="241"/>
      <c r="E34" s="241"/>
      <c r="F34" s="241"/>
      <c r="G34" s="241"/>
      <c r="H34" s="241"/>
      <c r="I34" s="241"/>
      <c r="J34" s="241"/>
      <c r="K34" s="241"/>
      <c r="L34" s="241"/>
      <c r="M34" s="240"/>
      <c r="N34" s="233"/>
    </row>
    <row r="35" spans="1:19" x14ac:dyDescent="0.35">
      <c r="B35" s="239"/>
      <c r="C35" s="642" t="s">
        <v>654</v>
      </c>
      <c r="D35" s="642"/>
      <c r="E35" s="276"/>
      <c r="F35" s="276"/>
      <c r="G35" s="276"/>
      <c r="H35" s="276"/>
      <c r="I35" s="276"/>
      <c r="J35" s="276"/>
      <c r="K35" s="276"/>
      <c r="L35" s="276"/>
      <c r="M35" s="275"/>
      <c r="N35" s="274"/>
      <c r="O35" s="267"/>
      <c r="P35" s="267"/>
      <c r="Q35" s="267"/>
      <c r="R35" s="267"/>
      <c r="S35" s="267"/>
    </row>
    <row r="36" spans="1:19" ht="15" thickBot="1" x14ac:dyDescent="0.4">
      <c r="B36" s="239"/>
      <c r="C36" s="273"/>
      <c r="D36" s="276"/>
      <c r="E36" s="276"/>
      <c r="F36" s="276"/>
      <c r="G36" s="276"/>
      <c r="H36" s="276"/>
      <c r="I36" s="276"/>
      <c r="J36" s="276"/>
      <c r="K36" s="276"/>
      <c r="L36" s="276"/>
      <c r="M36" s="275"/>
      <c r="N36" s="274"/>
      <c r="O36" s="267"/>
      <c r="P36" s="267"/>
      <c r="Q36" s="267"/>
      <c r="R36" s="267"/>
      <c r="S36" s="267"/>
    </row>
    <row r="37" spans="1:19" ht="40" customHeight="1" x14ac:dyDescent="0.35">
      <c r="B37" s="239"/>
      <c r="C37" s="610" t="s">
        <v>653</v>
      </c>
      <c r="D37" s="611"/>
      <c r="E37" s="636"/>
      <c r="F37" s="636"/>
      <c r="G37" s="637"/>
      <c r="H37" s="241"/>
      <c r="I37" s="241"/>
      <c r="J37" s="241"/>
      <c r="K37" s="241"/>
      <c r="L37" s="241"/>
      <c r="M37" s="240"/>
      <c r="N37" s="233"/>
    </row>
    <row r="38" spans="1:19" ht="40" customHeight="1" thickBot="1" x14ac:dyDescent="0.4">
      <c r="B38" s="239"/>
      <c r="C38" s="632" t="s">
        <v>652</v>
      </c>
      <c r="D38" s="633"/>
      <c r="E38" s="634"/>
      <c r="F38" s="634"/>
      <c r="G38" s="635"/>
      <c r="H38" s="241"/>
      <c r="I38" s="241"/>
      <c r="J38" s="241"/>
      <c r="K38" s="241"/>
      <c r="L38" s="241"/>
      <c r="M38" s="240"/>
      <c r="N38" s="233"/>
    </row>
    <row r="39" spans="1:19" x14ac:dyDescent="0.35">
      <c r="B39" s="239"/>
      <c r="C39" s="268"/>
      <c r="D39" s="241"/>
      <c r="E39" s="241"/>
      <c r="F39" s="241"/>
      <c r="G39" s="241"/>
      <c r="H39" s="241"/>
      <c r="I39" s="241"/>
      <c r="J39" s="241"/>
      <c r="K39" s="241"/>
      <c r="L39" s="241"/>
      <c r="M39" s="240"/>
      <c r="N39" s="233"/>
    </row>
    <row r="40" spans="1:19" x14ac:dyDescent="0.35">
      <c r="B40" s="239"/>
      <c r="C40" s="268"/>
      <c r="D40" s="241"/>
      <c r="E40" s="241"/>
      <c r="F40" s="241"/>
      <c r="G40" s="241"/>
      <c r="H40" s="241"/>
      <c r="I40" s="241"/>
      <c r="J40" s="241"/>
      <c r="K40" s="241"/>
      <c r="L40" s="241"/>
      <c r="M40" s="240"/>
      <c r="N40" s="233"/>
    </row>
    <row r="41" spans="1:19" ht="15" customHeight="1" x14ac:dyDescent="0.35">
      <c r="B41" s="239"/>
      <c r="C41" s="642" t="s">
        <v>651</v>
      </c>
      <c r="D41" s="642"/>
      <c r="E41" s="262"/>
      <c r="F41" s="262"/>
      <c r="G41" s="262"/>
      <c r="H41" s="262"/>
      <c r="I41" s="262"/>
      <c r="J41" s="262"/>
      <c r="K41" s="262"/>
      <c r="L41" s="262"/>
      <c r="M41" s="261"/>
      <c r="N41" s="260"/>
      <c r="O41" s="259"/>
      <c r="P41" s="259"/>
      <c r="Q41" s="259"/>
      <c r="R41" s="259"/>
      <c r="S41" s="259"/>
    </row>
    <row r="42" spans="1:19" ht="15" thickBot="1" x14ac:dyDescent="0.4">
      <c r="B42" s="239"/>
      <c r="C42" s="273"/>
      <c r="D42" s="262"/>
      <c r="E42" s="262"/>
      <c r="F42" s="262"/>
      <c r="G42" s="262"/>
      <c r="H42" s="262"/>
      <c r="I42" s="262"/>
      <c r="J42" s="262"/>
      <c r="K42" s="262"/>
      <c r="L42" s="262"/>
      <c r="M42" s="261"/>
      <c r="N42" s="260"/>
      <c r="O42" s="259"/>
      <c r="P42" s="259"/>
      <c r="Q42" s="259"/>
      <c r="R42" s="259"/>
      <c r="S42" s="259"/>
    </row>
    <row r="43" spans="1:19" s="11" customFormat="1" ht="40" customHeight="1" x14ac:dyDescent="0.35">
      <c r="A43" s="269"/>
      <c r="B43" s="272"/>
      <c r="C43" s="638" t="s">
        <v>650</v>
      </c>
      <c r="D43" s="639"/>
      <c r="E43" s="625" t="s">
        <v>934</v>
      </c>
      <c r="F43" s="625"/>
      <c r="G43" s="626"/>
      <c r="H43" s="271"/>
      <c r="I43" s="271"/>
      <c r="J43" s="271"/>
      <c r="K43" s="271"/>
      <c r="L43" s="271"/>
      <c r="M43" s="270"/>
      <c r="N43" s="115"/>
      <c r="O43" s="269"/>
      <c r="P43" s="269"/>
      <c r="Q43" s="269"/>
      <c r="R43" s="269"/>
      <c r="S43" s="269"/>
    </row>
    <row r="44" spans="1:19" s="11" customFormat="1" ht="40" customHeight="1" x14ac:dyDescent="0.35">
      <c r="A44" s="269"/>
      <c r="B44" s="272"/>
      <c r="C44" s="640" t="s">
        <v>649</v>
      </c>
      <c r="D44" s="641"/>
      <c r="E44" s="618" t="s">
        <v>932</v>
      </c>
      <c r="F44" s="618"/>
      <c r="G44" s="619"/>
      <c r="H44" s="271"/>
      <c r="I44" s="271"/>
      <c r="J44" s="271"/>
      <c r="K44" s="271"/>
      <c r="L44" s="271"/>
      <c r="M44" s="270"/>
      <c r="N44" s="115"/>
      <c r="O44" s="269"/>
      <c r="P44" s="269"/>
      <c r="Q44" s="269"/>
      <c r="R44" s="269"/>
      <c r="S44" s="269"/>
    </row>
    <row r="45" spans="1:19" s="11" customFormat="1" ht="74.5" customHeight="1" x14ac:dyDescent="0.35">
      <c r="A45" s="269"/>
      <c r="B45" s="272"/>
      <c r="C45" s="640" t="s">
        <v>648</v>
      </c>
      <c r="D45" s="641"/>
      <c r="E45" s="627" t="s">
        <v>935</v>
      </c>
      <c r="F45" s="628"/>
      <c r="G45" s="629"/>
      <c r="H45" s="271"/>
      <c r="I45" s="271"/>
      <c r="J45" s="271"/>
      <c r="K45" s="271"/>
      <c r="L45" s="271"/>
      <c r="M45" s="270"/>
      <c r="N45" s="115"/>
      <c r="O45" s="269"/>
      <c r="P45" s="269"/>
      <c r="Q45" s="269"/>
      <c r="R45" s="269"/>
      <c r="S45" s="269"/>
    </row>
    <row r="46" spans="1:19" s="11" customFormat="1" ht="40" customHeight="1" thickBot="1" x14ac:dyDescent="0.4">
      <c r="A46" s="269"/>
      <c r="B46" s="272"/>
      <c r="C46" s="632" t="s">
        <v>647</v>
      </c>
      <c r="D46" s="633"/>
      <c r="E46" s="630" t="s">
        <v>932</v>
      </c>
      <c r="F46" s="630"/>
      <c r="G46" s="631"/>
      <c r="H46" s="271"/>
      <c r="I46" s="271"/>
      <c r="J46" s="271"/>
      <c r="K46" s="271"/>
      <c r="L46" s="271"/>
      <c r="M46" s="270"/>
      <c r="N46" s="115"/>
      <c r="O46" s="269"/>
      <c r="P46" s="269"/>
      <c r="Q46" s="269"/>
      <c r="R46" s="269"/>
      <c r="S46" s="269"/>
    </row>
    <row r="47" spans="1:19" x14ac:dyDescent="0.35">
      <c r="B47" s="239"/>
      <c r="C47" s="248"/>
      <c r="D47" s="241"/>
      <c r="E47" s="241"/>
      <c r="F47" s="241"/>
      <c r="G47" s="241"/>
      <c r="H47" s="241"/>
      <c r="I47" s="241"/>
      <c r="J47" s="241"/>
      <c r="K47" s="241"/>
      <c r="L47" s="241"/>
      <c r="M47" s="240"/>
      <c r="N47" s="233"/>
    </row>
    <row r="48" spans="1:19" x14ac:dyDescent="0.35">
      <c r="B48" s="239"/>
      <c r="C48" s="241"/>
      <c r="D48" s="241"/>
      <c r="E48" s="241"/>
      <c r="F48" s="241"/>
      <c r="G48" s="241"/>
      <c r="H48" s="241"/>
      <c r="I48" s="241"/>
      <c r="J48" s="241"/>
      <c r="K48" s="241"/>
      <c r="L48" s="241"/>
      <c r="M48" s="240"/>
      <c r="N48" s="233"/>
    </row>
    <row r="49" spans="1:21" x14ac:dyDescent="0.35">
      <c r="B49" s="239"/>
      <c r="C49" s="243" t="s">
        <v>785</v>
      </c>
      <c r="D49" s="241"/>
      <c r="E49" s="241"/>
      <c r="F49" s="241"/>
      <c r="G49" s="241"/>
      <c r="H49" s="241"/>
      <c r="I49" s="241"/>
      <c r="J49" s="241"/>
      <c r="K49" s="241"/>
      <c r="L49" s="241"/>
      <c r="M49" s="240"/>
      <c r="N49" s="233"/>
    </row>
    <row r="50" spans="1:21" ht="15" thickBot="1" x14ac:dyDescent="0.4">
      <c r="B50" s="239"/>
      <c r="C50" s="241"/>
      <c r="D50" s="248"/>
      <c r="E50" s="241"/>
      <c r="F50" s="241"/>
      <c r="G50" s="241"/>
      <c r="H50" s="241"/>
      <c r="I50" s="241"/>
      <c r="J50" s="241"/>
      <c r="K50" s="241"/>
      <c r="L50" s="241"/>
      <c r="M50" s="240"/>
      <c r="N50" s="233"/>
    </row>
    <row r="51" spans="1:21" ht="50.15" customHeight="1" x14ac:dyDescent="0.35">
      <c r="B51" s="239"/>
      <c r="C51" s="638" t="s">
        <v>786</v>
      </c>
      <c r="D51" s="639"/>
      <c r="E51" s="647"/>
      <c r="F51" s="647"/>
      <c r="G51" s="648"/>
      <c r="H51" s="268"/>
      <c r="I51" s="268"/>
      <c r="J51" s="268"/>
      <c r="K51" s="248"/>
      <c r="L51" s="248"/>
      <c r="M51" s="247"/>
      <c r="N51" s="246"/>
      <c r="O51" s="245"/>
      <c r="P51" s="245"/>
      <c r="Q51" s="245"/>
      <c r="R51" s="245"/>
      <c r="S51" s="245"/>
      <c r="T51" s="244"/>
      <c r="U51" s="244"/>
    </row>
    <row r="52" spans="1:21" ht="50.15" customHeight="1" x14ac:dyDescent="0.35">
      <c r="B52" s="239"/>
      <c r="C52" s="640" t="s">
        <v>646</v>
      </c>
      <c r="D52" s="641"/>
      <c r="E52" s="643"/>
      <c r="F52" s="643"/>
      <c r="G52" s="644"/>
      <c r="H52" s="268"/>
      <c r="I52" s="268"/>
      <c r="J52" s="268"/>
      <c r="K52" s="248"/>
      <c r="L52" s="248"/>
      <c r="M52" s="247"/>
      <c r="N52" s="246"/>
      <c r="O52" s="245"/>
      <c r="P52" s="245"/>
      <c r="Q52" s="245"/>
      <c r="R52" s="245"/>
      <c r="S52" s="245"/>
      <c r="T52" s="244"/>
      <c r="U52" s="244"/>
    </row>
    <row r="53" spans="1:21" ht="50.15" customHeight="1" thickBot="1" x14ac:dyDescent="0.4">
      <c r="B53" s="239"/>
      <c r="C53" s="632" t="s">
        <v>787</v>
      </c>
      <c r="D53" s="633"/>
      <c r="E53" s="645"/>
      <c r="F53" s="645"/>
      <c r="G53" s="646"/>
      <c r="H53" s="268"/>
      <c r="I53" s="268"/>
      <c r="J53" s="268"/>
      <c r="K53" s="248"/>
      <c r="L53" s="248"/>
      <c r="M53" s="247"/>
      <c r="N53" s="246"/>
      <c r="O53" s="245"/>
      <c r="P53" s="245"/>
      <c r="Q53" s="245"/>
      <c r="R53" s="245"/>
      <c r="S53" s="245"/>
      <c r="T53" s="244"/>
      <c r="U53" s="244"/>
    </row>
    <row r="54" spans="1:21" customFormat="1" ht="15" customHeight="1" thickBot="1" x14ac:dyDescent="0.4">
      <c r="A54" s="6"/>
      <c r="B54" s="89"/>
      <c r="C54" s="90"/>
      <c r="D54" s="90"/>
      <c r="E54" s="90"/>
      <c r="F54" s="90"/>
      <c r="G54" s="90"/>
      <c r="H54" s="90"/>
      <c r="I54" s="90"/>
      <c r="J54" s="90"/>
      <c r="K54" s="90"/>
      <c r="L54" s="90"/>
      <c r="M54" s="92"/>
      <c r="N54" s="148"/>
    </row>
    <row r="55" spans="1:21" s="257" customFormat="1" ht="87.75" customHeight="1" x14ac:dyDescent="0.35">
      <c r="A55" s="267"/>
      <c r="B55" s="266"/>
      <c r="C55" s="265" t="s">
        <v>788</v>
      </c>
      <c r="D55" s="264" t="s">
        <v>645</v>
      </c>
      <c r="E55" s="264" t="s">
        <v>644</v>
      </c>
      <c r="F55" s="264" t="s">
        <v>643</v>
      </c>
      <c r="G55" s="264" t="s">
        <v>789</v>
      </c>
      <c r="H55" s="264" t="s">
        <v>642</v>
      </c>
      <c r="I55" s="264" t="s">
        <v>641</v>
      </c>
      <c r="J55" s="263" t="s">
        <v>640</v>
      </c>
      <c r="K55" s="262"/>
      <c r="L55" s="262"/>
      <c r="M55" s="261"/>
      <c r="N55" s="260"/>
      <c r="O55" s="259"/>
      <c r="P55" s="259"/>
      <c r="Q55" s="259"/>
      <c r="R55" s="259"/>
      <c r="S55" s="259"/>
      <c r="T55" s="258"/>
      <c r="U55" s="258"/>
    </row>
    <row r="56" spans="1:21" ht="30" customHeight="1" x14ac:dyDescent="0.35">
      <c r="B56" s="239"/>
      <c r="C56" s="256" t="s">
        <v>639</v>
      </c>
      <c r="D56" s="254"/>
      <c r="E56" s="254"/>
      <c r="F56" s="254"/>
      <c r="G56" s="254"/>
      <c r="H56" s="254"/>
      <c r="I56" s="254"/>
      <c r="J56" s="253"/>
      <c r="K56" s="248"/>
      <c r="L56" s="248"/>
      <c r="M56" s="247"/>
      <c r="N56" s="246"/>
      <c r="O56" s="245"/>
      <c r="P56" s="245"/>
      <c r="Q56" s="245"/>
      <c r="R56" s="245"/>
      <c r="S56" s="245"/>
      <c r="T56" s="244"/>
      <c r="U56" s="244"/>
    </row>
    <row r="57" spans="1:21" ht="30" customHeight="1" x14ac:dyDescent="0.35">
      <c r="B57" s="239"/>
      <c r="C57" s="256" t="s">
        <v>638</v>
      </c>
      <c r="D57" s="254"/>
      <c r="E57" s="254"/>
      <c r="F57" s="254"/>
      <c r="G57" s="254"/>
      <c r="H57" s="254"/>
      <c r="I57" s="254"/>
      <c r="J57" s="253"/>
      <c r="K57" s="248"/>
      <c r="L57" s="248"/>
      <c r="M57" s="247"/>
      <c r="N57" s="246"/>
      <c r="O57" s="245"/>
      <c r="P57" s="245"/>
      <c r="Q57" s="245"/>
      <c r="R57" s="245"/>
      <c r="S57" s="245"/>
      <c r="T57" s="244"/>
      <c r="U57" s="244"/>
    </row>
    <row r="58" spans="1:21" ht="30" customHeight="1" x14ac:dyDescent="0.35">
      <c r="B58" s="239"/>
      <c r="C58" s="256" t="s">
        <v>637</v>
      </c>
      <c r="D58" s="254"/>
      <c r="E58" s="254"/>
      <c r="F58" s="254"/>
      <c r="G58" s="254"/>
      <c r="H58" s="254"/>
      <c r="I58" s="254"/>
      <c r="J58" s="253"/>
      <c r="K58" s="248"/>
      <c r="L58" s="248"/>
      <c r="M58" s="247"/>
      <c r="N58" s="246"/>
      <c r="O58" s="245"/>
      <c r="P58" s="245"/>
      <c r="Q58" s="245"/>
      <c r="R58" s="245"/>
      <c r="S58" s="245"/>
      <c r="T58" s="244"/>
      <c r="U58" s="244"/>
    </row>
    <row r="59" spans="1:21" ht="30" customHeight="1" x14ac:dyDescent="0.35">
      <c r="B59" s="239"/>
      <c r="C59" s="256" t="s">
        <v>636</v>
      </c>
      <c r="D59" s="254"/>
      <c r="E59" s="254"/>
      <c r="F59" s="254"/>
      <c r="G59" s="254"/>
      <c r="H59" s="254"/>
      <c r="I59" s="254"/>
      <c r="J59" s="253"/>
      <c r="K59" s="248"/>
      <c r="L59" s="248"/>
      <c r="M59" s="247"/>
      <c r="N59" s="246"/>
      <c r="O59" s="245"/>
      <c r="P59" s="245"/>
      <c r="Q59" s="245"/>
      <c r="R59" s="245"/>
      <c r="S59" s="245"/>
      <c r="T59" s="244"/>
      <c r="U59" s="244"/>
    </row>
    <row r="60" spans="1:21" ht="30" customHeight="1" x14ac:dyDescent="0.35">
      <c r="B60" s="239"/>
      <c r="C60" s="256" t="s">
        <v>635</v>
      </c>
      <c r="D60" s="255"/>
      <c r="E60" s="254"/>
      <c r="F60" s="254"/>
      <c r="G60" s="254"/>
      <c r="H60" s="254"/>
      <c r="I60" s="254"/>
      <c r="J60" s="253"/>
      <c r="K60" s="248"/>
      <c r="L60" s="248"/>
      <c r="M60" s="247"/>
      <c r="N60" s="246"/>
      <c r="O60" s="245"/>
      <c r="P60" s="245"/>
      <c r="Q60" s="245"/>
      <c r="R60" s="245"/>
      <c r="S60" s="245"/>
      <c r="T60" s="244"/>
      <c r="U60" s="244"/>
    </row>
    <row r="61" spans="1:21" ht="30" customHeight="1" thickBot="1" x14ac:dyDescent="0.4">
      <c r="B61" s="239"/>
      <c r="C61" s="252"/>
      <c r="D61" s="251"/>
      <c r="E61" s="250"/>
      <c r="F61" s="250"/>
      <c r="G61" s="250"/>
      <c r="H61" s="250"/>
      <c r="I61" s="250"/>
      <c r="J61" s="249"/>
      <c r="K61" s="248"/>
      <c r="L61" s="248"/>
      <c r="M61" s="247"/>
      <c r="N61" s="246"/>
      <c r="O61" s="245"/>
      <c r="P61" s="245"/>
      <c r="Q61" s="245"/>
      <c r="R61" s="245"/>
      <c r="S61" s="245"/>
      <c r="T61" s="244"/>
      <c r="U61" s="244"/>
    </row>
    <row r="62" spans="1:21" x14ac:dyDescent="0.35">
      <c r="B62" s="239"/>
      <c r="C62" s="241"/>
      <c r="D62" s="241"/>
      <c r="E62" s="241"/>
      <c r="F62" s="241"/>
      <c r="G62" s="241"/>
      <c r="H62" s="241"/>
      <c r="I62" s="241"/>
      <c r="J62" s="241"/>
      <c r="K62" s="241"/>
      <c r="L62" s="241"/>
      <c r="M62" s="240"/>
      <c r="N62" s="233"/>
    </row>
    <row r="63" spans="1:21" x14ac:dyDescent="0.35">
      <c r="B63" s="239"/>
      <c r="C63" s="243" t="s">
        <v>634</v>
      </c>
      <c r="D63" s="241"/>
      <c r="E63" s="241"/>
      <c r="F63" s="241"/>
      <c r="G63" s="241"/>
      <c r="H63" s="241"/>
      <c r="I63" s="241"/>
      <c r="J63" s="241"/>
      <c r="K63" s="241"/>
      <c r="L63" s="241"/>
      <c r="M63" s="240"/>
      <c r="N63" s="233"/>
    </row>
    <row r="64" spans="1:21" ht="15" thickBot="1" x14ac:dyDescent="0.4">
      <c r="B64" s="239"/>
      <c r="C64" s="243"/>
      <c r="D64" s="241"/>
      <c r="E64" s="241"/>
      <c r="F64" s="241"/>
      <c r="G64" s="241"/>
      <c r="H64" s="241"/>
      <c r="I64" s="241"/>
      <c r="J64" s="241"/>
      <c r="K64" s="241"/>
      <c r="L64" s="241"/>
      <c r="M64" s="240"/>
      <c r="N64" s="233"/>
    </row>
    <row r="65" spans="2:14" ht="60" customHeight="1" thickBot="1" x14ac:dyDescent="0.4">
      <c r="B65" s="239"/>
      <c r="C65" s="649" t="s">
        <v>633</v>
      </c>
      <c r="D65" s="650"/>
      <c r="E65" s="623"/>
      <c r="F65" s="624"/>
      <c r="G65" s="241"/>
      <c r="H65" s="241"/>
      <c r="I65" s="241"/>
      <c r="J65" s="241"/>
      <c r="K65" s="241"/>
      <c r="L65" s="241"/>
      <c r="M65" s="240"/>
      <c r="N65" s="233"/>
    </row>
    <row r="66" spans="2:14" ht="15" thickBot="1" x14ac:dyDescent="0.4">
      <c r="B66" s="239"/>
      <c r="C66" s="242"/>
      <c r="D66" s="242"/>
      <c r="E66" s="241"/>
      <c r="F66" s="241"/>
      <c r="G66" s="241"/>
      <c r="H66" s="241"/>
      <c r="I66" s="241"/>
      <c r="J66" s="241"/>
      <c r="K66" s="241"/>
      <c r="L66" s="241"/>
      <c r="M66" s="240"/>
      <c r="N66" s="233"/>
    </row>
    <row r="67" spans="2:14" ht="45" customHeight="1" x14ac:dyDescent="0.35">
      <c r="B67" s="239"/>
      <c r="C67" s="651" t="s">
        <v>790</v>
      </c>
      <c r="D67" s="652"/>
      <c r="E67" s="652" t="s">
        <v>632</v>
      </c>
      <c r="F67" s="653"/>
      <c r="G67" s="241"/>
      <c r="H67" s="241"/>
      <c r="I67" s="241"/>
      <c r="J67" s="241"/>
      <c r="K67" s="241"/>
      <c r="L67" s="241"/>
      <c r="M67" s="240"/>
      <c r="N67" s="233"/>
    </row>
    <row r="68" spans="2:14" ht="45" customHeight="1" x14ac:dyDescent="0.35">
      <c r="B68" s="239"/>
      <c r="C68" s="658" t="s">
        <v>1006</v>
      </c>
      <c r="D68" s="659"/>
      <c r="E68" s="627" t="s">
        <v>1007</v>
      </c>
      <c r="F68" s="657"/>
      <c r="G68" s="241"/>
      <c r="H68" s="241"/>
      <c r="I68" s="241"/>
      <c r="J68" s="241"/>
      <c r="K68" s="241"/>
      <c r="L68" s="241"/>
      <c r="M68" s="240"/>
      <c r="N68" s="233"/>
    </row>
    <row r="69" spans="2:14" ht="32.25" customHeight="1" thickBot="1" x14ac:dyDescent="0.4">
      <c r="B69" s="239"/>
      <c r="C69" s="654"/>
      <c r="D69" s="655"/>
      <c r="E69" s="655"/>
      <c r="F69" s="656"/>
      <c r="G69" s="241"/>
      <c r="H69" s="241"/>
      <c r="I69" s="241"/>
      <c r="J69" s="241"/>
      <c r="K69" s="241"/>
      <c r="L69" s="241"/>
      <c r="M69" s="240"/>
      <c r="N69" s="233"/>
    </row>
    <row r="70" spans="2:14" x14ac:dyDescent="0.35">
      <c r="B70" s="239"/>
      <c r="C70" s="238"/>
      <c r="D70" s="238"/>
      <c r="E70" s="238"/>
      <c r="F70" s="238"/>
      <c r="G70" s="238"/>
      <c r="H70" s="238"/>
      <c r="I70" s="238"/>
      <c r="J70" s="238"/>
      <c r="K70" s="238"/>
      <c r="L70" s="238"/>
      <c r="M70" s="237"/>
      <c r="N70" s="233"/>
    </row>
    <row r="71" spans="2:14" ht="15" thickBot="1" x14ac:dyDescent="0.4">
      <c r="B71" s="236"/>
      <c r="C71" s="235"/>
      <c r="D71" s="235"/>
      <c r="E71" s="235"/>
      <c r="F71" s="235"/>
      <c r="G71" s="235"/>
      <c r="H71" s="235"/>
      <c r="I71" s="235"/>
      <c r="J71" s="235"/>
      <c r="K71" s="235"/>
      <c r="L71" s="235"/>
      <c r="M71" s="234"/>
      <c r="N71" s="233"/>
    </row>
  </sheetData>
  <mergeCells count="36">
    <mergeCell ref="C65:D65"/>
    <mergeCell ref="E65:F65"/>
    <mergeCell ref="C67:D67"/>
    <mergeCell ref="E67:F67"/>
    <mergeCell ref="C69:D69"/>
    <mergeCell ref="E69:F69"/>
    <mergeCell ref="E68:F68"/>
    <mergeCell ref="C68:D68"/>
    <mergeCell ref="E52:G52"/>
    <mergeCell ref="E53:G53"/>
    <mergeCell ref="E51:G51"/>
    <mergeCell ref="C45:D45"/>
    <mergeCell ref="C46:D46"/>
    <mergeCell ref="C35:D35"/>
    <mergeCell ref="C41:D41"/>
    <mergeCell ref="C51:D51"/>
    <mergeCell ref="C52:D52"/>
    <mergeCell ref="C53:D53"/>
    <mergeCell ref="E43:G43"/>
    <mergeCell ref="E44:G44"/>
    <mergeCell ref="E45:G45"/>
    <mergeCell ref="E46:G46"/>
    <mergeCell ref="C37:D37"/>
    <mergeCell ref="C38:D38"/>
    <mergeCell ref="E38:G38"/>
    <mergeCell ref="E37:G37"/>
    <mergeCell ref="C43:D43"/>
    <mergeCell ref="C44:D44"/>
    <mergeCell ref="C3:G3"/>
    <mergeCell ref="C30:D30"/>
    <mergeCell ref="C31:D31"/>
    <mergeCell ref="C32:D32"/>
    <mergeCell ref="E30:G30"/>
    <mergeCell ref="E31:G31"/>
    <mergeCell ref="E32:G32"/>
    <mergeCell ref="D8:G8"/>
  </mergeCells>
  <pageMargins left="0.7" right="0.7" top="0.75" bottom="0.75" header="0.3" footer="0.3"/>
  <pageSetup paperSize="9" orientation="portrait" horizontalDpi="4294967293" verticalDpi="4294967293" r:id="rId1"/>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defaultSize="0" autoFill="0" autoLine="0" autoPict="0">
                <anchor moveWithCells="1">
                  <from>
                    <xdr:col>3</xdr:col>
                    <xdr:colOff>69850</xdr:colOff>
                    <xdr:row>7</xdr:row>
                    <xdr:rowOff>279400</xdr:rowOff>
                  </from>
                  <to>
                    <xdr:col>6</xdr:col>
                    <xdr:colOff>508000</xdr:colOff>
                    <xdr:row>7</xdr:row>
                    <xdr:rowOff>450850</xdr:rowOff>
                  </to>
                </anchor>
              </controlPr>
            </control>
          </mc:Choice>
        </mc:AlternateContent>
        <mc:AlternateContent xmlns:mc="http://schemas.openxmlformats.org/markup-compatibility/2006">
          <mc:Choice Requires="x14">
            <control shapeId="10242" r:id="rId5" name="Check Box 2">
              <controlPr defaultSize="0" autoFill="0" autoLine="0" autoPict="0">
                <anchor moveWithCells="1">
                  <from>
                    <xdr:col>3</xdr:col>
                    <xdr:colOff>69850</xdr:colOff>
                    <xdr:row>7</xdr:row>
                    <xdr:rowOff>50800</xdr:rowOff>
                  </from>
                  <to>
                    <xdr:col>5</xdr:col>
                    <xdr:colOff>1866900</xdr:colOff>
                    <xdr:row>7</xdr:row>
                    <xdr:rowOff>260350</xdr:rowOff>
                  </to>
                </anchor>
              </controlPr>
            </control>
          </mc:Choice>
        </mc:AlternateContent>
        <mc:AlternateContent xmlns:mc="http://schemas.openxmlformats.org/markup-compatibility/2006">
          <mc:Choice Requires="x14">
            <control shapeId="10243" r:id="rId6" name="Check Box 3">
              <controlPr defaultSize="0" autoFill="0" autoLine="0" autoPict="0">
                <anchor moveWithCells="1">
                  <from>
                    <xdr:col>3</xdr:col>
                    <xdr:colOff>0</xdr:colOff>
                    <xdr:row>11</xdr:row>
                    <xdr:rowOff>0</xdr:rowOff>
                  </from>
                  <to>
                    <xdr:col>3</xdr:col>
                    <xdr:colOff>514350</xdr:colOff>
                    <xdr:row>12</xdr:row>
                    <xdr:rowOff>31750</xdr:rowOff>
                  </to>
                </anchor>
              </controlPr>
            </control>
          </mc:Choice>
        </mc:AlternateContent>
        <mc:AlternateContent xmlns:mc="http://schemas.openxmlformats.org/markup-compatibility/2006">
          <mc:Choice Requires="x14">
            <control shapeId="10244" r:id="rId7" name="Check Box 4">
              <controlPr defaultSize="0" autoFill="0" autoLine="0" autoPict="0">
                <anchor moveWithCells="1">
                  <from>
                    <xdr:col>3</xdr:col>
                    <xdr:colOff>552450</xdr:colOff>
                    <xdr:row>11</xdr:row>
                    <xdr:rowOff>0</xdr:rowOff>
                  </from>
                  <to>
                    <xdr:col>3</xdr:col>
                    <xdr:colOff>1066800</xdr:colOff>
                    <xdr:row>12</xdr:row>
                    <xdr:rowOff>31750</xdr:rowOff>
                  </to>
                </anchor>
              </controlPr>
            </control>
          </mc:Choice>
        </mc:AlternateContent>
        <mc:AlternateContent xmlns:mc="http://schemas.openxmlformats.org/markup-compatibility/2006">
          <mc:Choice Requires="x14">
            <control shapeId="10245" r:id="rId8" name="Check Box 5">
              <controlPr defaultSize="0" autoFill="0" autoLine="0" autoPict="0">
                <anchor moveWithCells="1">
                  <from>
                    <xdr:col>3</xdr:col>
                    <xdr:colOff>0</xdr:colOff>
                    <xdr:row>12</xdr:row>
                    <xdr:rowOff>0</xdr:rowOff>
                  </from>
                  <to>
                    <xdr:col>3</xdr:col>
                    <xdr:colOff>514350</xdr:colOff>
                    <xdr:row>13</xdr:row>
                    <xdr:rowOff>31750</xdr:rowOff>
                  </to>
                </anchor>
              </controlPr>
            </control>
          </mc:Choice>
        </mc:AlternateContent>
        <mc:AlternateContent xmlns:mc="http://schemas.openxmlformats.org/markup-compatibility/2006">
          <mc:Choice Requires="x14">
            <control shapeId="10246" r:id="rId9" name="Check Box 6">
              <controlPr defaultSize="0" autoFill="0" autoLine="0" autoPict="0">
                <anchor moveWithCells="1">
                  <from>
                    <xdr:col>3</xdr:col>
                    <xdr:colOff>552450</xdr:colOff>
                    <xdr:row>12</xdr:row>
                    <xdr:rowOff>0</xdr:rowOff>
                  </from>
                  <to>
                    <xdr:col>3</xdr:col>
                    <xdr:colOff>1066800</xdr:colOff>
                    <xdr:row>13</xdr:row>
                    <xdr:rowOff>31750</xdr:rowOff>
                  </to>
                </anchor>
              </controlPr>
            </control>
          </mc:Choice>
        </mc:AlternateContent>
        <mc:AlternateContent xmlns:mc="http://schemas.openxmlformats.org/markup-compatibility/2006">
          <mc:Choice Requires="x14">
            <control shapeId="10247" r:id="rId10" name="Check Box 7">
              <controlPr defaultSize="0" autoFill="0" autoLine="0" autoPict="0">
                <anchor moveWithCells="1">
                  <from>
                    <xdr:col>3</xdr:col>
                    <xdr:colOff>0</xdr:colOff>
                    <xdr:row>13</xdr:row>
                    <xdr:rowOff>0</xdr:rowOff>
                  </from>
                  <to>
                    <xdr:col>3</xdr:col>
                    <xdr:colOff>514350</xdr:colOff>
                    <xdr:row>14</xdr:row>
                    <xdr:rowOff>31750</xdr:rowOff>
                  </to>
                </anchor>
              </controlPr>
            </control>
          </mc:Choice>
        </mc:AlternateContent>
        <mc:AlternateContent xmlns:mc="http://schemas.openxmlformats.org/markup-compatibility/2006">
          <mc:Choice Requires="x14">
            <control shapeId="10248" r:id="rId11" name="Check Box 8">
              <controlPr defaultSize="0" autoFill="0" autoLine="0" autoPict="0">
                <anchor moveWithCells="1">
                  <from>
                    <xdr:col>3</xdr:col>
                    <xdr:colOff>552450</xdr:colOff>
                    <xdr:row>13</xdr:row>
                    <xdr:rowOff>0</xdr:rowOff>
                  </from>
                  <to>
                    <xdr:col>3</xdr:col>
                    <xdr:colOff>1066800</xdr:colOff>
                    <xdr:row>14</xdr:row>
                    <xdr:rowOff>31750</xdr:rowOff>
                  </to>
                </anchor>
              </controlPr>
            </control>
          </mc:Choice>
        </mc:AlternateContent>
        <mc:AlternateContent xmlns:mc="http://schemas.openxmlformats.org/markup-compatibility/2006">
          <mc:Choice Requires="x14">
            <control shapeId="10249" r:id="rId12" name="Check Box 9">
              <controlPr defaultSize="0" autoFill="0" autoLine="0" autoPict="0">
                <anchor moveWithCells="1">
                  <from>
                    <xdr:col>3</xdr:col>
                    <xdr:colOff>0</xdr:colOff>
                    <xdr:row>14</xdr:row>
                    <xdr:rowOff>0</xdr:rowOff>
                  </from>
                  <to>
                    <xdr:col>3</xdr:col>
                    <xdr:colOff>514350</xdr:colOff>
                    <xdr:row>14</xdr:row>
                    <xdr:rowOff>222250</xdr:rowOff>
                  </to>
                </anchor>
              </controlPr>
            </control>
          </mc:Choice>
        </mc:AlternateContent>
        <mc:AlternateContent xmlns:mc="http://schemas.openxmlformats.org/markup-compatibility/2006">
          <mc:Choice Requires="x14">
            <control shapeId="10250" r:id="rId13" name="Check Box 10">
              <controlPr defaultSize="0" autoFill="0" autoLine="0" autoPict="0">
                <anchor moveWithCells="1">
                  <from>
                    <xdr:col>3</xdr:col>
                    <xdr:colOff>552450</xdr:colOff>
                    <xdr:row>14</xdr:row>
                    <xdr:rowOff>0</xdr:rowOff>
                  </from>
                  <to>
                    <xdr:col>3</xdr:col>
                    <xdr:colOff>1066800</xdr:colOff>
                    <xdr:row>14</xdr:row>
                    <xdr:rowOff>222250</xdr:rowOff>
                  </to>
                </anchor>
              </controlPr>
            </control>
          </mc:Choice>
        </mc:AlternateContent>
        <mc:AlternateContent xmlns:mc="http://schemas.openxmlformats.org/markup-compatibility/2006">
          <mc:Choice Requires="x14">
            <control shapeId="10251" r:id="rId14" name="Check Box 11">
              <controlPr defaultSize="0" autoFill="0" autoLine="0" autoPict="0">
                <anchor moveWithCells="1">
                  <from>
                    <xdr:col>4</xdr:col>
                    <xdr:colOff>0</xdr:colOff>
                    <xdr:row>10</xdr:row>
                    <xdr:rowOff>0</xdr:rowOff>
                  </from>
                  <to>
                    <xdr:col>4</xdr:col>
                    <xdr:colOff>514350</xdr:colOff>
                    <xdr:row>11</xdr:row>
                    <xdr:rowOff>31750</xdr:rowOff>
                  </to>
                </anchor>
              </controlPr>
            </control>
          </mc:Choice>
        </mc:AlternateContent>
        <mc:AlternateContent xmlns:mc="http://schemas.openxmlformats.org/markup-compatibility/2006">
          <mc:Choice Requires="x14">
            <control shapeId="10252" r:id="rId15" name="Check Box 12">
              <controlPr defaultSize="0" autoFill="0" autoLine="0" autoPict="0">
                <anchor moveWithCells="1">
                  <from>
                    <xdr:col>4</xdr:col>
                    <xdr:colOff>552450</xdr:colOff>
                    <xdr:row>10</xdr:row>
                    <xdr:rowOff>0</xdr:rowOff>
                  </from>
                  <to>
                    <xdr:col>4</xdr:col>
                    <xdr:colOff>1066800</xdr:colOff>
                    <xdr:row>11</xdr:row>
                    <xdr:rowOff>31750</xdr:rowOff>
                  </to>
                </anchor>
              </controlPr>
            </control>
          </mc:Choice>
        </mc:AlternateContent>
        <mc:AlternateContent xmlns:mc="http://schemas.openxmlformats.org/markup-compatibility/2006">
          <mc:Choice Requires="x14">
            <control shapeId="10253" r:id="rId16" name="Check Box 13">
              <controlPr defaultSize="0" autoFill="0" autoLine="0" autoPict="0">
                <anchor moveWithCells="1">
                  <from>
                    <xdr:col>4</xdr:col>
                    <xdr:colOff>0</xdr:colOff>
                    <xdr:row>11</xdr:row>
                    <xdr:rowOff>12700</xdr:rowOff>
                  </from>
                  <to>
                    <xdr:col>4</xdr:col>
                    <xdr:colOff>514350</xdr:colOff>
                    <xdr:row>12</xdr:row>
                    <xdr:rowOff>31750</xdr:rowOff>
                  </to>
                </anchor>
              </controlPr>
            </control>
          </mc:Choice>
        </mc:AlternateContent>
        <mc:AlternateContent xmlns:mc="http://schemas.openxmlformats.org/markup-compatibility/2006">
          <mc:Choice Requires="x14">
            <control shapeId="10254" r:id="rId17" name="Check Box 14">
              <controlPr defaultSize="0" autoFill="0" autoLine="0" autoPict="0">
                <anchor moveWithCells="1">
                  <from>
                    <xdr:col>4</xdr:col>
                    <xdr:colOff>552450</xdr:colOff>
                    <xdr:row>11</xdr:row>
                    <xdr:rowOff>12700</xdr:rowOff>
                  </from>
                  <to>
                    <xdr:col>4</xdr:col>
                    <xdr:colOff>1066800</xdr:colOff>
                    <xdr:row>12</xdr:row>
                    <xdr:rowOff>31750</xdr:rowOff>
                  </to>
                </anchor>
              </controlPr>
            </control>
          </mc:Choice>
        </mc:AlternateContent>
        <mc:AlternateContent xmlns:mc="http://schemas.openxmlformats.org/markup-compatibility/2006">
          <mc:Choice Requires="x14">
            <control shapeId="10255" r:id="rId18" name="Check Box 15">
              <controlPr defaultSize="0" autoFill="0" autoLine="0" autoPict="0">
                <anchor moveWithCells="1">
                  <from>
                    <xdr:col>3</xdr:col>
                    <xdr:colOff>0</xdr:colOff>
                    <xdr:row>15</xdr:row>
                    <xdr:rowOff>0</xdr:rowOff>
                  </from>
                  <to>
                    <xdr:col>3</xdr:col>
                    <xdr:colOff>514350</xdr:colOff>
                    <xdr:row>16</xdr:row>
                    <xdr:rowOff>31750</xdr:rowOff>
                  </to>
                </anchor>
              </controlPr>
            </control>
          </mc:Choice>
        </mc:AlternateContent>
        <mc:AlternateContent xmlns:mc="http://schemas.openxmlformats.org/markup-compatibility/2006">
          <mc:Choice Requires="x14">
            <control shapeId="10256" r:id="rId19" name="Check Box 16">
              <controlPr defaultSize="0" autoFill="0" autoLine="0" autoPict="0">
                <anchor moveWithCells="1">
                  <from>
                    <xdr:col>3</xdr:col>
                    <xdr:colOff>552450</xdr:colOff>
                    <xdr:row>15</xdr:row>
                    <xdr:rowOff>0</xdr:rowOff>
                  </from>
                  <to>
                    <xdr:col>3</xdr:col>
                    <xdr:colOff>1066800</xdr:colOff>
                    <xdr:row>16</xdr:row>
                    <xdr:rowOff>31750</xdr:rowOff>
                  </to>
                </anchor>
              </controlPr>
            </control>
          </mc:Choice>
        </mc:AlternateContent>
        <mc:AlternateContent xmlns:mc="http://schemas.openxmlformats.org/markup-compatibility/2006">
          <mc:Choice Requires="x14">
            <control shapeId="10257" r:id="rId20" name="Check Box 17">
              <controlPr defaultSize="0" autoFill="0" autoLine="0" autoPict="0">
                <anchor moveWithCells="1">
                  <from>
                    <xdr:col>3</xdr:col>
                    <xdr:colOff>0</xdr:colOff>
                    <xdr:row>16</xdr:row>
                    <xdr:rowOff>0</xdr:rowOff>
                  </from>
                  <to>
                    <xdr:col>3</xdr:col>
                    <xdr:colOff>514350</xdr:colOff>
                    <xdr:row>17</xdr:row>
                    <xdr:rowOff>31750</xdr:rowOff>
                  </to>
                </anchor>
              </controlPr>
            </control>
          </mc:Choice>
        </mc:AlternateContent>
        <mc:AlternateContent xmlns:mc="http://schemas.openxmlformats.org/markup-compatibility/2006">
          <mc:Choice Requires="x14">
            <control shapeId="10258" r:id="rId21" name="Check Box 18">
              <controlPr defaultSize="0" autoFill="0" autoLine="0" autoPict="0">
                <anchor moveWithCells="1">
                  <from>
                    <xdr:col>3</xdr:col>
                    <xdr:colOff>552450</xdr:colOff>
                    <xdr:row>16</xdr:row>
                    <xdr:rowOff>0</xdr:rowOff>
                  </from>
                  <to>
                    <xdr:col>3</xdr:col>
                    <xdr:colOff>1066800</xdr:colOff>
                    <xdr:row>17</xdr:row>
                    <xdr:rowOff>31750</xdr:rowOff>
                  </to>
                </anchor>
              </controlPr>
            </control>
          </mc:Choice>
        </mc:AlternateContent>
        <mc:AlternateContent xmlns:mc="http://schemas.openxmlformats.org/markup-compatibility/2006">
          <mc:Choice Requires="x14">
            <control shapeId="10259" r:id="rId22" name="Check Box 19">
              <controlPr defaultSize="0" autoFill="0" autoLine="0" autoPict="0">
                <anchor moveWithCells="1">
                  <from>
                    <xdr:col>3</xdr:col>
                    <xdr:colOff>0</xdr:colOff>
                    <xdr:row>17</xdr:row>
                    <xdr:rowOff>0</xdr:rowOff>
                  </from>
                  <to>
                    <xdr:col>3</xdr:col>
                    <xdr:colOff>514350</xdr:colOff>
                    <xdr:row>18</xdr:row>
                    <xdr:rowOff>31750</xdr:rowOff>
                  </to>
                </anchor>
              </controlPr>
            </control>
          </mc:Choice>
        </mc:AlternateContent>
        <mc:AlternateContent xmlns:mc="http://schemas.openxmlformats.org/markup-compatibility/2006">
          <mc:Choice Requires="x14">
            <control shapeId="10260" r:id="rId23" name="Check Box 20">
              <controlPr defaultSize="0" autoFill="0" autoLine="0" autoPict="0">
                <anchor moveWithCells="1">
                  <from>
                    <xdr:col>3</xdr:col>
                    <xdr:colOff>552450</xdr:colOff>
                    <xdr:row>17</xdr:row>
                    <xdr:rowOff>0</xdr:rowOff>
                  </from>
                  <to>
                    <xdr:col>3</xdr:col>
                    <xdr:colOff>1066800</xdr:colOff>
                    <xdr:row>18</xdr:row>
                    <xdr:rowOff>31750</xdr:rowOff>
                  </to>
                </anchor>
              </controlPr>
            </control>
          </mc:Choice>
        </mc:AlternateContent>
        <mc:AlternateContent xmlns:mc="http://schemas.openxmlformats.org/markup-compatibility/2006">
          <mc:Choice Requires="x14">
            <control shapeId="10261" r:id="rId24" name="Check Box 21">
              <controlPr defaultSize="0" autoFill="0" autoLine="0" autoPict="0">
                <anchor moveWithCells="1">
                  <from>
                    <xdr:col>3</xdr:col>
                    <xdr:colOff>0</xdr:colOff>
                    <xdr:row>18</xdr:row>
                    <xdr:rowOff>0</xdr:rowOff>
                  </from>
                  <to>
                    <xdr:col>3</xdr:col>
                    <xdr:colOff>514350</xdr:colOff>
                    <xdr:row>19</xdr:row>
                    <xdr:rowOff>31750</xdr:rowOff>
                  </to>
                </anchor>
              </controlPr>
            </control>
          </mc:Choice>
        </mc:AlternateContent>
        <mc:AlternateContent xmlns:mc="http://schemas.openxmlformats.org/markup-compatibility/2006">
          <mc:Choice Requires="x14">
            <control shapeId="10262" r:id="rId25" name="Check Box 22">
              <controlPr defaultSize="0" autoFill="0" autoLine="0" autoPict="0">
                <anchor moveWithCells="1">
                  <from>
                    <xdr:col>3</xdr:col>
                    <xdr:colOff>552450</xdr:colOff>
                    <xdr:row>18</xdr:row>
                    <xdr:rowOff>0</xdr:rowOff>
                  </from>
                  <to>
                    <xdr:col>3</xdr:col>
                    <xdr:colOff>1066800</xdr:colOff>
                    <xdr:row>19</xdr:row>
                    <xdr:rowOff>31750</xdr:rowOff>
                  </to>
                </anchor>
              </controlPr>
            </control>
          </mc:Choice>
        </mc:AlternateContent>
        <mc:AlternateContent xmlns:mc="http://schemas.openxmlformats.org/markup-compatibility/2006">
          <mc:Choice Requires="x14">
            <control shapeId="10263" r:id="rId26" name="Check Box 23">
              <controlPr defaultSize="0" autoFill="0" autoLine="0" autoPict="0">
                <anchor moveWithCells="1">
                  <from>
                    <xdr:col>3</xdr:col>
                    <xdr:colOff>0</xdr:colOff>
                    <xdr:row>19</xdr:row>
                    <xdr:rowOff>0</xdr:rowOff>
                  </from>
                  <to>
                    <xdr:col>3</xdr:col>
                    <xdr:colOff>514350</xdr:colOff>
                    <xdr:row>20</xdr:row>
                    <xdr:rowOff>31750</xdr:rowOff>
                  </to>
                </anchor>
              </controlPr>
            </control>
          </mc:Choice>
        </mc:AlternateContent>
        <mc:AlternateContent xmlns:mc="http://schemas.openxmlformats.org/markup-compatibility/2006">
          <mc:Choice Requires="x14">
            <control shapeId="10264" r:id="rId27" name="Check Box 24">
              <controlPr defaultSize="0" autoFill="0" autoLine="0" autoPict="0">
                <anchor moveWithCells="1">
                  <from>
                    <xdr:col>3</xdr:col>
                    <xdr:colOff>552450</xdr:colOff>
                    <xdr:row>19</xdr:row>
                    <xdr:rowOff>0</xdr:rowOff>
                  </from>
                  <to>
                    <xdr:col>3</xdr:col>
                    <xdr:colOff>1066800</xdr:colOff>
                    <xdr:row>20</xdr:row>
                    <xdr:rowOff>31750</xdr:rowOff>
                  </to>
                </anchor>
              </controlPr>
            </control>
          </mc:Choice>
        </mc:AlternateContent>
        <mc:AlternateContent xmlns:mc="http://schemas.openxmlformats.org/markup-compatibility/2006">
          <mc:Choice Requires="x14">
            <control shapeId="10265" r:id="rId28" name="Check Box 25">
              <controlPr defaultSize="0" autoFill="0" autoLine="0" autoPict="0">
                <anchor moveWithCells="1">
                  <from>
                    <xdr:col>3</xdr:col>
                    <xdr:colOff>0</xdr:colOff>
                    <xdr:row>20</xdr:row>
                    <xdr:rowOff>0</xdr:rowOff>
                  </from>
                  <to>
                    <xdr:col>3</xdr:col>
                    <xdr:colOff>514350</xdr:colOff>
                    <xdr:row>21</xdr:row>
                    <xdr:rowOff>31750</xdr:rowOff>
                  </to>
                </anchor>
              </controlPr>
            </control>
          </mc:Choice>
        </mc:AlternateContent>
        <mc:AlternateContent xmlns:mc="http://schemas.openxmlformats.org/markup-compatibility/2006">
          <mc:Choice Requires="x14">
            <control shapeId="10266" r:id="rId29" name="Check Box 26">
              <controlPr defaultSize="0" autoFill="0" autoLine="0" autoPict="0">
                <anchor moveWithCells="1">
                  <from>
                    <xdr:col>3</xdr:col>
                    <xdr:colOff>552450</xdr:colOff>
                    <xdr:row>20</xdr:row>
                    <xdr:rowOff>0</xdr:rowOff>
                  </from>
                  <to>
                    <xdr:col>3</xdr:col>
                    <xdr:colOff>1066800</xdr:colOff>
                    <xdr:row>21</xdr:row>
                    <xdr:rowOff>31750</xdr:rowOff>
                  </to>
                </anchor>
              </controlPr>
            </control>
          </mc:Choice>
        </mc:AlternateContent>
        <mc:AlternateContent xmlns:mc="http://schemas.openxmlformats.org/markup-compatibility/2006">
          <mc:Choice Requires="x14">
            <control shapeId="10267" r:id="rId30" name="Check Box 27">
              <controlPr defaultSize="0" autoFill="0" autoLine="0" autoPict="0">
                <anchor moveWithCells="1">
                  <from>
                    <xdr:col>3</xdr:col>
                    <xdr:colOff>0</xdr:colOff>
                    <xdr:row>21</xdr:row>
                    <xdr:rowOff>0</xdr:rowOff>
                  </from>
                  <to>
                    <xdr:col>3</xdr:col>
                    <xdr:colOff>514350</xdr:colOff>
                    <xdr:row>21</xdr:row>
                    <xdr:rowOff>222250</xdr:rowOff>
                  </to>
                </anchor>
              </controlPr>
            </control>
          </mc:Choice>
        </mc:AlternateContent>
        <mc:AlternateContent xmlns:mc="http://schemas.openxmlformats.org/markup-compatibility/2006">
          <mc:Choice Requires="x14">
            <control shapeId="10268" r:id="rId31" name="Check Box 28">
              <controlPr defaultSize="0" autoFill="0" autoLine="0" autoPict="0">
                <anchor moveWithCells="1">
                  <from>
                    <xdr:col>3</xdr:col>
                    <xdr:colOff>552450</xdr:colOff>
                    <xdr:row>21</xdr:row>
                    <xdr:rowOff>0</xdr:rowOff>
                  </from>
                  <to>
                    <xdr:col>3</xdr:col>
                    <xdr:colOff>1066800</xdr:colOff>
                    <xdr:row>21</xdr:row>
                    <xdr:rowOff>222250</xdr:rowOff>
                  </to>
                </anchor>
              </controlPr>
            </control>
          </mc:Choice>
        </mc:AlternateContent>
        <mc:AlternateContent xmlns:mc="http://schemas.openxmlformats.org/markup-compatibility/2006">
          <mc:Choice Requires="x14">
            <control shapeId="10269" r:id="rId32" name="Check Box 29">
              <controlPr defaultSize="0" autoFill="0" autoLine="0" autoPict="0">
                <anchor moveWithCells="1">
                  <from>
                    <xdr:col>3</xdr:col>
                    <xdr:colOff>0</xdr:colOff>
                    <xdr:row>22</xdr:row>
                    <xdr:rowOff>0</xdr:rowOff>
                  </from>
                  <to>
                    <xdr:col>3</xdr:col>
                    <xdr:colOff>514350</xdr:colOff>
                    <xdr:row>23</xdr:row>
                    <xdr:rowOff>31750</xdr:rowOff>
                  </to>
                </anchor>
              </controlPr>
            </control>
          </mc:Choice>
        </mc:AlternateContent>
        <mc:AlternateContent xmlns:mc="http://schemas.openxmlformats.org/markup-compatibility/2006">
          <mc:Choice Requires="x14">
            <control shapeId="10270" r:id="rId33" name="Check Box 30">
              <controlPr defaultSize="0" autoFill="0" autoLine="0" autoPict="0">
                <anchor moveWithCells="1">
                  <from>
                    <xdr:col>3</xdr:col>
                    <xdr:colOff>552450</xdr:colOff>
                    <xdr:row>22</xdr:row>
                    <xdr:rowOff>0</xdr:rowOff>
                  </from>
                  <to>
                    <xdr:col>3</xdr:col>
                    <xdr:colOff>1066800</xdr:colOff>
                    <xdr:row>23</xdr:row>
                    <xdr:rowOff>31750</xdr:rowOff>
                  </to>
                </anchor>
              </controlPr>
            </control>
          </mc:Choice>
        </mc:AlternateContent>
        <mc:AlternateContent xmlns:mc="http://schemas.openxmlformats.org/markup-compatibility/2006">
          <mc:Choice Requires="x14">
            <control shapeId="10271" r:id="rId34" name="Check Box 31">
              <controlPr defaultSize="0" autoFill="0" autoLine="0" autoPict="0">
                <anchor moveWithCells="1">
                  <from>
                    <xdr:col>3</xdr:col>
                    <xdr:colOff>0</xdr:colOff>
                    <xdr:row>23</xdr:row>
                    <xdr:rowOff>0</xdr:rowOff>
                  </from>
                  <to>
                    <xdr:col>3</xdr:col>
                    <xdr:colOff>514350</xdr:colOff>
                    <xdr:row>24</xdr:row>
                    <xdr:rowOff>31750</xdr:rowOff>
                  </to>
                </anchor>
              </controlPr>
            </control>
          </mc:Choice>
        </mc:AlternateContent>
        <mc:AlternateContent xmlns:mc="http://schemas.openxmlformats.org/markup-compatibility/2006">
          <mc:Choice Requires="x14">
            <control shapeId="10272" r:id="rId35" name="Check Box 32">
              <controlPr defaultSize="0" autoFill="0" autoLine="0" autoPict="0">
                <anchor moveWithCells="1">
                  <from>
                    <xdr:col>3</xdr:col>
                    <xdr:colOff>552450</xdr:colOff>
                    <xdr:row>23</xdr:row>
                    <xdr:rowOff>0</xdr:rowOff>
                  </from>
                  <to>
                    <xdr:col>3</xdr:col>
                    <xdr:colOff>1066800</xdr:colOff>
                    <xdr:row>24</xdr:row>
                    <xdr:rowOff>31750</xdr:rowOff>
                  </to>
                </anchor>
              </controlPr>
            </control>
          </mc:Choice>
        </mc:AlternateContent>
        <mc:AlternateContent xmlns:mc="http://schemas.openxmlformats.org/markup-compatibility/2006">
          <mc:Choice Requires="x14">
            <control shapeId="10273" r:id="rId36" name="Check Box 33">
              <controlPr defaultSize="0" autoFill="0" autoLine="0" autoPict="0">
                <anchor moveWithCells="1">
                  <from>
                    <xdr:col>3</xdr:col>
                    <xdr:colOff>0</xdr:colOff>
                    <xdr:row>24</xdr:row>
                    <xdr:rowOff>0</xdr:rowOff>
                  </from>
                  <to>
                    <xdr:col>3</xdr:col>
                    <xdr:colOff>514350</xdr:colOff>
                    <xdr:row>25</xdr:row>
                    <xdr:rowOff>31750</xdr:rowOff>
                  </to>
                </anchor>
              </controlPr>
            </control>
          </mc:Choice>
        </mc:AlternateContent>
        <mc:AlternateContent xmlns:mc="http://schemas.openxmlformats.org/markup-compatibility/2006">
          <mc:Choice Requires="x14">
            <control shapeId="10274" r:id="rId37" name="Check Box 34">
              <controlPr defaultSize="0" autoFill="0" autoLine="0" autoPict="0">
                <anchor moveWithCells="1">
                  <from>
                    <xdr:col>3</xdr:col>
                    <xdr:colOff>552450</xdr:colOff>
                    <xdr:row>24</xdr:row>
                    <xdr:rowOff>0</xdr:rowOff>
                  </from>
                  <to>
                    <xdr:col>3</xdr:col>
                    <xdr:colOff>1066800</xdr:colOff>
                    <xdr:row>25</xdr:row>
                    <xdr:rowOff>31750</xdr:rowOff>
                  </to>
                </anchor>
              </controlPr>
            </control>
          </mc:Choice>
        </mc:AlternateContent>
        <mc:AlternateContent xmlns:mc="http://schemas.openxmlformats.org/markup-compatibility/2006">
          <mc:Choice Requires="x14">
            <control shapeId="10275" r:id="rId38" name="Check Box 35">
              <controlPr defaultSize="0" autoFill="0" autoLine="0" autoPict="0">
                <anchor moveWithCells="1">
                  <from>
                    <xdr:col>4</xdr:col>
                    <xdr:colOff>0</xdr:colOff>
                    <xdr:row>24</xdr:row>
                    <xdr:rowOff>0</xdr:rowOff>
                  </from>
                  <to>
                    <xdr:col>4</xdr:col>
                    <xdr:colOff>514350</xdr:colOff>
                    <xdr:row>25</xdr:row>
                    <xdr:rowOff>31750</xdr:rowOff>
                  </to>
                </anchor>
              </controlPr>
            </control>
          </mc:Choice>
        </mc:AlternateContent>
        <mc:AlternateContent xmlns:mc="http://schemas.openxmlformats.org/markup-compatibility/2006">
          <mc:Choice Requires="x14">
            <control shapeId="10276" r:id="rId39" name="Check Box 36">
              <controlPr defaultSize="0" autoFill="0" autoLine="0" autoPict="0">
                <anchor moveWithCells="1">
                  <from>
                    <xdr:col>4</xdr:col>
                    <xdr:colOff>552450</xdr:colOff>
                    <xdr:row>24</xdr:row>
                    <xdr:rowOff>0</xdr:rowOff>
                  </from>
                  <to>
                    <xdr:col>4</xdr:col>
                    <xdr:colOff>1066800</xdr:colOff>
                    <xdr:row>25</xdr:row>
                    <xdr:rowOff>31750</xdr:rowOff>
                  </to>
                </anchor>
              </controlPr>
            </control>
          </mc:Choice>
        </mc:AlternateContent>
        <mc:AlternateContent xmlns:mc="http://schemas.openxmlformats.org/markup-compatibility/2006">
          <mc:Choice Requires="x14">
            <control shapeId="10277" r:id="rId40" name="Check Box 37">
              <controlPr defaultSize="0" autoFill="0" autoLine="0" autoPict="0">
                <anchor moveWithCells="1">
                  <from>
                    <xdr:col>4</xdr:col>
                    <xdr:colOff>0</xdr:colOff>
                    <xdr:row>23</xdr:row>
                    <xdr:rowOff>0</xdr:rowOff>
                  </from>
                  <to>
                    <xdr:col>4</xdr:col>
                    <xdr:colOff>514350</xdr:colOff>
                    <xdr:row>24</xdr:row>
                    <xdr:rowOff>31750</xdr:rowOff>
                  </to>
                </anchor>
              </controlPr>
            </control>
          </mc:Choice>
        </mc:AlternateContent>
        <mc:AlternateContent xmlns:mc="http://schemas.openxmlformats.org/markup-compatibility/2006">
          <mc:Choice Requires="x14">
            <control shapeId="10278" r:id="rId41" name="Check Box 38">
              <controlPr defaultSize="0" autoFill="0" autoLine="0" autoPict="0">
                <anchor moveWithCells="1">
                  <from>
                    <xdr:col>4</xdr:col>
                    <xdr:colOff>552450</xdr:colOff>
                    <xdr:row>23</xdr:row>
                    <xdr:rowOff>0</xdr:rowOff>
                  </from>
                  <to>
                    <xdr:col>4</xdr:col>
                    <xdr:colOff>1066800</xdr:colOff>
                    <xdr:row>24</xdr:row>
                    <xdr:rowOff>31750</xdr:rowOff>
                  </to>
                </anchor>
              </controlPr>
            </control>
          </mc:Choice>
        </mc:AlternateContent>
        <mc:AlternateContent xmlns:mc="http://schemas.openxmlformats.org/markup-compatibility/2006">
          <mc:Choice Requires="x14">
            <control shapeId="10279" r:id="rId42" name="Check Box 39">
              <controlPr defaultSize="0" autoFill="0" autoLine="0" autoPict="0">
                <anchor moveWithCells="1">
                  <from>
                    <xdr:col>4</xdr:col>
                    <xdr:colOff>0</xdr:colOff>
                    <xdr:row>22</xdr:row>
                    <xdr:rowOff>0</xdr:rowOff>
                  </from>
                  <to>
                    <xdr:col>4</xdr:col>
                    <xdr:colOff>514350</xdr:colOff>
                    <xdr:row>23</xdr:row>
                    <xdr:rowOff>31750</xdr:rowOff>
                  </to>
                </anchor>
              </controlPr>
            </control>
          </mc:Choice>
        </mc:AlternateContent>
        <mc:AlternateContent xmlns:mc="http://schemas.openxmlformats.org/markup-compatibility/2006">
          <mc:Choice Requires="x14">
            <control shapeId="10280" r:id="rId43" name="Check Box 40">
              <controlPr defaultSize="0" autoFill="0" autoLine="0" autoPict="0">
                <anchor moveWithCells="1">
                  <from>
                    <xdr:col>4</xdr:col>
                    <xdr:colOff>552450</xdr:colOff>
                    <xdr:row>22</xdr:row>
                    <xdr:rowOff>0</xdr:rowOff>
                  </from>
                  <to>
                    <xdr:col>4</xdr:col>
                    <xdr:colOff>1066800</xdr:colOff>
                    <xdr:row>23</xdr:row>
                    <xdr:rowOff>31750</xdr:rowOff>
                  </to>
                </anchor>
              </controlPr>
            </control>
          </mc:Choice>
        </mc:AlternateContent>
        <mc:AlternateContent xmlns:mc="http://schemas.openxmlformats.org/markup-compatibility/2006">
          <mc:Choice Requires="x14">
            <control shapeId="10281" r:id="rId44" name="Check Box 41">
              <controlPr defaultSize="0" autoFill="0" autoLine="0" autoPict="0">
                <anchor moveWithCells="1">
                  <from>
                    <xdr:col>4</xdr:col>
                    <xdr:colOff>0</xdr:colOff>
                    <xdr:row>21</xdr:row>
                    <xdr:rowOff>0</xdr:rowOff>
                  </from>
                  <to>
                    <xdr:col>4</xdr:col>
                    <xdr:colOff>514350</xdr:colOff>
                    <xdr:row>21</xdr:row>
                    <xdr:rowOff>222250</xdr:rowOff>
                  </to>
                </anchor>
              </controlPr>
            </control>
          </mc:Choice>
        </mc:AlternateContent>
        <mc:AlternateContent xmlns:mc="http://schemas.openxmlformats.org/markup-compatibility/2006">
          <mc:Choice Requires="x14">
            <control shapeId="10282" r:id="rId45" name="Check Box 42">
              <controlPr defaultSize="0" autoFill="0" autoLine="0" autoPict="0">
                <anchor moveWithCells="1">
                  <from>
                    <xdr:col>4</xdr:col>
                    <xdr:colOff>552450</xdr:colOff>
                    <xdr:row>21</xdr:row>
                    <xdr:rowOff>0</xdr:rowOff>
                  </from>
                  <to>
                    <xdr:col>4</xdr:col>
                    <xdr:colOff>1066800</xdr:colOff>
                    <xdr:row>21</xdr:row>
                    <xdr:rowOff>222250</xdr:rowOff>
                  </to>
                </anchor>
              </controlPr>
            </control>
          </mc:Choice>
        </mc:AlternateContent>
        <mc:AlternateContent xmlns:mc="http://schemas.openxmlformats.org/markup-compatibility/2006">
          <mc:Choice Requires="x14">
            <control shapeId="10283" r:id="rId46" name="Check Box 43">
              <controlPr defaultSize="0" autoFill="0" autoLine="0" autoPict="0">
                <anchor moveWithCells="1">
                  <from>
                    <xdr:col>4</xdr:col>
                    <xdr:colOff>0</xdr:colOff>
                    <xdr:row>20</xdr:row>
                    <xdr:rowOff>0</xdr:rowOff>
                  </from>
                  <to>
                    <xdr:col>4</xdr:col>
                    <xdr:colOff>514350</xdr:colOff>
                    <xdr:row>21</xdr:row>
                    <xdr:rowOff>31750</xdr:rowOff>
                  </to>
                </anchor>
              </controlPr>
            </control>
          </mc:Choice>
        </mc:AlternateContent>
        <mc:AlternateContent xmlns:mc="http://schemas.openxmlformats.org/markup-compatibility/2006">
          <mc:Choice Requires="x14">
            <control shapeId="10284" r:id="rId47" name="Check Box 44">
              <controlPr defaultSize="0" autoFill="0" autoLine="0" autoPict="0">
                <anchor moveWithCells="1">
                  <from>
                    <xdr:col>4</xdr:col>
                    <xdr:colOff>552450</xdr:colOff>
                    <xdr:row>20</xdr:row>
                    <xdr:rowOff>0</xdr:rowOff>
                  </from>
                  <to>
                    <xdr:col>4</xdr:col>
                    <xdr:colOff>1066800</xdr:colOff>
                    <xdr:row>21</xdr:row>
                    <xdr:rowOff>31750</xdr:rowOff>
                  </to>
                </anchor>
              </controlPr>
            </control>
          </mc:Choice>
        </mc:AlternateContent>
        <mc:AlternateContent xmlns:mc="http://schemas.openxmlformats.org/markup-compatibility/2006">
          <mc:Choice Requires="x14">
            <control shapeId="10285" r:id="rId48" name="Check Box 45">
              <controlPr defaultSize="0" autoFill="0" autoLine="0" autoPict="0">
                <anchor moveWithCells="1">
                  <from>
                    <xdr:col>4</xdr:col>
                    <xdr:colOff>0</xdr:colOff>
                    <xdr:row>19</xdr:row>
                    <xdr:rowOff>0</xdr:rowOff>
                  </from>
                  <to>
                    <xdr:col>4</xdr:col>
                    <xdr:colOff>514350</xdr:colOff>
                    <xdr:row>20</xdr:row>
                    <xdr:rowOff>31750</xdr:rowOff>
                  </to>
                </anchor>
              </controlPr>
            </control>
          </mc:Choice>
        </mc:AlternateContent>
        <mc:AlternateContent xmlns:mc="http://schemas.openxmlformats.org/markup-compatibility/2006">
          <mc:Choice Requires="x14">
            <control shapeId="10286" r:id="rId49" name="Check Box 46">
              <controlPr defaultSize="0" autoFill="0" autoLine="0" autoPict="0">
                <anchor moveWithCells="1">
                  <from>
                    <xdr:col>4</xdr:col>
                    <xdr:colOff>552450</xdr:colOff>
                    <xdr:row>19</xdr:row>
                    <xdr:rowOff>0</xdr:rowOff>
                  </from>
                  <to>
                    <xdr:col>4</xdr:col>
                    <xdr:colOff>1066800</xdr:colOff>
                    <xdr:row>20</xdr:row>
                    <xdr:rowOff>31750</xdr:rowOff>
                  </to>
                </anchor>
              </controlPr>
            </control>
          </mc:Choice>
        </mc:AlternateContent>
        <mc:AlternateContent xmlns:mc="http://schemas.openxmlformats.org/markup-compatibility/2006">
          <mc:Choice Requires="x14">
            <control shapeId="10287" r:id="rId50" name="Check Box 47">
              <controlPr defaultSize="0" autoFill="0" autoLine="0" autoPict="0">
                <anchor moveWithCells="1">
                  <from>
                    <xdr:col>4</xdr:col>
                    <xdr:colOff>0</xdr:colOff>
                    <xdr:row>18</xdr:row>
                    <xdr:rowOff>0</xdr:rowOff>
                  </from>
                  <to>
                    <xdr:col>4</xdr:col>
                    <xdr:colOff>514350</xdr:colOff>
                    <xdr:row>19</xdr:row>
                    <xdr:rowOff>31750</xdr:rowOff>
                  </to>
                </anchor>
              </controlPr>
            </control>
          </mc:Choice>
        </mc:AlternateContent>
        <mc:AlternateContent xmlns:mc="http://schemas.openxmlformats.org/markup-compatibility/2006">
          <mc:Choice Requires="x14">
            <control shapeId="10288" r:id="rId51" name="Check Box 48">
              <controlPr defaultSize="0" autoFill="0" autoLine="0" autoPict="0">
                <anchor moveWithCells="1">
                  <from>
                    <xdr:col>4</xdr:col>
                    <xdr:colOff>552450</xdr:colOff>
                    <xdr:row>18</xdr:row>
                    <xdr:rowOff>0</xdr:rowOff>
                  </from>
                  <to>
                    <xdr:col>4</xdr:col>
                    <xdr:colOff>1066800</xdr:colOff>
                    <xdr:row>19</xdr:row>
                    <xdr:rowOff>31750</xdr:rowOff>
                  </to>
                </anchor>
              </controlPr>
            </control>
          </mc:Choice>
        </mc:AlternateContent>
        <mc:AlternateContent xmlns:mc="http://schemas.openxmlformats.org/markup-compatibility/2006">
          <mc:Choice Requires="x14">
            <control shapeId="10289" r:id="rId52" name="Check Box 49">
              <controlPr defaultSize="0" autoFill="0" autoLine="0" autoPict="0">
                <anchor moveWithCells="1">
                  <from>
                    <xdr:col>4</xdr:col>
                    <xdr:colOff>0</xdr:colOff>
                    <xdr:row>17</xdr:row>
                    <xdr:rowOff>0</xdr:rowOff>
                  </from>
                  <to>
                    <xdr:col>4</xdr:col>
                    <xdr:colOff>514350</xdr:colOff>
                    <xdr:row>18</xdr:row>
                    <xdr:rowOff>31750</xdr:rowOff>
                  </to>
                </anchor>
              </controlPr>
            </control>
          </mc:Choice>
        </mc:AlternateContent>
        <mc:AlternateContent xmlns:mc="http://schemas.openxmlformats.org/markup-compatibility/2006">
          <mc:Choice Requires="x14">
            <control shapeId="10290" r:id="rId53" name="Check Box 50">
              <controlPr defaultSize="0" autoFill="0" autoLine="0" autoPict="0">
                <anchor moveWithCells="1">
                  <from>
                    <xdr:col>4</xdr:col>
                    <xdr:colOff>552450</xdr:colOff>
                    <xdr:row>17</xdr:row>
                    <xdr:rowOff>0</xdr:rowOff>
                  </from>
                  <to>
                    <xdr:col>4</xdr:col>
                    <xdr:colOff>1066800</xdr:colOff>
                    <xdr:row>18</xdr:row>
                    <xdr:rowOff>31750</xdr:rowOff>
                  </to>
                </anchor>
              </controlPr>
            </control>
          </mc:Choice>
        </mc:AlternateContent>
        <mc:AlternateContent xmlns:mc="http://schemas.openxmlformats.org/markup-compatibility/2006">
          <mc:Choice Requires="x14">
            <control shapeId="10291" r:id="rId54" name="Check Box 51">
              <controlPr defaultSize="0" autoFill="0" autoLine="0" autoPict="0">
                <anchor moveWithCells="1">
                  <from>
                    <xdr:col>4</xdr:col>
                    <xdr:colOff>0</xdr:colOff>
                    <xdr:row>16</xdr:row>
                    <xdr:rowOff>0</xdr:rowOff>
                  </from>
                  <to>
                    <xdr:col>4</xdr:col>
                    <xdr:colOff>514350</xdr:colOff>
                    <xdr:row>17</xdr:row>
                    <xdr:rowOff>31750</xdr:rowOff>
                  </to>
                </anchor>
              </controlPr>
            </control>
          </mc:Choice>
        </mc:AlternateContent>
        <mc:AlternateContent xmlns:mc="http://schemas.openxmlformats.org/markup-compatibility/2006">
          <mc:Choice Requires="x14">
            <control shapeId="10292" r:id="rId55" name="Check Box 52">
              <controlPr defaultSize="0" autoFill="0" autoLine="0" autoPict="0">
                <anchor moveWithCells="1">
                  <from>
                    <xdr:col>4</xdr:col>
                    <xdr:colOff>552450</xdr:colOff>
                    <xdr:row>16</xdr:row>
                    <xdr:rowOff>0</xdr:rowOff>
                  </from>
                  <to>
                    <xdr:col>4</xdr:col>
                    <xdr:colOff>1066800</xdr:colOff>
                    <xdr:row>17</xdr:row>
                    <xdr:rowOff>31750</xdr:rowOff>
                  </to>
                </anchor>
              </controlPr>
            </control>
          </mc:Choice>
        </mc:AlternateContent>
        <mc:AlternateContent xmlns:mc="http://schemas.openxmlformats.org/markup-compatibility/2006">
          <mc:Choice Requires="x14">
            <control shapeId="10293" r:id="rId56" name="Check Box 53">
              <controlPr defaultSize="0" autoFill="0" autoLine="0" autoPict="0">
                <anchor moveWithCells="1">
                  <from>
                    <xdr:col>4</xdr:col>
                    <xdr:colOff>0</xdr:colOff>
                    <xdr:row>15</xdr:row>
                    <xdr:rowOff>0</xdr:rowOff>
                  </from>
                  <to>
                    <xdr:col>4</xdr:col>
                    <xdr:colOff>514350</xdr:colOff>
                    <xdr:row>16</xdr:row>
                    <xdr:rowOff>31750</xdr:rowOff>
                  </to>
                </anchor>
              </controlPr>
            </control>
          </mc:Choice>
        </mc:AlternateContent>
        <mc:AlternateContent xmlns:mc="http://schemas.openxmlformats.org/markup-compatibility/2006">
          <mc:Choice Requires="x14">
            <control shapeId="10294" r:id="rId57" name="Check Box 54">
              <controlPr defaultSize="0" autoFill="0" autoLine="0" autoPict="0">
                <anchor moveWithCells="1">
                  <from>
                    <xdr:col>4</xdr:col>
                    <xdr:colOff>552450</xdr:colOff>
                    <xdr:row>15</xdr:row>
                    <xdr:rowOff>0</xdr:rowOff>
                  </from>
                  <to>
                    <xdr:col>4</xdr:col>
                    <xdr:colOff>1066800</xdr:colOff>
                    <xdr:row>16</xdr:row>
                    <xdr:rowOff>31750</xdr:rowOff>
                  </to>
                </anchor>
              </controlPr>
            </control>
          </mc:Choice>
        </mc:AlternateContent>
        <mc:AlternateContent xmlns:mc="http://schemas.openxmlformats.org/markup-compatibility/2006">
          <mc:Choice Requires="x14">
            <control shapeId="10295" r:id="rId58" name="Check Box 55">
              <controlPr defaultSize="0" autoFill="0" autoLine="0" autoPict="0">
                <anchor moveWithCells="1">
                  <from>
                    <xdr:col>4</xdr:col>
                    <xdr:colOff>0</xdr:colOff>
                    <xdr:row>14</xdr:row>
                    <xdr:rowOff>0</xdr:rowOff>
                  </from>
                  <to>
                    <xdr:col>4</xdr:col>
                    <xdr:colOff>514350</xdr:colOff>
                    <xdr:row>14</xdr:row>
                    <xdr:rowOff>222250</xdr:rowOff>
                  </to>
                </anchor>
              </controlPr>
            </control>
          </mc:Choice>
        </mc:AlternateContent>
        <mc:AlternateContent xmlns:mc="http://schemas.openxmlformats.org/markup-compatibility/2006">
          <mc:Choice Requires="x14">
            <control shapeId="10296" r:id="rId59" name="Check Box 56">
              <controlPr defaultSize="0" autoFill="0" autoLine="0" autoPict="0">
                <anchor moveWithCells="1">
                  <from>
                    <xdr:col>4</xdr:col>
                    <xdr:colOff>552450</xdr:colOff>
                    <xdr:row>14</xdr:row>
                    <xdr:rowOff>0</xdr:rowOff>
                  </from>
                  <to>
                    <xdr:col>4</xdr:col>
                    <xdr:colOff>1066800</xdr:colOff>
                    <xdr:row>14</xdr:row>
                    <xdr:rowOff>222250</xdr:rowOff>
                  </to>
                </anchor>
              </controlPr>
            </control>
          </mc:Choice>
        </mc:AlternateContent>
        <mc:AlternateContent xmlns:mc="http://schemas.openxmlformats.org/markup-compatibility/2006">
          <mc:Choice Requires="x14">
            <control shapeId="10297" r:id="rId60" name="Check Box 57">
              <controlPr defaultSize="0" autoFill="0" autoLine="0" autoPict="0">
                <anchor moveWithCells="1">
                  <from>
                    <xdr:col>4</xdr:col>
                    <xdr:colOff>0</xdr:colOff>
                    <xdr:row>12</xdr:row>
                    <xdr:rowOff>0</xdr:rowOff>
                  </from>
                  <to>
                    <xdr:col>4</xdr:col>
                    <xdr:colOff>514350</xdr:colOff>
                    <xdr:row>13</xdr:row>
                    <xdr:rowOff>31750</xdr:rowOff>
                  </to>
                </anchor>
              </controlPr>
            </control>
          </mc:Choice>
        </mc:AlternateContent>
        <mc:AlternateContent xmlns:mc="http://schemas.openxmlformats.org/markup-compatibility/2006">
          <mc:Choice Requires="x14">
            <control shapeId="10298" r:id="rId61" name="Check Box 58">
              <controlPr defaultSize="0" autoFill="0" autoLine="0" autoPict="0">
                <anchor moveWithCells="1">
                  <from>
                    <xdr:col>4</xdr:col>
                    <xdr:colOff>552450</xdr:colOff>
                    <xdr:row>12</xdr:row>
                    <xdr:rowOff>0</xdr:rowOff>
                  </from>
                  <to>
                    <xdr:col>4</xdr:col>
                    <xdr:colOff>1066800</xdr:colOff>
                    <xdr:row>13</xdr:row>
                    <xdr:rowOff>31750</xdr:rowOff>
                  </to>
                </anchor>
              </controlPr>
            </control>
          </mc:Choice>
        </mc:AlternateContent>
        <mc:AlternateContent xmlns:mc="http://schemas.openxmlformats.org/markup-compatibility/2006">
          <mc:Choice Requires="x14">
            <control shapeId="10299" r:id="rId62" name="Check Box 59">
              <controlPr defaultSize="0" autoFill="0" autoLine="0" autoPict="0">
                <anchor moveWithCells="1">
                  <from>
                    <xdr:col>4</xdr:col>
                    <xdr:colOff>0</xdr:colOff>
                    <xdr:row>13</xdr:row>
                    <xdr:rowOff>0</xdr:rowOff>
                  </from>
                  <to>
                    <xdr:col>4</xdr:col>
                    <xdr:colOff>514350</xdr:colOff>
                    <xdr:row>14</xdr:row>
                    <xdr:rowOff>31750</xdr:rowOff>
                  </to>
                </anchor>
              </controlPr>
            </control>
          </mc:Choice>
        </mc:AlternateContent>
        <mc:AlternateContent xmlns:mc="http://schemas.openxmlformats.org/markup-compatibility/2006">
          <mc:Choice Requires="x14">
            <control shapeId="10300" r:id="rId63" name="Check Box 60">
              <controlPr defaultSize="0" autoFill="0" autoLine="0" autoPict="0">
                <anchor moveWithCells="1">
                  <from>
                    <xdr:col>4</xdr:col>
                    <xdr:colOff>552450</xdr:colOff>
                    <xdr:row>13</xdr:row>
                    <xdr:rowOff>0</xdr:rowOff>
                  </from>
                  <to>
                    <xdr:col>4</xdr:col>
                    <xdr:colOff>1066800</xdr:colOff>
                    <xdr:row>14</xdr:row>
                    <xdr:rowOff>31750</xdr:rowOff>
                  </to>
                </anchor>
              </controlPr>
            </control>
          </mc:Choice>
        </mc:AlternateContent>
        <mc:AlternateContent xmlns:mc="http://schemas.openxmlformats.org/markup-compatibility/2006">
          <mc:Choice Requires="x14">
            <control shapeId="10301" r:id="rId64" name="Check Box 61">
              <controlPr defaultSize="0" autoFill="0" autoLine="0" autoPict="0">
                <anchor moveWithCells="1">
                  <from>
                    <xdr:col>3</xdr:col>
                    <xdr:colOff>0</xdr:colOff>
                    <xdr:row>10</xdr:row>
                    <xdr:rowOff>0</xdr:rowOff>
                  </from>
                  <to>
                    <xdr:col>3</xdr:col>
                    <xdr:colOff>514350</xdr:colOff>
                    <xdr:row>11</xdr:row>
                    <xdr:rowOff>31750</xdr:rowOff>
                  </to>
                </anchor>
              </controlPr>
            </control>
          </mc:Choice>
        </mc:AlternateContent>
        <mc:AlternateContent xmlns:mc="http://schemas.openxmlformats.org/markup-compatibility/2006">
          <mc:Choice Requires="x14">
            <control shapeId="10302" r:id="rId65" name="Check Box 62">
              <controlPr defaultSize="0" autoFill="0" autoLine="0" autoPict="0">
                <anchor moveWithCells="1">
                  <from>
                    <xdr:col>3</xdr:col>
                    <xdr:colOff>552450</xdr:colOff>
                    <xdr:row>10</xdr:row>
                    <xdr:rowOff>0</xdr:rowOff>
                  </from>
                  <to>
                    <xdr:col>3</xdr:col>
                    <xdr:colOff>1066800</xdr:colOff>
                    <xdr:row>11</xdr:row>
                    <xdr:rowOff>31750</xdr:rowOff>
                  </to>
                </anchor>
              </controlPr>
            </control>
          </mc:Choice>
        </mc:AlternateContent>
        <mc:AlternateContent xmlns:mc="http://schemas.openxmlformats.org/markup-compatibility/2006">
          <mc:Choice Requires="x14">
            <control shapeId="10303" r:id="rId66" name="Check Box 63">
              <controlPr defaultSize="0" autoFill="0" autoLine="0" autoPict="0">
                <anchor moveWithCells="1">
                  <from>
                    <xdr:col>4</xdr:col>
                    <xdr:colOff>0</xdr:colOff>
                    <xdr:row>36</xdr:row>
                    <xdr:rowOff>0</xdr:rowOff>
                  </from>
                  <to>
                    <xdr:col>4</xdr:col>
                    <xdr:colOff>514350</xdr:colOff>
                    <xdr:row>37</xdr:row>
                    <xdr:rowOff>0</xdr:rowOff>
                  </to>
                </anchor>
              </controlPr>
            </control>
          </mc:Choice>
        </mc:AlternateContent>
        <mc:AlternateContent xmlns:mc="http://schemas.openxmlformats.org/markup-compatibility/2006">
          <mc:Choice Requires="x14">
            <control shapeId="10304" r:id="rId67" name="Check Box 64">
              <controlPr defaultSize="0" autoFill="0" autoLine="0" autoPict="0">
                <anchor moveWithCells="1">
                  <from>
                    <xdr:col>4</xdr:col>
                    <xdr:colOff>552450</xdr:colOff>
                    <xdr:row>36</xdr:row>
                    <xdr:rowOff>0</xdr:rowOff>
                  </from>
                  <to>
                    <xdr:col>4</xdr:col>
                    <xdr:colOff>1066800</xdr:colOff>
                    <xdr:row>37</xdr:row>
                    <xdr:rowOff>0</xdr:rowOff>
                  </to>
                </anchor>
              </controlPr>
            </control>
          </mc:Choice>
        </mc:AlternateContent>
        <mc:AlternateContent xmlns:mc="http://schemas.openxmlformats.org/markup-compatibility/2006">
          <mc:Choice Requires="x14">
            <control shapeId="10305" r:id="rId68" name="Check Box 65">
              <controlPr defaultSize="0" autoFill="0" autoLine="0" autoPict="0">
                <anchor moveWithCells="1" sizeWithCells="1">
                  <from>
                    <xdr:col>4</xdr:col>
                    <xdr:colOff>38100</xdr:colOff>
                    <xdr:row>50</xdr:row>
                    <xdr:rowOff>165100</xdr:rowOff>
                  </from>
                  <to>
                    <xdr:col>4</xdr:col>
                    <xdr:colOff>666750</xdr:colOff>
                    <xdr:row>50</xdr:row>
                    <xdr:rowOff>495300</xdr:rowOff>
                  </to>
                </anchor>
              </controlPr>
            </control>
          </mc:Choice>
        </mc:AlternateContent>
        <mc:AlternateContent xmlns:mc="http://schemas.openxmlformats.org/markup-compatibility/2006">
          <mc:Choice Requires="x14">
            <control shapeId="10306" r:id="rId69" name="Check Box 66">
              <controlPr defaultSize="0" autoFill="0" autoLine="0" autoPict="0">
                <anchor moveWithCells="1" sizeWithCells="1">
                  <from>
                    <xdr:col>4</xdr:col>
                    <xdr:colOff>711200</xdr:colOff>
                    <xdr:row>50</xdr:row>
                    <xdr:rowOff>165100</xdr:rowOff>
                  </from>
                  <to>
                    <xdr:col>4</xdr:col>
                    <xdr:colOff>1333500</xdr:colOff>
                    <xdr:row>50</xdr:row>
                    <xdr:rowOff>495300</xdr:rowOff>
                  </to>
                </anchor>
              </controlPr>
            </control>
          </mc:Choice>
        </mc:AlternateContent>
        <mc:AlternateContent xmlns:mc="http://schemas.openxmlformats.org/markup-compatibility/2006">
          <mc:Choice Requires="x14">
            <control shapeId="10307" r:id="rId70" name="Check Box 67">
              <controlPr defaultSize="0" autoFill="0" autoLine="0" autoPict="0">
                <anchor moveWithCells="1" sizeWithCells="1">
                  <from>
                    <xdr:col>4</xdr:col>
                    <xdr:colOff>1327150</xdr:colOff>
                    <xdr:row>50</xdr:row>
                    <xdr:rowOff>165100</xdr:rowOff>
                  </from>
                  <to>
                    <xdr:col>4</xdr:col>
                    <xdr:colOff>2298700</xdr:colOff>
                    <xdr:row>50</xdr:row>
                    <xdr:rowOff>495300</xdr:rowOff>
                  </to>
                </anchor>
              </controlPr>
            </control>
          </mc:Choice>
        </mc:AlternateContent>
        <mc:AlternateContent xmlns:mc="http://schemas.openxmlformats.org/markup-compatibility/2006">
          <mc:Choice Requires="x14">
            <control shapeId="10308" r:id="rId71" name="Check Box 68">
              <controlPr defaultSize="0" autoFill="0" autoLine="0" autoPict="0">
                <anchor moveWithCells="1">
                  <from>
                    <xdr:col>4</xdr:col>
                    <xdr:colOff>0</xdr:colOff>
                    <xdr:row>64</xdr:row>
                    <xdr:rowOff>0</xdr:rowOff>
                  </from>
                  <to>
                    <xdr:col>4</xdr:col>
                    <xdr:colOff>514350</xdr:colOff>
                    <xdr:row>65</xdr:row>
                    <xdr:rowOff>0</xdr:rowOff>
                  </to>
                </anchor>
              </controlPr>
            </control>
          </mc:Choice>
        </mc:AlternateContent>
        <mc:AlternateContent xmlns:mc="http://schemas.openxmlformats.org/markup-compatibility/2006">
          <mc:Choice Requires="x14">
            <control shapeId="10309" r:id="rId72" name="Check Box 69">
              <controlPr defaultSize="0" autoFill="0" autoLine="0" autoPict="0">
                <anchor moveWithCells="1">
                  <from>
                    <xdr:col>4</xdr:col>
                    <xdr:colOff>552450</xdr:colOff>
                    <xdr:row>64</xdr:row>
                    <xdr:rowOff>0</xdr:rowOff>
                  </from>
                  <to>
                    <xdr:col>4</xdr:col>
                    <xdr:colOff>1066800</xdr:colOff>
                    <xdr:row>65</xdr:row>
                    <xdr:rowOff>0</xdr:rowOff>
                  </to>
                </anchor>
              </controlPr>
            </control>
          </mc:Choice>
        </mc:AlternateContent>
        <mc:AlternateContent xmlns:mc="http://schemas.openxmlformats.org/markup-compatibility/2006">
          <mc:Choice Requires="x14">
            <control shapeId="10310" r:id="rId73" name="Check Box 70">
              <controlPr defaultSize="0" autoFill="0" autoLine="0" autoPict="0">
                <anchor moveWithCells="1">
                  <from>
                    <xdr:col>4</xdr:col>
                    <xdr:colOff>1060450</xdr:colOff>
                    <xdr:row>64</xdr:row>
                    <xdr:rowOff>0</xdr:rowOff>
                  </from>
                  <to>
                    <xdr:col>4</xdr:col>
                    <xdr:colOff>1854200</xdr:colOff>
                    <xdr:row>65</xdr:row>
                    <xdr:rowOff>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I44"/>
  <sheetViews>
    <sheetView topLeftCell="E34" zoomScaleNormal="100" workbookViewId="0">
      <selection activeCell="N15" sqref="N15"/>
    </sheetView>
  </sheetViews>
  <sheetFormatPr defaultColWidth="9.1796875" defaultRowHeight="14" x14ac:dyDescent="0.35"/>
  <cols>
    <col min="1" max="2" width="1.81640625" style="277" customWidth="1"/>
    <col min="3" max="3" width="50" style="277" customWidth="1"/>
    <col min="4" max="4" width="29.453125" style="277" customWidth="1"/>
    <col min="5" max="5" width="31.81640625" style="277" customWidth="1"/>
    <col min="6" max="6" width="10.453125" style="277" customWidth="1"/>
    <col min="7" max="7" width="26.1796875" style="277" customWidth="1"/>
    <col min="8" max="8" width="57.453125" style="277" bestFit="1" customWidth="1"/>
    <col min="9" max="10" width="1.81640625" style="277" customWidth="1"/>
    <col min="11" max="16384" width="9.1796875" style="277"/>
  </cols>
  <sheetData>
    <row r="1" spans="2:9" ht="14.5" thickBot="1" x14ac:dyDescent="0.4"/>
    <row r="2" spans="2:9" ht="14.5" thickBot="1" x14ac:dyDescent="0.4">
      <c r="B2" s="304"/>
      <c r="C2" s="303"/>
      <c r="D2" s="303"/>
      <c r="E2" s="303"/>
      <c r="F2" s="303"/>
      <c r="G2" s="303"/>
      <c r="H2" s="303"/>
      <c r="I2" s="302"/>
    </row>
    <row r="3" spans="2:9" ht="20.5" thickBot="1" x14ac:dyDescent="0.4">
      <c r="B3" s="282"/>
      <c r="C3" s="663" t="s">
        <v>688</v>
      </c>
      <c r="D3" s="664"/>
      <c r="E3" s="664"/>
      <c r="F3" s="664"/>
      <c r="G3" s="664"/>
      <c r="H3" s="665"/>
      <c r="I3" s="297"/>
    </row>
    <row r="4" spans="2:9" x14ac:dyDescent="0.35">
      <c r="B4" s="282"/>
      <c r="C4" s="298"/>
      <c r="D4" s="298"/>
      <c r="E4" s="298"/>
      <c r="F4" s="298"/>
      <c r="G4" s="298"/>
      <c r="H4" s="298"/>
      <c r="I4" s="297"/>
    </row>
    <row r="5" spans="2:9" x14ac:dyDescent="0.35">
      <c r="B5" s="282"/>
      <c r="C5" s="298"/>
      <c r="D5" s="298"/>
      <c r="E5" s="298"/>
      <c r="F5" s="298"/>
      <c r="G5" s="298"/>
      <c r="H5" s="298"/>
      <c r="I5" s="297"/>
    </row>
    <row r="6" spans="2:9" x14ac:dyDescent="0.35">
      <c r="B6" s="282"/>
      <c r="C6" s="299" t="s">
        <v>732</v>
      </c>
      <c r="D6" s="298"/>
      <c r="E6" s="298"/>
      <c r="F6" s="298"/>
      <c r="G6" s="298"/>
      <c r="H6" s="298"/>
      <c r="I6" s="297"/>
    </row>
    <row r="7" spans="2:9" ht="14.5" thickBot="1" x14ac:dyDescent="0.4">
      <c r="B7" s="282"/>
      <c r="C7" s="298"/>
      <c r="D7" s="298"/>
      <c r="E7" s="298"/>
      <c r="F7" s="298"/>
      <c r="G7" s="298"/>
      <c r="H7" s="298"/>
      <c r="I7" s="297"/>
    </row>
    <row r="8" spans="2:9" ht="45" customHeight="1" x14ac:dyDescent="0.35">
      <c r="B8" s="282"/>
      <c r="C8" s="638" t="s">
        <v>687</v>
      </c>
      <c r="D8" s="639"/>
      <c r="E8" s="667" t="s">
        <v>936</v>
      </c>
      <c r="F8" s="667"/>
      <c r="G8" s="667"/>
      <c r="H8" s="668"/>
      <c r="I8" s="297"/>
    </row>
    <row r="9" spans="2:9" ht="45" customHeight="1" thickBot="1" x14ac:dyDescent="0.4">
      <c r="B9" s="282"/>
      <c r="C9" s="632" t="s">
        <v>686</v>
      </c>
      <c r="D9" s="633"/>
      <c r="E9" s="670" t="s">
        <v>932</v>
      </c>
      <c r="F9" s="670"/>
      <c r="G9" s="670"/>
      <c r="H9" s="671"/>
      <c r="I9" s="297"/>
    </row>
    <row r="10" spans="2:9" ht="15" customHeight="1" thickBot="1" x14ac:dyDescent="0.4">
      <c r="B10" s="282"/>
      <c r="C10" s="666"/>
      <c r="D10" s="666"/>
      <c r="E10" s="669"/>
      <c r="F10" s="669"/>
      <c r="G10" s="669"/>
      <c r="H10" s="669"/>
      <c r="I10" s="297"/>
    </row>
    <row r="11" spans="2:9" ht="30" customHeight="1" x14ac:dyDescent="0.35">
      <c r="B11" s="282"/>
      <c r="C11" s="660" t="s">
        <v>685</v>
      </c>
      <c r="D11" s="661"/>
      <c r="E11" s="661"/>
      <c r="F11" s="661"/>
      <c r="G11" s="661"/>
      <c r="H11" s="662"/>
      <c r="I11" s="297"/>
    </row>
    <row r="12" spans="2:9" x14ac:dyDescent="0.35">
      <c r="B12" s="282"/>
      <c r="C12" s="507" t="s">
        <v>756</v>
      </c>
      <c r="D12" s="508" t="s">
        <v>757</v>
      </c>
      <c r="E12" s="508" t="s">
        <v>232</v>
      </c>
      <c r="F12" s="508" t="s">
        <v>231</v>
      </c>
      <c r="G12" s="508" t="s">
        <v>684</v>
      </c>
      <c r="H12" s="509" t="s">
        <v>683</v>
      </c>
      <c r="I12" s="510"/>
    </row>
    <row r="13" spans="2:9" ht="65.5" customHeight="1" x14ac:dyDescent="0.35">
      <c r="B13" s="282"/>
      <c r="C13" s="407" t="s">
        <v>937</v>
      </c>
      <c r="D13" s="301" t="s">
        <v>938</v>
      </c>
      <c r="E13" s="408" t="s">
        <v>939</v>
      </c>
      <c r="F13" s="301">
        <v>0</v>
      </c>
      <c r="G13" s="409" t="s">
        <v>940</v>
      </c>
      <c r="H13" s="410" t="s">
        <v>941</v>
      </c>
      <c r="I13" s="297"/>
    </row>
    <row r="14" spans="2:9" ht="37.4" customHeight="1" x14ac:dyDescent="0.35">
      <c r="B14" s="282"/>
      <c r="C14" s="407" t="s">
        <v>942</v>
      </c>
      <c r="D14" s="301" t="s">
        <v>943</v>
      </c>
      <c r="E14" s="408" t="s">
        <v>944</v>
      </c>
      <c r="F14" s="301">
        <v>0</v>
      </c>
      <c r="G14" s="409" t="s">
        <v>945</v>
      </c>
      <c r="H14" s="410" t="s">
        <v>31</v>
      </c>
      <c r="I14" s="297"/>
    </row>
    <row r="15" spans="2:9" ht="58.4" customHeight="1" x14ac:dyDescent="0.35">
      <c r="B15" s="282"/>
      <c r="C15" s="407" t="s">
        <v>942</v>
      </c>
      <c r="D15" s="301" t="s">
        <v>943</v>
      </c>
      <c r="E15" s="408" t="s">
        <v>946</v>
      </c>
      <c r="F15" s="301">
        <v>0</v>
      </c>
      <c r="G15" s="409" t="s">
        <v>947</v>
      </c>
      <c r="H15" s="410" t="s">
        <v>941</v>
      </c>
      <c r="I15" s="297"/>
    </row>
    <row r="16" spans="2:9" ht="57.65" customHeight="1" thickBot="1" x14ac:dyDescent="0.4">
      <c r="B16" s="282"/>
      <c r="C16" s="407" t="s">
        <v>948</v>
      </c>
      <c r="D16" s="412" t="s">
        <v>943</v>
      </c>
      <c r="E16" s="408" t="s">
        <v>949</v>
      </c>
      <c r="F16" s="412">
        <v>0</v>
      </c>
      <c r="G16" s="413" t="s">
        <v>950</v>
      </c>
      <c r="H16" s="411" t="s">
        <v>941</v>
      </c>
      <c r="I16" s="297"/>
    </row>
    <row r="17" spans="2:9" x14ac:dyDescent="0.35">
      <c r="B17" s="282"/>
      <c r="C17" s="303"/>
      <c r="D17" s="298"/>
      <c r="E17" s="303"/>
      <c r="F17" s="298"/>
      <c r="G17" s="298"/>
      <c r="H17" s="298"/>
      <c r="I17" s="297"/>
    </row>
    <row r="18" spans="2:9" x14ac:dyDescent="0.35">
      <c r="B18" s="282"/>
      <c r="C18" s="242"/>
      <c r="D18" s="298"/>
      <c r="E18" s="298"/>
      <c r="F18" s="298"/>
      <c r="G18" s="298"/>
      <c r="H18" s="298"/>
      <c r="I18" s="297"/>
    </row>
    <row r="19" spans="2:9" s="278" customFormat="1" x14ac:dyDescent="0.35">
      <c r="B19" s="282"/>
      <c r="C19" s="299" t="s">
        <v>733</v>
      </c>
      <c r="D19" s="298"/>
      <c r="E19" s="298"/>
      <c r="F19" s="298"/>
      <c r="G19" s="298"/>
      <c r="H19" s="298"/>
      <c r="I19" s="297"/>
    </row>
    <row r="20" spans="2:9" s="278" customFormat="1" ht="14.5" thickBot="1" x14ac:dyDescent="0.4">
      <c r="B20" s="282"/>
      <c r="C20" s="299"/>
      <c r="D20" s="298"/>
      <c r="E20" s="298"/>
      <c r="F20" s="298"/>
      <c r="G20" s="298"/>
      <c r="H20" s="298"/>
      <c r="I20" s="297"/>
    </row>
    <row r="21" spans="2:9" s="278" customFormat="1" ht="30" customHeight="1" x14ac:dyDescent="0.35">
      <c r="B21" s="282"/>
      <c r="C21" s="680" t="s">
        <v>758</v>
      </c>
      <c r="D21" s="681"/>
      <c r="E21" s="681"/>
      <c r="F21" s="681"/>
      <c r="G21" s="681"/>
      <c r="H21" s="682"/>
      <c r="I21" s="297"/>
    </row>
    <row r="22" spans="2:9" ht="30" customHeight="1" x14ac:dyDescent="0.35">
      <c r="B22" s="282"/>
      <c r="C22" s="672" t="s">
        <v>759</v>
      </c>
      <c r="D22" s="673"/>
      <c r="E22" s="673" t="s">
        <v>683</v>
      </c>
      <c r="F22" s="673"/>
      <c r="G22" s="673"/>
      <c r="H22" s="674"/>
      <c r="I22" s="297"/>
    </row>
    <row r="23" spans="2:9" ht="30" customHeight="1" x14ac:dyDescent="0.35">
      <c r="B23" s="282"/>
      <c r="C23" s="683" t="s">
        <v>844</v>
      </c>
      <c r="D23" s="684"/>
      <c r="E23" s="685" t="s">
        <v>31</v>
      </c>
      <c r="F23" s="686"/>
      <c r="G23" s="686"/>
      <c r="H23" s="687"/>
      <c r="I23" s="297"/>
    </row>
    <row r="24" spans="2:9" ht="30" customHeight="1" x14ac:dyDescent="0.35">
      <c r="B24" s="282"/>
      <c r="C24" s="683" t="s">
        <v>951</v>
      </c>
      <c r="D24" s="684"/>
      <c r="E24" s="685" t="s">
        <v>31</v>
      </c>
      <c r="F24" s="686"/>
      <c r="G24" s="686"/>
      <c r="H24" s="687"/>
      <c r="I24" s="297"/>
    </row>
    <row r="25" spans="2:9" ht="30" customHeight="1" thickBot="1" x14ac:dyDescent="0.4">
      <c r="B25" s="282"/>
      <c r="C25" s="675" t="s">
        <v>841</v>
      </c>
      <c r="D25" s="676"/>
      <c r="E25" s="677" t="s">
        <v>31</v>
      </c>
      <c r="F25" s="678"/>
      <c r="G25" s="678"/>
      <c r="H25" s="679"/>
      <c r="I25" s="297"/>
    </row>
    <row r="26" spans="2:9" x14ac:dyDescent="0.35">
      <c r="B26" s="282"/>
      <c r="C26" s="298"/>
      <c r="D26" s="298"/>
      <c r="E26" s="298"/>
      <c r="F26" s="298"/>
      <c r="G26" s="298"/>
      <c r="H26" s="298"/>
      <c r="I26" s="297"/>
    </row>
    <row r="27" spans="2:9" x14ac:dyDescent="0.35">
      <c r="B27" s="282"/>
      <c r="C27" s="298"/>
      <c r="D27" s="298"/>
      <c r="E27" s="298"/>
      <c r="F27" s="298"/>
      <c r="G27" s="298"/>
      <c r="H27" s="298"/>
      <c r="I27" s="297"/>
    </row>
    <row r="28" spans="2:9" x14ac:dyDescent="0.35">
      <c r="B28" s="282"/>
      <c r="C28" s="299" t="s">
        <v>682</v>
      </c>
      <c r="D28" s="299"/>
      <c r="E28" s="298"/>
      <c r="F28" s="298"/>
      <c r="G28" s="298"/>
      <c r="H28" s="298"/>
      <c r="I28" s="297"/>
    </row>
    <row r="29" spans="2:9" ht="14.5" thickBot="1" x14ac:dyDescent="0.4">
      <c r="B29" s="282"/>
      <c r="C29" s="300"/>
      <c r="D29" s="298"/>
      <c r="E29" s="298"/>
      <c r="F29" s="298"/>
      <c r="G29" s="298"/>
      <c r="H29" s="298"/>
      <c r="I29" s="297"/>
    </row>
    <row r="30" spans="2:9" ht="45" customHeight="1" x14ac:dyDescent="0.35">
      <c r="B30" s="282"/>
      <c r="C30" s="638" t="s">
        <v>681</v>
      </c>
      <c r="D30" s="639"/>
      <c r="E30" s="688" t="s">
        <v>952</v>
      </c>
      <c r="F30" s="688"/>
      <c r="G30" s="688"/>
      <c r="H30" s="689"/>
      <c r="I30" s="297"/>
    </row>
    <row r="31" spans="2:9" ht="45" customHeight="1" x14ac:dyDescent="0.35">
      <c r="B31" s="282"/>
      <c r="C31" s="640" t="s">
        <v>680</v>
      </c>
      <c r="D31" s="641"/>
      <c r="E31" s="690" t="s">
        <v>932</v>
      </c>
      <c r="F31" s="691"/>
      <c r="G31" s="691"/>
      <c r="H31" s="692"/>
      <c r="I31" s="297"/>
    </row>
    <row r="32" spans="2:9" ht="45" customHeight="1" x14ac:dyDescent="0.35">
      <c r="B32" s="282"/>
      <c r="C32" s="640" t="s">
        <v>760</v>
      </c>
      <c r="D32" s="641"/>
      <c r="E32" s="693" t="s">
        <v>953</v>
      </c>
      <c r="F32" s="693"/>
      <c r="G32" s="693"/>
      <c r="H32" s="694"/>
      <c r="I32" s="297"/>
    </row>
    <row r="33" spans="2:9" ht="45" customHeight="1" x14ac:dyDescent="0.35">
      <c r="B33" s="282"/>
      <c r="C33" s="640" t="s">
        <v>761</v>
      </c>
      <c r="D33" s="641"/>
      <c r="E33" s="690" t="s">
        <v>932</v>
      </c>
      <c r="F33" s="691"/>
      <c r="G33" s="691"/>
      <c r="H33" s="692"/>
      <c r="I33" s="297"/>
    </row>
    <row r="34" spans="2:9" ht="45" customHeight="1" thickBot="1" x14ac:dyDescent="0.4">
      <c r="B34" s="282"/>
      <c r="C34" s="632" t="s">
        <v>679</v>
      </c>
      <c r="D34" s="633"/>
      <c r="E34" s="695" t="s">
        <v>936</v>
      </c>
      <c r="F34" s="696"/>
      <c r="G34" s="696"/>
      <c r="H34" s="697"/>
      <c r="I34" s="297"/>
    </row>
    <row r="35" spans="2:9" customFormat="1" ht="15" customHeight="1" x14ac:dyDescent="0.35">
      <c r="B35" s="89"/>
      <c r="C35" s="90"/>
      <c r="D35" s="90"/>
      <c r="E35" s="90"/>
      <c r="F35" s="90"/>
      <c r="G35" s="90"/>
      <c r="H35" s="90"/>
      <c r="I35" s="92"/>
    </row>
    <row r="36" spans="2:9" x14ac:dyDescent="0.35">
      <c r="B36" s="282"/>
      <c r="C36" s="242"/>
      <c r="D36" s="298"/>
      <c r="E36" s="298"/>
      <c r="F36" s="298"/>
      <c r="G36" s="298"/>
      <c r="H36" s="298"/>
      <c r="I36" s="297"/>
    </row>
    <row r="37" spans="2:9" x14ac:dyDescent="0.35">
      <c r="B37" s="282"/>
      <c r="C37" s="299" t="s">
        <v>678</v>
      </c>
      <c r="D37" s="298"/>
      <c r="E37" s="298"/>
      <c r="F37" s="298"/>
      <c r="G37" s="298"/>
      <c r="H37" s="298"/>
      <c r="I37" s="297"/>
    </row>
    <row r="38" spans="2:9" ht="14.5" thickBot="1" x14ac:dyDescent="0.4">
      <c r="B38" s="282"/>
      <c r="C38" s="299"/>
      <c r="D38" s="298"/>
      <c r="E38" s="298"/>
      <c r="F38" s="298"/>
      <c r="G38" s="298"/>
      <c r="H38" s="298"/>
      <c r="I38" s="297"/>
    </row>
    <row r="39" spans="2:9" ht="45" customHeight="1" x14ac:dyDescent="0.35">
      <c r="B39" s="282"/>
      <c r="C39" s="638" t="s">
        <v>731</v>
      </c>
      <c r="D39" s="639"/>
      <c r="E39" s="700"/>
      <c r="F39" s="700"/>
      <c r="G39" s="700"/>
      <c r="H39" s="701"/>
      <c r="I39" s="297"/>
    </row>
    <row r="40" spans="2:9" ht="45" customHeight="1" x14ac:dyDescent="0.35">
      <c r="B40" s="282"/>
      <c r="C40" s="698" t="s">
        <v>762</v>
      </c>
      <c r="D40" s="699"/>
      <c r="E40" s="699" t="s">
        <v>632</v>
      </c>
      <c r="F40" s="699"/>
      <c r="G40" s="699"/>
      <c r="H40" s="702"/>
      <c r="I40" s="297"/>
    </row>
    <row r="41" spans="2:9" ht="45" customHeight="1" x14ac:dyDescent="0.35">
      <c r="B41" s="282"/>
      <c r="C41" s="708"/>
      <c r="D41" s="709"/>
      <c r="E41" s="710"/>
      <c r="F41" s="711"/>
      <c r="G41" s="711"/>
      <c r="H41" s="712"/>
      <c r="I41" s="297"/>
    </row>
    <row r="42" spans="2:9" ht="45" customHeight="1" thickBot="1" x14ac:dyDescent="0.4">
      <c r="B42" s="282"/>
      <c r="C42" s="703"/>
      <c r="D42" s="704"/>
      <c r="E42" s="705"/>
      <c r="F42" s="706"/>
      <c r="G42" s="706"/>
      <c r="H42" s="707"/>
      <c r="I42" s="297"/>
    </row>
    <row r="43" spans="2:9" x14ac:dyDescent="0.35">
      <c r="B43" s="282"/>
      <c r="C43" s="298"/>
      <c r="D43" s="298"/>
      <c r="E43" s="298"/>
      <c r="F43" s="298"/>
      <c r="G43" s="298"/>
      <c r="H43" s="298"/>
      <c r="I43" s="297"/>
    </row>
    <row r="44" spans="2:9" ht="14.5" thickBot="1" x14ac:dyDescent="0.4">
      <c r="B44" s="296"/>
      <c r="C44" s="295"/>
      <c r="D44" s="295"/>
      <c r="E44" s="295"/>
      <c r="F44" s="295"/>
      <c r="G44" s="295"/>
      <c r="H44" s="295"/>
      <c r="I44" s="294"/>
    </row>
  </sheetData>
  <mergeCells count="35">
    <mergeCell ref="C39:D39"/>
    <mergeCell ref="C40:D40"/>
    <mergeCell ref="E39:H39"/>
    <mergeCell ref="E40:H40"/>
    <mergeCell ref="C42:D42"/>
    <mergeCell ref="E42:H42"/>
    <mergeCell ref="C41:D41"/>
    <mergeCell ref="E41:H41"/>
    <mergeCell ref="E30:H30"/>
    <mergeCell ref="E31:H31"/>
    <mergeCell ref="E32:H32"/>
    <mergeCell ref="E33:H33"/>
    <mergeCell ref="E34:H34"/>
    <mergeCell ref="C30:D30"/>
    <mergeCell ref="C31:D31"/>
    <mergeCell ref="C32:D32"/>
    <mergeCell ref="C33:D33"/>
    <mergeCell ref="C34:D34"/>
    <mergeCell ref="C22:D22"/>
    <mergeCell ref="E22:H22"/>
    <mergeCell ref="C25:D25"/>
    <mergeCell ref="E25:H25"/>
    <mergeCell ref="C21:H21"/>
    <mergeCell ref="C23:D23"/>
    <mergeCell ref="E23:H23"/>
    <mergeCell ref="C24:D24"/>
    <mergeCell ref="E24:H24"/>
    <mergeCell ref="C11:H11"/>
    <mergeCell ref="C3:H3"/>
    <mergeCell ref="C8:D8"/>
    <mergeCell ref="C10:D10"/>
    <mergeCell ref="E8:H8"/>
    <mergeCell ref="E10:H10"/>
    <mergeCell ref="C9:D9"/>
    <mergeCell ref="E9:H9"/>
  </mergeCells>
  <pageMargins left="0.7" right="0.7" top="0.75" bottom="0.75" header="0.3" footer="0.3"/>
  <pageSetup paperSize="9" orientation="portrait" horizontalDpi="4294967293" verticalDpi="4294967293" r:id="rId1"/>
  <drawing r:id="rId2"/>
  <legacyDrawing r:id="rId3"/>
  <mc:AlternateContent xmlns:mc="http://schemas.openxmlformats.org/markup-compatibility/2006">
    <mc:Choice Requires="x14">
      <controls>
        <mc:AlternateContent xmlns:mc="http://schemas.openxmlformats.org/markup-compatibility/2006">
          <mc:Choice Requires="x14">
            <control shapeId="11265" r:id="rId4" name="Check Box 1">
              <controlPr defaultSize="0" autoFill="0" autoLine="0" autoPict="0">
                <anchor moveWithCells="1">
                  <from>
                    <xdr:col>4</xdr:col>
                    <xdr:colOff>0</xdr:colOff>
                    <xdr:row>38</xdr:row>
                    <xdr:rowOff>0</xdr:rowOff>
                  </from>
                  <to>
                    <xdr:col>4</xdr:col>
                    <xdr:colOff>749300</xdr:colOff>
                    <xdr:row>39</xdr:row>
                    <xdr:rowOff>0</xdr:rowOff>
                  </to>
                </anchor>
              </controlPr>
            </control>
          </mc:Choice>
        </mc:AlternateContent>
        <mc:AlternateContent xmlns:mc="http://schemas.openxmlformats.org/markup-compatibility/2006">
          <mc:Choice Requires="x14">
            <control shapeId="11266" r:id="rId5" name="Check Box 2">
              <controlPr defaultSize="0" autoFill="0" autoLine="0" autoPict="0">
                <anchor moveWithCells="1">
                  <from>
                    <xdr:col>4</xdr:col>
                    <xdr:colOff>800100</xdr:colOff>
                    <xdr:row>38</xdr:row>
                    <xdr:rowOff>0</xdr:rowOff>
                  </from>
                  <to>
                    <xdr:col>4</xdr:col>
                    <xdr:colOff>1549400</xdr:colOff>
                    <xdr:row>39</xdr:row>
                    <xdr:rowOff>0</xdr:rowOff>
                  </to>
                </anchor>
              </controlPr>
            </control>
          </mc:Choice>
        </mc:AlternateContent>
        <mc:AlternateContent xmlns:mc="http://schemas.openxmlformats.org/markup-compatibility/2006">
          <mc:Choice Requires="x14">
            <control shapeId="11267" r:id="rId6" name="Check Box 3">
              <controlPr defaultSize="0" autoFill="0" autoLine="0" autoPict="0">
                <anchor moveWithCells="1">
                  <from>
                    <xdr:col>4</xdr:col>
                    <xdr:colOff>1536700</xdr:colOff>
                    <xdr:row>38</xdr:row>
                    <xdr:rowOff>0</xdr:rowOff>
                  </from>
                  <to>
                    <xdr:col>5</xdr:col>
                    <xdr:colOff>476250</xdr:colOff>
                    <xdr:row>39</xdr:row>
                    <xdr:rowOff>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F34"/>
  <sheetViews>
    <sheetView workbookViewId="0">
      <selection activeCell="D20" sqref="D20"/>
    </sheetView>
  </sheetViews>
  <sheetFormatPr defaultColWidth="9.1796875" defaultRowHeight="14" x14ac:dyDescent="0.3"/>
  <cols>
    <col min="1" max="2" width="1.81640625" style="20" customWidth="1"/>
    <col min="3" max="3" width="11.453125" style="306" customWidth="1"/>
    <col min="4" max="4" width="116" style="305" customWidth="1"/>
    <col min="5" max="6" width="1.81640625" style="20" customWidth="1"/>
    <col min="7" max="16384" width="9.1796875" style="20"/>
  </cols>
  <sheetData>
    <row r="1" spans="2:6" ht="10.5" customHeight="1" thickBot="1" x14ac:dyDescent="0.35"/>
    <row r="2" spans="2:6" ht="14.5" thickBot="1" x14ac:dyDescent="0.35">
      <c r="B2" s="325"/>
      <c r="C2" s="324"/>
      <c r="D2" s="323"/>
      <c r="E2" s="322"/>
    </row>
    <row r="3" spans="2:6" ht="20.5" thickBot="1" x14ac:dyDescent="0.45">
      <c r="B3" s="314"/>
      <c r="C3" s="607" t="s">
        <v>710</v>
      </c>
      <c r="D3" s="609"/>
      <c r="E3" s="312"/>
    </row>
    <row r="4" spans="2:6" ht="20" x14ac:dyDescent="0.4">
      <c r="B4" s="314"/>
      <c r="C4" s="321"/>
      <c r="D4" s="321"/>
      <c r="E4" s="312"/>
    </row>
    <row r="5" spans="2:6" ht="20" x14ac:dyDescent="0.4">
      <c r="B5" s="314"/>
      <c r="C5" s="243" t="s">
        <v>709</v>
      </c>
      <c r="D5" s="321"/>
      <c r="E5" s="312"/>
    </row>
    <row r="6" spans="2:6" ht="14.5" thickBot="1" x14ac:dyDescent="0.35">
      <c r="B6" s="314"/>
      <c r="C6" s="319"/>
      <c r="D6" s="273"/>
      <c r="E6" s="312"/>
    </row>
    <row r="7" spans="2:6" ht="30" customHeight="1" x14ac:dyDescent="0.3">
      <c r="B7" s="314"/>
      <c r="C7" s="318" t="s">
        <v>696</v>
      </c>
      <c r="D7" s="317" t="s">
        <v>695</v>
      </c>
      <c r="E7" s="312"/>
    </row>
    <row r="8" spans="2:6" ht="42" x14ac:dyDescent="0.3">
      <c r="B8" s="314"/>
      <c r="C8" s="315">
        <v>1</v>
      </c>
      <c r="D8" s="253" t="s">
        <v>708</v>
      </c>
      <c r="E8" s="312"/>
      <c r="F8" s="307"/>
    </row>
    <row r="9" spans="2:6" x14ac:dyDescent="0.3">
      <c r="B9" s="314"/>
      <c r="C9" s="315">
        <v>2</v>
      </c>
      <c r="D9" s="253" t="s">
        <v>707</v>
      </c>
      <c r="E9" s="312"/>
    </row>
    <row r="10" spans="2:6" ht="42" x14ac:dyDescent="0.3">
      <c r="B10" s="314"/>
      <c r="C10" s="315">
        <v>3</v>
      </c>
      <c r="D10" s="253" t="s">
        <v>706</v>
      </c>
      <c r="E10" s="312"/>
    </row>
    <row r="11" spans="2:6" x14ac:dyDescent="0.3">
      <c r="B11" s="314"/>
      <c r="C11" s="315">
        <v>4</v>
      </c>
      <c r="D11" s="253" t="s">
        <v>705</v>
      </c>
      <c r="E11" s="312"/>
    </row>
    <row r="12" spans="2:6" ht="28" x14ac:dyDescent="0.3">
      <c r="B12" s="314"/>
      <c r="C12" s="315">
        <v>5</v>
      </c>
      <c r="D12" s="253" t="s">
        <v>704</v>
      </c>
      <c r="E12" s="312"/>
    </row>
    <row r="13" spans="2:6" x14ac:dyDescent="0.3">
      <c r="B13" s="314"/>
      <c r="C13" s="315">
        <v>6</v>
      </c>
      <c r="D13" s="253" t="s">
        <v>703</v>
      </c>
      <c r="E13" s="312"/>
    </row>
    <row r="14" spans="2:6" ht="28" x14ac:dyDescent="0.3">
      <c r="B14" s="314"/>
      <c r="C14" s="315">
        <v>7</v>
      </c>
      <c r="D14" s="253" t="s">
        <v>702</v>
      </c>
      <c r="E14" s="312"/>
    </row>
    <row r="15" spans="2:6" x14ac:dyDescent="0.3">
      <c r="B15" s="314"/>
      <c r="C15" s="315">
        <v>8</v>
      </c>
      <c r="D15" s="253" t="s">
        <v>701</v>
      </c>
      <c r="E15" s="312"/>
    </row>
    <row r="16" spans="2:6" x14ac:dyDescent="0.3">
      <c r="B16" s="314"/>
      <c r="C16" s="315">
        <v>9</v>
      </c>
      <c r="D16" s="253" t="s">
        <v>700</v>
      </c>
      <c r="E16" s="312"/>
    </row>
    <row r="17" spans="2:5" x14ac:dyDescent="0.3">
      <c r="B17" s="314"/>
      <c r="C17" s="315">
        <v>10</v>
      </c>
      <c r="D17" s="316" t="s">
        <v>699</v>
      </c>
      <c r="E17" s="312"/>
    </row>
    <row r="18" spans="2:5" ht="28.5" thickBot="1" x14ac:dyDescent="0.35">
      <c r="B18" s="314"/>
      <c r="C18" s="313">
        <v>11</v>
      </c>
      <c r="D18" s="283" t="s">
        <v>698</v>
      </c>
      <c r="E18" s="312"/>
    </row>
    <row r="19" spans="2:5" x14ac:dyDescent="0.3">
      <c r="B19" s="314"/>
      <c r="C19" s="320"/>
      <c r="D19" s="268"/>
      <c r="E19" s="312"/>
    </row>
    <row r="20" spans="2:5" x14ac:dyDescent="0.3">
      <c r="B20" s="314"/>
      <c r="C20" s="243" t="s">
        <v>697</v>
      </c>
      <c r="D20" s="268"/>
      <c r="E20" s="312"/>
    </row>
    <row r="21" spans="2:5" ht="14.5" thickBot="1" x14ac:dyDescent="0.35">
      <c r="B21" s="314"/>
      <c r="C21" s="319"/>
      <c r="D21" s="268"/>
      <c r="E21" s="312"/>
    </row>
    <row r="22" spans="2:5" ht="30" customHeight="1" x14ac:dyDescent="0.3">
      <c r="B22" s="314"/>
      <c r="C22" s="318" t="s">
        <v>696</v>
      </c>
      <c r="D22" s="317" t="s">
        <v>695</v>
      </c>
      <c r="E22" s="312"/>
    </row>
    <row r="23" spans="2:5" x14ac:dyDescent="0.3">
      <c r="B23" s="314"/>
      <c r="C23" s="315">
        <v>1</v>
      </c>
      <c r="D23" s="316" t="s">
        <v>694</v>
      </c>
      <c r="E23" s="312"/>
    </row>
    <row r="24" spans="2:5" x14ac:dyDescent="0.3">
      <c r="B24" s="314"/>
      <c r="C24" s="315">
        <v>2</v>
      </c>
      <c r="D24" s="253" t="s">
        <v>693</v>
      </c>
      <c r="E24" s="312"/>
    </row>
    <row r="25" spans="2:5" x14ac:dyDescent="0.3">
      <c r="B25" s="314"/>
      <c r="C25" s="315">
        <v>3</v>
      </c>
      <c r="D25" s="253" t="s">
        <v>692</v>
      </c>
      <c r="E25" s="312"/>
    </row>
    <row r="26" spans="2:5" x14ac:dyDescent="0.3">
      <c r="B26" s="314"/>
      <c r="C26" s="315">
        <v>4</v>
      </c>
      <c r="D26" s="253" t="s">
        <v>691</v>
      </c>
      <c r="E26" s="312"/>
    </row>
    <row r="27" spans="2:5" x14ac:dyDescent="0.3">
      <c r="B27" s="314"/>
      <c r="C27" s="315">
        <v>5</v>
      </c>
      <c r="D27" s="253" t="s">
        <v>690</v>
      </c>
      <c r="E27" s="312"/>
    </row>
    <row r="28" spans="2:5" ht="42.5" thickBot="1" x14ac:dyDescent="0.35">
      <c r="B28" s="314"/>
      <c r="C28" s="313">
        <v>6</v>
      </c>
      <c r="D28" s="283" t="s">
        <v>689</v>
      </c>
      <c r="E28" s="312"/>
    </row>
    <row r="29" spans="2:5" ht="14.5" thickBot="1" x14ac:dyDescent="0.35">
      <c r="B29" s="311"/>
      <c r="C29" s="310"/>
      <c r="D29" s="309"/>
      <c r="E29" s="308"/>
    </row>
    <row r="30" spans="2:5" x14ac:dyDescent="0.3">
      <c r="D30" s="307"/>
    </row>
    <row r="31" spans="2:5" x14ac:dyDescent="0.3">
      <c r="D31" s="307"/>
    </row>
    <row r="32" spans="2:5" x14ac:dyDescent="0.3">
      <c r="D32" s="307"/>
    </row>
    <row r="33" spans="4:4" x14ac:dyDescent="0.3">
      <c r="D33" s="307"/>
    </row>
    <row r="34" spans="4:4" x14ac:dyDescent="0.3">
      <c r="D34" s="307"/>
    </row>
  </sheetData>
  <mergeCells count="1">
    <mergeCell ref="C3:D3"/>
  </mergeCells>
  <pageMargins left="0.7" right="0.7" top="0.75" bottom="0.75" header="0.3" footer="0.3"/>
  <pageSetup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0"/>
  </sheetPr>
  <dimension ref="A1:BB125"/>
  <sheetViews>
    <sheetView topLeftCell="B1" zoomScaleNormal="100" zoomScalePageLayoutView="80" workbookViewId="0">
      <selection activeCell="E46" sqref="E46"/>
    </sheetView>
  </sheetViews>
  <sheetFormatPr defaultColWidth="8.81640625" defaultRowHeight="14.5" x14ac:dyDescent="0.35"/>
  <cols>
    <col min="1" max="1" width="2.1796875" customWidth="1"/>
    <col min="2" max="2" width="2.453125" customWidth="1"/>
    <col min="3" max="3" width="22.453125" style="11" customWidth="1"/>
    <col min="4" max="4" width="15.453125" customWidth="1"/>
    <col min="5" max="5" width="15" customWidth="1"/>
    <col min="6" max="6" width="16.1796875" customWidth="1"/>
    <col min="7" max="7" width="12.1796875" customWidth="1"/>
    <col min="8" max="8" width="18.81640625" customWidth="1"/>
    <col min="9" max="9" width="9.81640625" customWidth="1"/>
    <col min="10" max="10" width="29.453125" customWidth="1"/>
    <col min="11" max="11" width="13.81640625" customWidth="1"/>
    <col min="12" max="12" width="2.54296875" customWidth="1"/>
    <col min="13" max="13" width="2" customWidth="1"/>
    <col min="14" max="14" width="40.54296875" customWidth="1"/>
  </cols>
  <sheetData>
    <row r="1" spans="1:54" ht="15" thickBot="1" x14ac:dyDescent="0.4">
      <c r="A1" s="19"/>
      <c r="B1" s="19"/>
      <c r="C1" s="18"/>
      <c r="D1" s="19"/>
      <c r="E1" s="19"/>
      <c r="F1" s="19"/>
      <c r="G1" s="19"/>
      <c r="H1" s="19"/>
      <c r="I1" s="19"/>
      <c r="J1" s="96"/>
      <c r="K1" s="96"/>
      <c r="L1" s="19"/>
      <c r="N1" s="96"/>
      <c r="O1" s="96"/>
      <c r="P1" s="96"/>
      <c r="Q1" s="96"/>
      <c r="R1" s="96"/>
      <c r="S1" s="96"/>
      <c r="T1" s="96"/>
      <c r="U1" s="96"/>
      <c r="V1" s="96"/>
      <c r="W1" s="96"/>
      <c r="X1" s="96"/>
      <c r="Y1" s="96"/>
      <c r="Z1" s="96"/>
      <c r="AA1" s="96"/>
      <c r="AB1" s="96"/>
      <c r="AC1" s="96"/>
      <c r="AD1" s="96"/>
      <c r="AE1" s="96"/>
      <c r="AF1" s="96"/>
      <c r="AG1" s="96"/>
      <c r="AH1" s="96"/>
      <c r="AI1" s="96"/>
      <c r="AJ1" s="96"/>
      <c r="AK1" s="96"/>
      <c r="AL1" s="96"/>
      <c r="AM1" s="96"/>
      <c r="AN1" s="96"/>
      <c r="AO1" s="96"/>
      <c r="AP1" s="96"/>
      <c r="AQ1" s="96"/>
      <c r="AR1" s="96"/>
      <c r="AS1" s="96"/>
      <c r="AT1" s="96"/>
      <c r="AU1" s="96"/>
      <c r="AV1" s="96"/>
      <c r="AW1" s="96"/>
      <c r="AX1" s="96"/>
      <c r="AY1" s="96"/>
      <c r="AZ1" s="96"/>
      <c r="BA1" s="96"/>
      <c r="BB1" s="96"/>
    </row>
    <row r="2" spans="1:54" ht="15" thickBot="1" x14ac:dyDescent="0.4">
      <c r="A2" s="19"/>
      <c r="B2" s="38"/>
      <c r="C2" s="39"/>
      <c r="D2" s="40"/>
      <c r="E2" s="40"/>
      <c r="F2" s="40"/>
      <c r="G2" s="40"/>
      <c r="H2" s="40"/>
      <c r="I2" s="40"/>
      <c r="J2" s="110"/>
      <c r="K2" s="110"/>
      <c r="L2" s="41"/>
      <c r="N2" s="96"/>
      <c r="O2" s="96"/>
      <c r="P2" s="96"/>
      <c r="Q2" s="96"/>
      <c r="R2" s="96"/>
      <c r="S2" s="96"/>
      <c r="T2" s="96"/>
      <c r="U2" s="96"/>
      <c r="V2" s="96"/>
      <c r="W2" s="96"/>
      <c r="X2" s="96"/>
      <c r="Y2" s="96"/>
      <c r="Z2" s="96"/>
      <c r="AA2" s="96"/>
      <c r="AB2" s="96"/>
      <c r="AC2" s="96"/>
      <c r="AD2" s="96"/>
      <c r="AE2" s="96"/>
      <c r="AF2" s="96"/>
      <c r="AG2" s="96"/>
      <c r="AH2" s="96"/>
      <c r="AI2" s="96"/>
      <c r="AJ2" s="96"/>
      <c r="AK2" s="96"/>
      <c r="AL2" s="96"/>
      <c r="AM2" s="96"/>
      <c r="AN2" s="96"/>
      <c r="AO2" s="96"/>
      <c r="AP2" s="96"/>
      <c r="AQ2" s="96"/>
      <c r="AR2" s="96"/>
      <c r="AS2" s="96"/>
      <c r="AT2" s="96"/>
      <c r="AU2" s="96"/>
      <c r="AV2" s="96"/>
      <c r="AW2" s="96"/>
      <c r="AX2" s="96"/>
      <c r="AY2" s="96"/>
      <c r="AZ2" s="96"/>
      <c r="BA2" s="96"/>
      <c r="BB2" s="96"/>
    </row>
    <row r="3" spans="1:54" ht="20.5" thickBot="1" x14ac:dyDescent="0.45">
      <c r="A3" s="19"/>
      <c r="B3" s="89"/>
      <c r="C3" s="538" t="s">
        <v>239</v>
      </c>
      <c r="D3" s="539"/>
      <c r="E3" s="539"/>
      <c r="F3" s="539"/>
      <c r="G3" s="539"/>
      <c r="H3" s="539"/>
      <c r="I3" s="539"/>
      <c r="J3" s="539"/>
      <c r="K3" s="540"/>
      <c r="L3" s="91"/>
      <c r="N3" s="96"/>
      <c r="O3" s="96"/>
      <c r="P3" s="96"/>
      <c r="Q3" s="96"/>
      <c r="R3" s="96"/>
      <c r="S3" s="96"/>
      <c r="T3" s="96"/>
      <c r="U3" s="96"/>
      <c r="V3" s="96"/>
      <c r="W3" s="96"/>
      <c r="X3" s="96"/>
      <c r="Y3" s="96"/>
      <c r="Z3" s="96"/>
      <c r="AA3" s="96"/>
      <c r="AB3" s="96"/>
      <c r="AC3" s="96"/>
      <c r="AD3" s="96"/>
      <c r="AE3" s="96"/>
      <c r="AF3" s="96"/>
      <c r="AG3" s="96"/>
      <c r="AH3" s="96"/>
      <c r="AI3" s="96"/>
      <c r="AJ3" s="96"/>
      <c r="AK3" s="96"/>
      <c r="AL3" s="96"/>
      <c r="AM3" s="96"/>
      <c r="AN3" s="96"/>
      <c r="AO3" s="96"/>
      <c r="AP3" s="96"/>
      <c r="AQ3" s="96"/>
      <c r="AR3" s="96"/>
      <c r="AS3" s="96"/>
      <c r="AT3" s="96"/>
      <c r="AU3" s="96"/>
      <c r="AV3" s="96"/>
      <c r="AW3" s="96"/>
      <c r="AX3" s="96"/>
      <c r="AY3" s="96"/>
      <c r="AZ3" s="96"/>
      <c r="BA3" s="96"/>
      <c r="BB3" s="96"/>
    </row>
    <row r="4" spans="1:54" ht="15" customHeight="1" x14ac:dyDescent="0.35">
      <c r="A4" s="19"/>
      <c r="B4" s="42"/>
      <c r="C4" s="753" t="s">
        <v>763</v>
      </c>
      <c r="D4" s="753"/>
      <c r="E4" s="753"/>
      <c r="F4" s="753"/>
      <c r="G4" s="753"/>
      <c r="H4" s="753"/>
      <c r="I4" s="753"/>
      <c r="J4" s="753"/>
      <c r="K4" s="753"/>
      <c r="L4" s="43"/>
      <c r="N4" s="96"/>
      <c r="O4" s="96"/>
      <c r="P4" s="96"/>
      <c r="Q4" s="96"/>
      <c r="R4" s="96"/>
      <c r="S4" s="96"/>
      <c r="T4" s="96"/>
      <c r="U4" s="96"/>
      <c r="V4" s="96"/>
      <c r="W4" s="96"/>
      <c r="X4" s="96"/>
      <c r="Y4" s="96"/>
      <c r="Z4" s="96"/>
      <c r="AA4" s="96"/>
      <c r="AB4" s="96"/>
      <c r="AC4" s="96"/>
      <c r="AD4" s="96"/>
      <c r="AE4" s="96"/>
      <c r="AF4" s="96"/>
      <c r="AG4" s="96"/>
      <c r="AH4" s="96"/>
      <c r="AI4" s="96"/>
      <c r="AJ4" s="96"/>
      <c r="AK4" s="96"/>
      <c r="AL4" s="96"/>
      <c r="AM4" s="96"/>
      <c r="AN4" s="96"/>
      <c r="AO4" s="96"/>
      <c r="AP4" s="96"/>
      <c r="AQ4" s="96"/>
      <c r="AR4" s="96"/>
      <c r="AS4" s="96"/>
      <c r="AT4" s="96"/>
      <c r="AU4" s="96"/>
      <c r="AV4" s="96"/>
      <c r="AW4" s="96"/>
      <c r="AX4" s="96"/>
      <c r="AY4" s="96"/>
      <c r="AZ4" s="96"/>
      <c r="BA4" s="96"/>
      <c r="BB4" s="96"/>
    </row>
    <row r="5" spans="1:54" ht="15" customHeight="1" x14ac:dyDescent="0.35">
      <c r="A5" s="19"/>
      <c r="B5" s="42"/>
      <c r="C5" s="727" t="s">
        <v>781</v>
      </c>
      <c r="D5" s="727"/>
      <c r="E5" s="727"/>
      <c r="F5" s="727"/>
      <c r="G5" s="727"/>
      <c r="H5" s="727"/>
      <c r="I5" s="727"/>
      <c r="J5" s="727"/>
      <c r="K5" s="727"/>
      <c r="L5" s="43"/>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row>
    <row r="6" spans="1:54" x14ac:dyDescent="0.35">
      <c r="A6" s="19"/>
      <c r="B6" s="42"/>
      <c r="C6" s="44"/>
      <c r="D6" s="45"/>
      <c r="E6" s="45"/>
      <c r="F6" s="45"/>
      <c r="G6" s="45"/>
      <c r="H6" s="45"/>
      <c r="I6" s="45"/>
      <c r="J6" s="111"/>
      <c r="K6" s="111"/>
      <c r="L6" s="43"/>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row>
    <row r="7" spans="1:54" ht="28.75" customHeight="1" thickBot="1" x14ac:dyDescent="0.4">
      <c r="A7" s="19"/>
      <c r="B7" s="42"/>
      <c r="C7" s="44"/>
      <c r="D7" s="723" t="s">
        <v>791</v>
      </c>
      <c r="E7" s="723"/>
      <c r="F7" s="723" t="s">
        <v>744</v>
      </c>
      <c r="G7" s="723"/>
      <c r="H7" s="729" t="s">
        <v>243</v>
      </c>
      <c r="I7" s="729"/>
      <c r="J7" s="107" t="s">
        <v>244</v>
      </c>
      <c r="K7" s="107" t="s">
        <v>225</v>
      </c>
      <c r="L7" s="43"/>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row>
    <row r="8" spans="1:54" s="11" customFormat="1" ht="68.5" customHeight="1" thickBot="1" x14ac:dyDescent="0.4">
      <c r="A8" s="18"/>
      <c r="B8" s="47"/>
      <c r="C8" s="373" t="s">
        <v>743</v>
      </c>
      <c r="D8" s="713" t="s">
        <v>1008</v>
      </c>
      <c r="E8" s="714"/>
      <c r="F8" s="715" t="s">
        <v>770</v>
      </c>
      <c r="G8" s="716"/>
      <c r="H8" s="715" t="s">
        <v>1009</v>
      </c>
      <c r="I8" s="716"/>
      <c r="J8" s="450" t="s">
        <v>1023</v>
      </c>
      <c r="K8" s="451" t="s">
        <v>1010</v>
      </c>
      <c r="L8" s="48"/>
      <c r="N8" s="96"/>
      <c r="O8" s="96"/>
      <c r="P8" s="96"/>
      <c r="Q8" s="96"/>
      <c r="R8" s="96"/>
      <c r="S8" s="96"/>
      <c r="T8" s="96"/>
      <c r="U8" s="96"/>
      <c r="V8" s="96"/>
      <c r="W8" s="96"/>
      <c r="X8" s="96"/>
      <c r="Y8" s="96"/>
      <c r="Z8" s="96"/>
      <c r="AA8" s="96"/>
      <c r="AB8" s="96"/>
      <c r="AC8" s="96"/>
      <c r="AD8" s="96"/>
      <c r="AE8" s="96"/>
      <c r="AF8" s="96"/>
      <c r="AG8" s="96"/>
      <c r="AH8" s="96"/>
      <c r="AI8" s="96"/>
      <c r="AJ8" s="96"/>
      <c r="AK8" s="96"/>
      <c r="AL8" s="96"/>
      <c r="AM8" s="96"/>
      <c r="AN8" s="96"/>
      <c r="AO8" s="96"/>
      <c r="AP8" s="96"/>
      <c r="AQ8" s="96"/>
      <c r="AR8" s="96"/>
      <c r="AS8" s="96"/>
      <c r="AT8" s="96"/>
      <c r="AU8" s="96"/>
      <c r="AV8" s="96"/>
      <c r="AW8" s="96"/>
      <c r="AX8" s="96"/>
      <c r="AY8" s="96"/>
      <c r="AZ8" s="96"/>
      <c r="BA8" s="96"/>
      <c r="BB8" s="96"/>
    </row>
    <row r="9" spans="1:54" s="11" customFormat="1" ht="64.5" customHeight="1" thickBot="1" x14ac:dyDescent="0.4">
      <c r="A9" s="18"/>
      <c r="B9" s="47"/>
      <c r="C9" s="373"/>
      <c r="D9" s="751"/>
      <c r="E9" s="752"/>
      <c r="F9" s="715" t="s">
        <v>1011</v>
      </c>
      <c r="G9" s="716"/>
      <c r="H9" s="715" t="s">
        <v>1012</v>
      </c>
      <c r="I9" s="716"/>
      <c r="J9" s="450" t="s">
        <v>1013</v>
      </c>
      <c r="K9" s="451" t="s">
        <v>1014</v>
      </c>
      <c r="L9" s="48"/>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row>
    <row r="10" spans="1:54" s="11" customFormat="1" ht="65.150000000000006" customHeight="1" thickBot="1" x14ac:dyDescent="0.4">
      <c r="A10" s="18"/>
      <c r="B10" s="47"/>
      <c r="C10" s="373"/>
      <c r="D10" s="713" t="s">
        <v>1015</v>
      </c>
      <c r="E10" s="714"/>
      <c r="F10" s="715" t="s">
        <v>769</v>
      </c>
      <c r="G10" s="716"/>
      <c r="H10" s="715" t="s">
        <v>1016</v>
      </c>
      <c r="I10" s="716"/>
      <c r="J10" s="450" t="s">
        <v>1024</v>
      </c>
      <c r="K10" s="451" t="s">
        <v>26</v>
      </c>
      <c r="L10" s="48"/>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row>
    <row r="11" spans="1:54" s="11" customFormat="1" ht="59.5" customHeight="1" thickBot="1" x14ac:dyDescent="0.4">
      <c r="A11" s="18"/>
      <c r="B11" s="47"/>
      <c r="C11" s="373"/>
      <c r="D11" s="713" t="s">
        <v>1017</v>
      </c>
      <c r="E11" s="714"/>
      <c r="F11" s="715" t="s">
        <v>768</v>
      </c>
      <c r="G11" s="716"/>
      <c r="H11" s="715" t="s">
        <v>1018</v>
      </c>
      <c r="I11" s="716"/>
      <c r="J11" s="450" t="s">
        <v>1019</v>
      </c>
      <c r="K11" s="451" t="s">
        <v>1014</v>
      </c>
      <c r="L11" s="48"/>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row>
    <row r="12" spans="1:54" s="11" customFormat="1" ht="99.65" customHeight="1" thickBot="1" x14ac:dyDescent="0.4">
      <c r="A12" s="18"/>
      <c r="B12" s="47"/>
      <c r="C12" s="106"/>
      <c r="D12" s="748"/>
      <c r="E12" s="749"/>
      <c r="F12" s="715" t="s">
        <v>1020</v>
      </c>
      <c r="G12" s="716"/>
      <c r="H12" s="715" t="s">
        <v>1021</v>
      </c>
      <c r="I12" s="716"/>
      <c r="J12" s="450" t="s">
        <v>1022</v>
      </c>
      <c r="K12" s="451" t="s">
        <v>20</v>
      </c>
      <c r="L12" s="48"/>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row>
    <row r="13" spans="1:54" s="11" customFormat="1" ht="18.75" customHeight="1" thickBot="1" x14ac:dyDescent="0.4">
      <c r="A13" s="18"/>
      <c r="B13" s="47"/>
      <c r="C13" s="104"/>
      <c r="D13" s="49"/>
      <c r="E13" s="49"/>
      <c r="F13" s="49"/>
      <c r="G13" s="49"/>
      <c r="H13" s="49"/>
      <c r="I13" s="49"/>
      <c r="J13" s="116" t="s">
        <v>240</v>
      </c>
      <c r="K13" s="452" t="s">
        <v>20</v>
      </c>
      <c r="L13" s="48"/>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row>
    <row r="14" spans="1:54" s="11" customFormat="1" ht="18.75" customHeight="1" x14ac:dyDescent="0.35">
      <c r="A14" s="18"/>
      <c r="B14" s="47"/>
      <c r="C14" s="147"/>
      <c r="D14" s="49"/>
      <c r="E14" s="49"/>
      <c r="F14" s="49"/>
      <c r="G14" s="49"/>
      <c r="H14" s="49"/>
      <c r="I14" s="49"/>
      <c r="J14" s="117"/>
      <c r="K14" s="44"/>
      <c r="L14" s="48"/>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row>
    <row r="15" spans="1:54" s="11" customFormat="1" ht="15" thickBot="1" x14ac:dyDescent="0.4">
      <c r="A15" s="18"/>
      <c r="B15" s="47"/>
      <c r="C15" s="124"/>
      <c r="D15" s="760" t="s">
        <v>263</v>
      </c>
      <c r="E15" s="760"/>
      <c r="F15" s="760"/>
      <c r="G15" s="760"/>
      <c r="H15" s="760"/>
      <c r="I15" s="760"/>
      <c r="J15" s="760"/>
      <c r="K15" s="760"/>
      <c r="L15" s="48"/>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row>
    <row r="16" spans="1:54" s="11" customFormat="1" ht="15" thickBot="1" x14ac:dyDescent="0.4">
      <c r="A16" s="18"/>
      <c r="B16" s="47"/>
      <c r="C16" s="124"/>
      <c r="D16" s="83" t="s">
        <v>57</v>
      </c>
      <c r="E16" s="754" t="s">
        <v>1025</v>
      </c>
      <c r="F16" s="755"/>
      <c r="G16" s="755"/>
      <c r="H16" s="755"/>
      <c r="I16" s="755"/>
      <c r="J16" s="756"/>
      <c r="K16" s="49"/>
      <c r="L16" s="48"/>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row>
    <row r="17" spans="1:54" s="11" customFormat="1" ht="15" thickBot="1" x14ac:dyDescent="0.4">
      <c r="A17" s="18"/>
      <c r="B17" s="47"/>
      <c r="C17" s="124"/>
      <c r="D17" s="83" t="s">
        <v>59</v>
      </c>
      <c r="E17" s="757" t="s">
        <v>1026</v>
      </c>
      <c r="F17" s="758"/>
      <c r="G17" s="758"/>
      <c r="H17" s="758"/>
      <c r="I17" s="758"/>
      <c r="J17" s="759"/>
      <c r="K17" s="49"/>
      <c r="L17" s="48"/>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row>
    <row r="18" spans="1:54" s="11" customFormat="1" ht="13.5" customHeight="1" x14ac:dyDescent="0.35">
      <c r="A18" s="18"/>
      <c r="B18" s="47"/>
      <c r="C18" s="124"/>
      <c r="D18" s="49"/>
      <c r="E18" s="49"/>
      <c r="F18" s="49"/>
      <c r="G18" s="49"/>
      <c r="H18" s="49"/>
      <c r="I18" s="49"/>
      <c r="J18" s="49"/>
      <c r="K18" s="49"/>
      <c r="L18" s="48"/>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row>
    <row r="19" spans="1:54" s="11" customFormat="1" ht="30.75" customHeight="1" thickBot="1" x14ac:dyDescent="0.4">
      <c r="A19" s="18"/>
      <c r="B19" s="47"/>
      <c r="C19" s="750" t="s">
        <v>734</v>
      </c>
      <c r="D19" s="750"/>
      <c r="E19" s="750"/>
      <c r="F19" s="750"/>
      <c r="G19" s="750"/>
      <c r="H19" s="750"/>
      <c r="I19" s="750"/>
      <c r="J19" s="750"/>
      <c r="K19" s="111"/>
      <c r="L19" s="48"/>
      <c r="N19" s="96"/>
      <c r="O19" s="96"/>
      <c r="P19" s="96"/>
      <c r="Q19" s="96"/>
      <c r="R19" s="96"/>
      <c r="S19" s="96"/>
      <c r="T19" s="96"/>
      <c r="U19" s="96"/>
      <c r="V19" s="96"/>
      <c r="W19" s="96"/>
      <c r="X19" s="96"/>
      <c r="Y19" s="96"/>
      <c r="Z19" s="96"/>
      <c r="AA19" s="96"/>
      <c r="AB19" s="96"/>
      <c r="AC19" s="96"/>
      <c r="AD19" s="96"/>
      <c r="AE19" s="96"/>
      <c r="AF19" s="96"/>
      <c r="AG19" s="96"/>
      <c r="AH19" s="96"/>
      <c r="AI19" s="96"/>
      <c r="AJ19" s="96"/>
      <c r="AK19" s="96"/>
      <c r="AL19" s="96"/>
      <c r="AM19" s="96"/>
      <c r="AN19" s="96"/>
      <c r="AO19" s="96"/>
      <c r="AP19" s="96"/>
      <c r="AQ19" s="96"/>
      <c r="AR19" s="96"/>
      <c r="AS19" s="96"/>
      <c r="AT19" s="96"/>
      <c r="AU19" s="96"/>
      <c r="AV19" s="96"/>
      <c r="AW19" s="96"/>
      <c r="AX19" s="96"/>
      <c r="AY19" s="96"/>
      <c r="AZ19" s="96"/>
      <c r="BA19" s="96"/>
      <c r="BB19" s="96"/>
    </row>
    <row r="20" spans="1:54" s="11" customFormat="1" ht="30.75" customHeight="1" x14ac:dyDescent="0.35">
      <c r="A20" s="18"/>
      <c r="B20" s="47"/>
      <c r="C20" s="114"/>
      <c r="D20" s="739" t="s">
        <v>1027</v>
      </c>
      <c r="E20" s="740"/>
      <c r="F20" s="740"/>
      <c r="G20" s="740"/>
      <c r="H20" s="740"/>
      <c r="I20" s="740"/>
      <c r="J20" s="740"/>
      <c r="K20" s="741"/>
      <c r="L20" s="48"/>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row>
    <row r="21" spans="1:54" s="11" customFormat="1" ht="30.75" customHeight="1" x14ac:dyDescent="0.35">
      <c r="A21" s="18"/>
      <c r="B21" s="47"/>
      <c r="C21" s="114"/>
      <c r="D21" s="742"/>
      <c r="E21" s="743"/>
      <c r="F21" s="743"/>
      <c r="G21" s="743"/>
      <c r="H21" s="743"/>
      <c r="I21" s="743"/>
      <c r="J21" s="743"/>
      <c r="K21" s="744"/>
      <c r="L21" s="48"/>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row>
    <row r="22" spans="1:54" s="11" customFormat="1" ht="30.75" customHeight="1" x14ac:dyDescent="0.35">
      <c r="A22" s="18"/>
      <c r="B22" s="47"/>
      <c r="C22" s="114"/>
      <c r="D22" s="742"/>
      <c r="E22" s="743"/>
      <c r="F22" s="743"/>
      <c r="G22" s="743"/>
      <c r="H22" s="743"/>
      <c r="I22" s="743"/>
      <c r="J22" s="743"/>
      <c r="K22" s="744"/>
      <c r="L22" s="48"/>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row>
    <row r="23" spans="1:54" s="11" customFormat="1" ht="48.65" customHeight="1" thickBot="1" x14ac:dyDescent="0.4">
      <c r="A23" s="18"/>
      <c r="B23" s="47"/>
      <c r="C23" s="114"/>
      <c r="D23" s="745"/>
      <c r="E23" s="746"/>
      <c r="F23" s="746"/>
      <c r="G23" s="746"/>
      <c r="H23" s="746"/>
      <c r="I23" s="746"/>
      <c r="J23" s="746"/>
      <c r="K23" s="747"/>
      <c r="L23" s="48"/>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row>
    <row r="24" spans="1:54" s="11" customFormat="1" x14ac:dyDescent="0.35">
      <c r="A24" s="18"/>
      <c r="B24" s="47"/>
      <c r="C24" s="105"/>
      <c r="D24" s="105"/>
      <c r="E24" s="105"/>
      <c r="F24" s="350"/>
      <c r="G24" s="350"/>
      <c r="H24" s="114"/>
      <c r="I24" s="105"/>
      <c r="J24" s="111"/>
      <c r="K24" s="111"/>
      <c r="L24" s="48"/>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row>
    <row r="25" spans="1:54" ht="25.4" customHeight="1" thickBot="1" x14ac:dyDescent="0.4">
      <c r="A25" s="19"/>
      <c r="B25" s="47"/>
      <c r="C25" s="50"/>
      <c r="D25" s="723" t="s">
        <v>791</v>
      </c>
      <c r="E25" s="723"/>
      <c r="F25" s="723" t="s">
        <v>744</v>
      </c>
      <c r="G25" s="723"/>
      <c r="H25" s="729" t="s">
        <v>243</v>
      </c>
      <c r="I25" s="729"/>
      <c r="J25" s="107" t="s">
        <v>244</v>
      </c>
      <c r="K25" s="107" t="s">
        <v>225</v>
      </c>
      <c r="L25" s="48"/>
      <c r="M25" s="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row>
    <row r="26" spans="1:54" ht="58.5" customHeight="1" thickBot="1" x14ac:dyDescent="0.4">
      <c r="A26" s="19"/>
      <c r="B26" s="47"/>
      <c r="C26" s="373" t="s">
        <v>742</v>
      </c>
      <c r="D26" s="713" t="s">
        <v>1008</v>
      </c>
      <c r="E26" s="714"/>
      <c r="F26" s="715" t="s">
        <v>770</v>
      </c>
      <c r="G26" s="716"/>
      <c r="H26" s="715" t="s">
        <v>1009</v>
      </c>
      <c r="I26" s="716"/>
      <c r="J26" s="450" t="s">
        <v>1023</v>
      </c>
      <c r="K26" s="451" t="s">
        <v>1010</v>
      </c>
      <c r="L26" s="48"/>
      <c r="M26" s="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row>
    <row r="27" spans="1:54" ht="71.150000000000006" customHeight="1" thickBot="1" x14ac:dyDescent="0.4">
      <c r="A27" s="19"/>
      <c r="B27" s="47"/>
      <c r="C27" s="373"/>
      <c r="D27" s="751"/>
      <c r="E27" s="752"/>
      <c r="F27" s="715" t="s">
        <v>1011</v>
      </c>
      <c r="G27" s="716"/>
      <c r="H27" s="715" t="s">
        <v>1012</v>
      </c>
      <c r="I27" s="716"/>
      <c r="J27" s="450" t="s">
        <v>1013</v>
      </c>
      <c r="K27" s="451" t="s">
        <v>1014</v>
      </c>
      <c r="L27" s="48"/>
      <c r="M27" s="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row>
    <row r="28" spans="1:54" ht="65.150000000000006" customHeight="1" thickBot="1" x14ac:dyDescent="0.4">
      <c r="A28" s="19"/>
      <c r="B28" s="47"/>
      <c r="C28" s="373"/>
      <c r="D28" s="713" t="s">
        <v>1015</v>
      </c>
      <c r="E28" s="714"/>
      <c r="F28" s="715" t="s">
        <v>769</v>
      </c>
      <c r="G28" s="716"/>
      <c r="H28" s="715" t="s">
        <v>1016</v>
      </c>
      <c r="I28" s="716"/>
      <c r="J28" s="450" t="s">
        <v>1024</v>
      </c>
      <c r="K28" s="451" t="s">
        <v>26</v>
      </c>
      <c r="L28" s="48"/>
      <c r="M28" s="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row>
    <row r="29" spans="1:54" ht="67" customHeight="1" thickBot="1" x14ac:dyDescent="0.4">
      <c r="A29" s="19"/>
      <c r="B29" s="47"/>
      <c r="C29" s="106"/>
      <c r="D29" s="713" t="s">
        <v>1017</v>
      </c>
      <c r="E29" s="714"/>
      <c r="F29" s="715" t="s">
        <v>768</v>
      </c>
      <c r="G29" s="716"/>
      <c r="H29" s="715" t="s">
        <v>1018</v>
      </c>
      <c r="I29" s="716"/>
      <c r="J29" s="450" t="s">
        <v>1019</v>
      </c>
      <c r="K29" s="451" t="s">
        <v>1014</v>
      </c>
      <c r="L29" s="48"/>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row>
    <row r="30" spans="1:54" ht="105.65" customHeight="1" thickBot="1" x14ac:dyDescent="0.4">
      <c r="A30" s="19"/>
      <c r="B30" s="47"/>
      <c r="C30" s="106"/>
      <c r="D30" s="748"/>
      <c r="E30" s="749"/>
      <c r="F30" s="715" t="s">
        <v>1020</v>
      </c>
      <c r="G30" s="716"/>
      <c r="H30" s="715" t="s">
        <v>1021</v>
      </c>
      <c r="I30" s="716"/>
      <c r="J30" s="450" t="s">
        <v>1022</v>
      </c>
      <c r="K30" s="451" t="s">
        <v>20</v>
      </c>
      <c r="L30" s="48"/>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row>
    <row r="31" spans="1:54" ht="18.75" customHeight="1" thickBot="1" x14ac:dyDescent="0.4">
      <c r="A31" s="19"/>
      <c r="B31" s="47"/>
      <c r="C31" s="44"/>
      <c r="D31" s="44"/>
      <c r="E31" s="44"/>
      <c r="F31" s="44"/>
      <c r="G31" s="44"/>
      <c r="H31" s="44"/>
      <c r="I31" s="44"/>
      <c r="J31" s="116" t="s">
        <v>240</v>
      </c>
      <c r="K31" s="452" t="s">
        <v>20</v>
      </c>
      <c r="L31" s="48"/>
      <c r="N31" s="96"/>
      <c r="O31" s="96"/>
      <c r="P31" s="96"/>
      <c r="Q31" s="96"/>
      <c r="R31" s="96"/>
      <c r="S31" s="96"/>
      <c r="T31" s="96"/>
      <c r="U31" s="96"/>
      <c r="V31" s="96"/>
      <c r="W31" s="96"/>
      <c r="X31" s="96"/>
      <c r="Y31" s="96"/>
      <c r="Z31" s="96"/>
      <c r="AA31" s="96"/>
      <c r="AB31" s="96"/>
      <c r="AC31" s="96"/>
      <c r="AD31" s="96"/>
      <c r="AE31" s="96"/>
      <c r="AF31" s="96"/>
      <c r="AG31" s="96"/>
      <c r="AH31" s="96"/>
      <c r="AI31" s="96"/>
      <c r="AJ31" s="96"/>
      <c r="AK31" s="96"/>
      <c r="AL31" s="96"/>
      <c r="AM31" s="96"/>
      <c r="AN31" s="96"/>
      <c r="AO31" s="96"/>
      <c r="AP31" s="96"/>
      <c r="AQ31" s="96"/>
      <c r="AR31" s="96"/>
      <c r="AS31" s="96"/>
      <c r="AT31" s="96"/>
      <c r="AU31" s="96"/>
      <c r="AV31" s="96"/>
      <c r="AW31" s="96"/>
      <c r="AX31" s="96"/>
      <c r="AY31" s="96"/>
      <c r="AZ31" s="96"/>
      <c r="BA31" s="96"/>
      <c r="BB31" s="96"/>
    </row>
    <row r="32" spans="1:54" ht="15" thickBot="1" x14ac:dyDescent="0.4">
      <c r="A32" s="19"/>
      <c r="B32" s="47"/>
      <c r="C32" s="44"/>
      <c r="D32" s="145" t="s">
        <v>263</v>
      </c>
      <c r="E32" s="148"/>
      <c r="F32" s="148"/>
      <c r="G32" s="148"/>
      <c r="H32" s="44"/>
      <c r="I32" s="44"/>
      <c r="J32" s="117"/>
      <c r="K32" s="44"/>
      <c r="L32" s="48"/>
      <c r="N32" s="96"/>
      <c r="O32" s="96"/>
      <c r="P32" s="96"/>
      <c r="Q32" s="96"/>
      <c r="R32" s="96"/>
      <c r="S32" s="96"/>
      <c r="T32" s="96"/>
      <c r="U32" s="96"/>
      <c r="V32" s="96"/>
      <c r="W32" s="96"/>
      <c r="X32" s="96"/>
      <c r="Y32" s="96"/>
      <c r="Z32" s="96"/>
      <c r="AA32" s="96"/>
      <c r="AB32" s="96"/>
      <c r="AC32" s="96"/>
      <c r="AD32" s="96"/>
      <c r="AE32" s="96"/>
      <c r="AF32" s="96"/>
      <c r="AG32" s="96"/>
      <c r="AH32" s="96"/>
      <c r="AI32" s="96"/>
      <c r="AJ32" s="96"/>
      <c r="AK32" s="96"/>
      <c r="AL32" s="96"/>
      <c r="AM32" s="96"/>
      <c r="AN32" s="96"/>
      <c r="AO32" s="96"/>
      <c r="AP32" s="96"/>
      <c r="AQ32" s="96"/>
      <c r="AR32" s="96"/>
      <c r="AS32" s="96"/>
      <c r="AT32" s="96"/>
      <c r="AU32" s="96"/>
      <c r="AV32" s="96"/>
      <c r="AW32" s="96"/>
      <c r="AX32" s="96"/>
      <c r="AY32" s="96"/>
      <c r="AZ32" s="96"/>
      <c r="BA32" s="96"/>
      <c r="BB32" s="96"/>
    </row>
    <row r="33" spans="1:54" ht="15" thickBot="1" x14ac:dyDescent="0.4">
      <c r="A33" s="19"/>
      <c r="B33" s="47"/>
      <c r="C33" s="44"/>
      <c r="D33" s="83" t="s">
        <v>57</v>
      </c>
      <c r="E33" s="730" t="s">
        <v>1028</v>
      </c>
      <c r="F33" s="731"/>
      <c r="G33" s="731"/>
      <c r="H33" s="731"/>
      <c r="I33" s="731"/>
      <c r="J33" s="732"/>
      <c r="K33" s="44"/>
      <c r="L33" s="48"/>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row>
    <row r="34" spans="1:54" ht="15" thickBot="1" x14ac:dyDescent="0.4">
      <c r="A34" s="19"/>
      <c r="B34" s="47"/>
      <c r="C34" s="44"/>
      <c r="D34" s="83" t="s">
        <v>59</v>
      </c>
      <c r="E34" s="733" t="s">
        <v>813</v>
      </c>
      <c r="F34" s="734"/>
      <c r="G34" s="734"/>
      <c r="H34" s="734"/>
      <c r="I34" s="734"/>
      <c r="J34" s="735"/>
      <c r="K34" s="44"/>
      <c r="L34" s="48"/>
      <c r="N34" s="96"/>
      <c r="O34" s="96"/>
      <c r="P34" s="96"/>
      <c r="Q34" s="96"/>
      <c r="R34" s="96"/>
      <c r="S34" s="96"/>
      <c r="T34" s="96"/>
      <c r="U34" s="96"/>
      <c r="V34" s="96"/>
      <c r="W34" s="96"/>
      <c r="X34" s="96"/>
      <c r="Y34" s="96"/>
      <c r="Z34" s="96"/>
      <c r="AA34" s="96"/>
      <c r="AB34" s="96"/>
      <c r="AC34" s="96"/>
      <c r="AD34" s="96"/>
      <c r="AE34" s="96"/>
      <c r="AF34" s="96"/>
      <c r="AG34" s="96"/>
      <c r="AH34" s="96"/>
      <c r="AI34" s="96"/>
      <c r="AJ34" s="96"/>
      <c r="AK34" s="96"/>
      <c r="AL34" s="96"/>
      <c r="AM34" s="96"/>
      <c r="AN34" s="96"/>
      <c r="AO34" s="96"/>
      <c r="AP34" s="96"/>
      <c r="AQ34" s="96"/>
      <c r="AR34" s="96"/>
      <c r="AS34" s="96"/>
      <c r="AT34" s="96"/>
      <c r="AU34" s="96"/>
      <c r="AV34" s="96"/>
      <c r="AW34" s="96"/>
      <c r="AX34" s="96"/>
      <c r="AY34" s="96"/>
      <c r="AZ34" s="96"/>
      <c r="BA34" s="96"/>
      <c r="BB34" s="96"/>
    </row>
    <row r="35" spans="1:54" x14ac:dyDescent="0.35">
      <c r="A35" s="19"/>
      <c r="B35" s="47"/>
      <c r="C35" s="44"/>
      <c r="D35" s="44"/>
      <c r="E35" s="44"/>
      <c r="F35" s="44"/>
      <c r="G35" s="44"/>
      <c r="H35" s="44"/>
      <c r="I35" s="44"/>
      <c r="J35" s="117"/>
      <c r="K35" s="44"/>
      <c r="L35" s="48"/>
      <c r="N35" s="96"/>
      <c r="O35" s="96"/>
      <c r="P35" s="96"/>
      <c r="Q35" s="96"/>
      <c r="R35" s="96"/>
      <c r="S35" s="96"/>
      <c r="T35" s="96"/>
      <c r="U35" s="96"/>
      <c r="V35" s="96"/>
      <c r="W35" s="96"/>
      <c r="X35" s="96"/>
      <c r="Y35" s="96"/>
      <c r="Z35" s="96"/>
      <c r="AA35" s="96"/>
      <c r="AB35" s="96"/>
      <c r="AC35" s="96"/>
      <c r="AD35" s="96"/>
      <c r="AE35" s="96"/>
      <c r="AF35" s="96"/>
      <c r="AG35" s="96"/>
      <c r="AH35" s="96"/>
      <c r="AI35" s="96"/>
      <c r="AJ35" s="96"/>
      <c r="AK35" s="96"/>
      <c r="AL35" s="96"/>
      <c r="AM35" s="96"/>
      <c r="AN35" s="96"/>
      <c r="AO35" s="96"/>
      <c r="AP35" s="96"/>
      <c r="AQ35" s="96"/>
      <c r="AR35" s="96"/>
      <c r="AS35" s="96"/>
      <c r="AT35" s="96"/>
      <c r="AU35" s="96"/>
      <c r="AV35" s="96"/>
      <c r="AW35" s="96"/>
      <c r="AX35" s="96"/>
      <c r="AY35" s="96"/>
      <c r="AZ35" s="96"/>
      <c r="BA35" s="96"/>
      <c r="BB35" s="96"/>
    </row>
    <row r="36" spans="1:54" ht="32.5" customHeight="1" thickBot="1" x14ac:dyDescent="0.4">
      <c r="A36" s="19"/>
      <c r="B36" s="47"/>
      <c r="C36" s="750" t="s">
        <v>734</v>
      </c>
      <c r="D36" s="750"/>
      <c r="E36" s="750"/>
      <c r="F36" s="750"/>
      <c r="G36" s="750"/>
      <c r="H36" s="750"/>
      <c r="I36" s="750"/>
      <c r="J36" s="750"/>
      <c r="K36" s="111"/>
      <c r="L36" s="48"/>
      <c r="N36" s="96"/>
      <c r="O36" s="96"/>
      <c r="P36" s="96"/>
      <c r="Q36" s="96"/>
      <c r="R36" s="96"/>
      <c r="S36" s="96"/>
      <c r="T36" s="96"/>
      <c r="U36" s="96"/>
      <c r="V36" s="96"/>
      <c r="W36" s="96"/>
      <c r="X36" s="96"/>
      <c r="Y36" s="96"/>
      <c r="Z36" s="96"/>
      <c r="AA36" s="96"/>
      <c r="AB36" s="96"/>
      <c r="AC36" s="96"/>
      <c r="AD36" s="96"/>
      <c r="AE36" s="96"/>
      <c r="AF36" s="96"/>
      <c r="AG36" s="96"/>
      <c r="AH36" s="96"/>
      <c r="AI36" s="96"/>
      <c r="AJ36" s="96"/>
      <c r="AK36" s="96"/>
      <c r="AL36" s="96"/>
      <c r="AM36" s="96"/>
      <c r="AN36" s="96"/>
      <c r="AO36" s="96"/>
      <c r="AP36" s="96"/>
      <c r="AQ36" s="96"/>
      <c r="AR36" s="96"/>
      <c r="AS36" s="96"/>
      <c r="AT36" s="96"/>
      <c r="AU36" s="96"/>
      <c r="AV36" s="96"/>
      <c r="AW36" s="96"/>
      <c r="AX36" s="96"/>
      <c r="AY36" s="96"/>
      <c r="AZ36" s="96"/>
      <c r="BA36" s="96"/>
      <c r="BB36" s="96"/>
    </row>
    <row r="37" spans="1:54" ht="15" customHeight="1" x14ac:dyDescent="0.35">
      <c r="A37" s="19"/>
      <c r="B37" s="47"/>
      <c r="C37" s="331"/>
      <c r="D37" s="739" t="s">
        <v>1029</v>
      </c>
      <c r="E37" s="740"/>
      <c r="F37" s="740"/>
      <c r="G37" s="740"/>
      <c r="H37" s="740"/>
      <c r="I37" s="740"/>
      <c r="J37" s="740"/>
      <c r="K37" s="741"/>
      <c r="L37" s="48"/>
      <c r="N37" s="96"/>
      <c r="O37" s="96"/>
      <c r="P37" s="96"/>
      <c r="Q37" s="96"/>
      <c r="R37" s="96"/>
      <c r="S37" s="96"/>
      <c r="T37" s="96"/>
      <c r="U37" s="96"/>
      <c r="V37" s="96"/>
      <c r="W37" s="96"/>
      <c r="X37" s="96"/>
      <c r="Y37" s="96"/>
      <c r="Z37" s="96"/>
      <c r="AA37" s="96"/>
      <c r="AB37" s="96"/>
      <c r="AC37" s="96"/>
      <c r="AD37" s="96"/>
      <c r="AE37" s="96"/>
      <c r="AF37" s="96"/>
      <c r="AG37" s="96"/>
      <c r="AH37" s="96"/>
      <c r="AI37" s="96"/>
      <c r="AJ37" s="96"/>
      <c r="AK37" s="96"/>
      <c r="AL37" s="96"/>
      <c r="AM37" s="96"/>
      <c r="AN37" s="96"/>
      <c r="AO37" s="96"/>
      <c r="AP37" s="96"/>
      <c r="AQ37" s="96"/>
      <c r="AR37" s="96"/>
      <c r="AS37" s="96"/>
      <c r="AT37" s="96"/>
      <c r="AU37" s="96"/>
      <c r="AV37" s="96"/>
      <c r="AW37" s="96"/>
      <c r="AX37" s="96"/>
      <c r="AY37" s="96"/>
      <c r="AZ37" s="96"/>
      <c r="BA37" s="96"/>
      <c r="BB37" s="96"/>
    </row>
    <row r="38" spans="1:54" ht="15" customHeight="1" x14ac:dyDescent="0.35">
      <c r="A38" s="19"/>
      <c r="B38" s="47"/>
      <c r="C38" s="331"/>
      <c r="D38" s="742"/>
      <c r="E38" s="743"/>
      <c r="F38" s="743"/>
      <c r="G38" s="743"/>
      <c r="H38" s="743"/>
      <c r="I38" s="743"/>
      <c r="J38" s="743"/>
      <c r="K38" s="744"/>
      <c r="L38" s="48"/>
      <c r="N38" s="96"/>
      <c r="O38" s="96"/>
      <c r="P38" s="96"/>
      <c r="Q38" s="96"/>
      <c r="R38" s="96"/>
      <c r="S38" s="96"/>
      <c r="T38" s="96"/>
      <c r="U38" s="96"/>
      <c r="V38" s="96"/>
      <c r="W38" s="96"/>
      <c r="X38" s="96"/>
      <c r="Y38" s="96"/>
      <c r="Z38" s="96"/>
      <c r="AA38" s="96"/>
      <c r="AB38" s="96"/>
      <c r="AC38" s="96"/>
      <c r="AD38" s="96"/>
      <c r="AE38" s="96"/>
      <c r="AF38" s="96"/>
      <c r="AG38" s="96"/>
      <c r="AH38" s="96"/>
      <c r="AI38" s="96"/>
      <c r="AJ38" s="96"/>
      <c r="AK38" s="96"/>
      <c r="AL38" s="96"/>
      <c r="AM38" s="96"/>
      <c r="AN38" s="96"/>
      <c r="AO38" s="96"/>
      <c r="AP38" s="96"/>
      <c r="AQ38" s="96"/>
      <c r="AR38" s="96"/>
      <c r="AS38" s="96"/>
      <c r="AT38" s="96"/>
      <c r="AU38" s="96"/>
      <c r="AV38" s="96"/>
      <c r="AW38" s="96"/>
      <c r="AX38" s="96"/>
      <c r="AY38" s="96"/>
      <c r="AZ38" s="96"/>
      <c r="BA38" s="96"/>
      <c r="BB38" s="96"/>
    </row>
    <row r="39" spans="1:54" ht="15" customHeight="1" x14ac:dyDescent="0.35">
      <c r="A39" s="19"/>
      <c r="B39" s="47"/>
      <c r="C39" s="331"/>
      <c r="D39" s="742"/>
      <c r="E39" s="743"/>
      <c r="F39" s="743"/>
      <c r="G39" s="743"/>
      <c r="H39" s="743"/>
      <c r="I39" s="743"/>
      <c r="J39" s="743"/>
      <c r="K39" s="744"/>
      <c r="L39" s="48"/>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row>
    <row r="40" spans="1:54" ht="15" customHeight="1" x14ac:dyDescent="0.35">
      <c r="A40" s="19"/>
      <c r="B40" s="47"/>
      <c r="C40" s="331"/>
      <c r="D40" s="742"/>
      <c r="E40" s="743"/>
      <c r="F40" s="743"/>
      <c r="G40" s="743"/>
      <c r="H40" s="743"/>
      <c r="I40" s="743"/>
      <c r="J40" s="743"/>
      <c r="K40" s="744"/>
      <c r="L40" s="48"/>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row>
    <row r="41" spans="1:54" ht="15" customHeight="1" x14ac:dyDescent="0.35">
      <c r="A41" s="19"/>
      <c r="B41" s="47"/>
      <c r="C41" s="331"/>
      <c r="D41" s="742"/>
      <c r="E41" s="743"/>
      <c r="F41" s="743"/>
      <c r="G41" s="743"/>
      <c r="H41" s="743"/>
      <c r="I41" s="743"/>
      <c r="J41" s="743"/>
      <c r="K41" s="744"/>
      <c r="L41" s="48"/>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row>
    <row r="42" spans="1:54" ht="15" customHeight="1" x14ac:dyDescent="0.35">
      <c r="A42" s="19"/>
      <c r="B42" s="47"/>
      <c r="C42" s="331"/>
      <c r="D42" s="742"/>
      <c r="E42" s="743"/>
      <c r="F42" s="743"/>
      <c r="G42" s="743"/>
      <c r="H42" s="743"/>
      <c r="I42" s="743"/>
      <c r="J42" s="743"/>
      <c r="K42" s="744"/>
      <c r="L42" s="48"/>
      <c r="N42" s="96"/>
      <c r="O42" s="96"/>
      <c r="P42" s="96"/>
      <c r="Q42" s="96"/>
      <c r="R42" s="96"/>
      <c r="S42" s="96"/>
      <c r="T42" s="96"/>
      <c r="U42" s="96"/>
      <c r="V42" s="96"/>
      <c r="W42" s="96"/>
      <c r="X42" s="96"/>
      <c r="Y42" s="96"/>
      <c r="Z42" s="96"/>
      <c r="AA42" s="96"/>
      <c r="AB42" s="96"/>
      <c r="AC42" s="96"/>
      <c r="AD42" s="96"/>
      <c r="AE42" s="96"/>
      <c r="AF42" s="96"/>
      <c r="AG42" s="96"/>
      <c r="AH42" s="96"/>
      <c r="AI42" s="96"/>
      <c r="AJ42" s="96"/>
      <c r="AK42" s="96"/>
      <c r="AL42" s="96"/>
      <c r="AM42" s="96"/>
      <c r="AN42" s="96"/>
      <c r="AO42" s="96"/>
      <c r="AP42" s="96"/>
      <c r="AQ42" s="96"/>
      <c r="AR42" s="96"/>
      <c r="AS42" s="96"/>
      <c r="AT42" s="96"/>
      <c r="AU42" s="96"/>
      <c r="AV42" s="96"/>
      <c r="AW42" s="96"/>
      <c r="AX42" s="96"/>
      <c r="AY42" s="96"/>
      <c r="AZ42" s="96"/>
      <c r="BA42" s="96"/>
      <c r="BB42" s="96"/>
    </row>
    <row r="43" spans="1:54" x14ac:dyDescent="0.35">
      <c r="A43" s="19"/>
      <c r="B43" s="47"/>
      <c r="C43" s="331"/>
      <c r="D43" s="742"/>
      <c r="E43" s="743"/>
      <c r="F43" s="743"/>
      <c r="G43" s="743"/>
      <c r="H43" s="743"/>
      <c r="I43" s="743"/>
      <c r="J43" s="743"/>
      <c r="K43" s="744"/>
      <c r="L43" s="48"/>
      <c r="N43" s="96"/>
      <c r="O43" s="96"/>
      <c r="P43" s="96"/>
      <c r="Q43" s="96"/>
      <c r="R43" s="96"/>
      <c r="S43" s="96"/>
      <c r="T43" s="96"/>
      <c r="U43" s="96"/>
      <c r="V43" s="96"/>
      <c r="W43" s="96"/>
      <c r="X43" s="96"/>
      <c r="Y43" s="96"/>
      <c r="Z43" s="96"/>
      <c r="AA43" s="96"/>
      <c r="AB43" s="96"/>
      <c r="AC43" s="96"/>
      <c r="AD43" s="96"/>
      <c r="AE43" s="96"/>
      <c r="AF43" s="96"/>
      <c r="AG43" s="96"/>
      <c r="AH43" s="96"/>
      <c r="AI43" s="96"/>
      <c r="AJ43" s="96"/>
      <c r="AK43" s="96"/>
      <c r="AL43" s="96"/>
      <c r="AM43" s="96"/>
      <c r="AN43" s="96"/>
      <c r="AO43" s="96"/>
      <c r="AP43" s="96"/>
      <c r="AQ43" s="96"/>
      <c r="AR43" s="96"/>
      <c r="AS43" s="96"/>
      <c r="AT43" s="96"/>
      <c r="AU43" s="96"/>
      <c r="AV43" s="96"/>
      <c r="AW43" s="96"/>
      <c r="AX43" s="96"/>
      <c r="AY43" s="96"/>
      <c r="AZ43" s="96"/>
      <c r="BA43" s="96"/>
      <c r="BB43" s="96"/>
    </row>
    <row r="44" spans="1:54" ht="15" thickBot="1" x14ac:dyDescent="0.4">
      <c r="A44" s="19"/>
      <c r="B44" s="47"/>
      <c r="C44" s="331"/>
      <c r="D44" s="745"/>
      <c r="E44" s="746"/>
      <c r="F44" s="746"/>
      <c r="G44" s="746"/>
      <c r="H44" s="746"/>
      <c r="I44" s="746"/>
      <c r="J44" s="746"/>
      <c r="K44" s="747"/>
      <c r="L44" s="48"/>
      <c r="N44" s="96"/>
      <c r="O44" s="96"/>
      <c r="P44" s="96"/>
      <c r="Q44" s="96"/>
      <c r="R44" s="96"/>
      <c r="S44" s="96"/>
      <c r="T44" s="96"/>
      <c r="U44" s="96"/>
      <c r="V44" s="96"/>
      <c r="W44" s="96"/>
      <c r="X44" s="96"/>
      <c r="Y44" s="96"/>
      <c r="Z44" s="96"/>
      <c r="AA44" s="96"/>
      <c r="AB44" s="96"/>
      <c r="AC44" s="96"/>
      <c r="AD44" s="96"/>
      <c r="AE44" s="96"/>
      <c r="AF44" s="96"/>
      <c r="AG44" s="96"/>
      <c r="AH44" s="96"/>
      <c r="AI44" s="96"/>
      <c r="AJ44" s="96"/>
      <c r="AK44" s="96"/>
      <c r="AL44" s="96"/>
      <c r="AM44" s="96"/>
      <c r="AN44" s="96"/>
      <c r="AO44" s="96"/>
      <c r="AP44" s="96"/>
      <c r="AQ44" s="96"/>
      <c r="AR44" s="96"/>
      <c r="AS44" s="96"/>
      <c r="AT44" s="96"/>
      <c r="AU44" s="96"/>
      <c r="AV44" s="96"/>
      <c r="AW44" s="96"/>
      <c r="AX44" s="96"/>
      <c r="AY44" s="96"/>
      <c r="AZ44" s="96"/>
      <c r="BA44" s="96"/>
      <c r="BB44" s="96"/>
    </row>
    <row r="45" spans="1:54" x14ac:dyDescent="0.35">
      <c r="A45" s="19"/>
      <c r="B45" s="47"/>
      <c r="C45" s="44"/>
      <c r="D45" s="44"/>
      <c r="E45" s="44"/>
      <c r="F45" s="44"/>
      <c r="G45" s="44"/>
      <c r="H45" s="44"/>
      <c r="I45" s="44"/>
      <c r="J45" s="117"/>
      <c r="K45" s="44"/>
      <c r="L45" s="48"/>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row>
    <row r="46" spans="1:54" ht="8.5" customHeight="1" x14ac:dyDescent="0.35">
      <c r="A46" s="19"/>
      <c r="B46" s="47"/>
      <c r="C46" s="44"/>
      <c r="D46" s="44"/>
      <c r="E46" s="44"/>
      <c r="F46" s="44"/>
      <c r="G46" s="44"/>
      <c r="H46" s="44"/>
      <c r="I46" s="44"/>
      <c r="J46" s="117"/>
      <c r="K46" s="44"/>
      <c r="L46" s="48"/>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row>
    <row r="47" spans="1:54" ht="25.4" customHeight="1" thickBot="1" x14ac:dyDescent="0.4">
      <c r="A47" s="19"/>
      <c r="B47" s="47"/>
      <c r="C47" s="50"/>
      <c r="D47" s="723" t="s">
        <v>791</v>
      </c>
      <c r="E47" s="723"/>
      <c r="F47" s="723" t="s">
        <v>744</v>
      </c>
      <c r="G47" s="723"/>
      <c r="H47" s="729" t="s">
        <v>243</v>
      </c>
      <c r="I47" s="729"/>
      <c r="J47" s="107" t="s">
        <v>244</v>
      </c>
      <c r="K47" s="107" t="s">
        <v>225</v>
      </c>
      <c r="L47" s="48"/>
      <c r="M47" s="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row>
    <row r="48" spans="1:54" ht="66" customHeight="1" thickBot="1" x14ac:dyDescent="0.4">
      <c r="A48" s="19"/>
      <c r="B48" s="47"/>
      <c r="C48" s="728" t="s">
        <v>741</v>
      </c>
      <c r="D48" s="715" t="s">
        <v>1008</v>
      </c>
      <c r="E48" s="716"/>
      <c r="F48" s="715" t="s">
        <v>1011</v>
      </c>
      <c r="G48" s="716"/>
      <c r="H48" s="715" t="s">
        <v>1012</v>
      </c>
      <c r="I48" s="716"/>
      <c r="J48" s="450" t="s">
        <v>1013</v>
      </c>
      <c r="K48" s="451" t="s">
        <v>1014</v>
      </c>
      <c r="L48" s="48"/>
      <c r="M48" s="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row>
    <row r="49" spans="1:54" ht="40" customHeight="1" thickBot="1" x14ac:dyDescent="0.4">
      <c r="A49" s="19"/>
      <c r="B49" s="47"/>
      <c r="C49" s="728"/>
      <c r="D49" s="453"/>
      <c r="E49" s="454"/>
      <c r="F49" s="715"/>
      <c r="G49" s="716"/>
      <c r="H49" s="715"/>
      <c r="I49" s="716"/>
      <c r="J49" s="450"/>
      <c r="K49" s="451"/>
      <c r="L49" s="48"/>
      <c r="N49" s="96"/>
      <c r="O49" s="96"/>
      <c r="P49" s="96"/>
      <c r="Q49" s="96"/>
      <c r="R49" s="96"/>
      <c r="S49" s="96"/>
      <c r="T49" s="96"/>
      <c r="U49" s="96"/>
      <c r="V49" s="96"/>
      <c r="W49" s="96"/>
      <c r="X49" s="96"/>
      <c r="Y49" s="96"/>
      <c r="Z49" s="96"/>
      <c r="AA49" s="96"/>
      <c r="AB49" s="96"/>
      <c r="AC49" s="96"/>
      <c r="AD49" s="96"/>
      <c r="AE49" s="96"/>
      <c r="AF49" s="96"/>
      <c r="AG49" s="96"/>
      <c r="AH49" s="96"/>
      <c r="AI49" s="96"/>
      <c r="AJ49" s="96"/>
      <c r="AK49" s="96"/>
      <c r="AL49" s="96"/>
      <c r="AM49" s="96"/>
      <c r="AN49" s="96"/>
      <c r="AO49" s="96"/>
      <c r="AP49" s="96"/>
      <c r="AQ49" s="96"/>
      <c r="AR49" s="96"/>
      <c r="AS49" s="96"/>
      <c r="AT49" s="96"/>
      <c r="AU49" s="96"/>
      <c r="AV49" s="96"/>
      <c r="AW49" s="96"/>
      <c r="AX49" s="96"/>
      <c r="AY49" s="96"/>
      <c r="AZ49" s="96"/>
      <c r="BA49" s="96"/>
      <c r="BB49" s="96"/>
    </row>
    <row r="50" spans="1:54" ht="48" customHeight="1" thickBot="1" x14ac:dyDescent="0.4">
      <c r="A50" s="19"/>
      <c r="B50" s="47"/>
      <c r="C50" s="728"/>
      <c r="D50" s="736"/>
      <c r="E50" s="737"/>
      <c r="F50" s="736"/>
      <c r="G50" s="737"/>
      <c r="H50" s="736"/>
      <c r="I50" s="737"/>
      <c r="J50" s="113"/>
      <c r="K50" s="113"/>
      <c r="L50" s="48"/>
      <c r="N50" s="96"/>
      <c r="O50" s="96"/>
      <c r="P50" s="96"/>
      <c r="Q50" s="96"/>
      <c r="R50" s="96"/>
      <c r="S50" s="96"/>
      <c r="T50" s="96"/>
      <c r="U50" s="96"/>
      <c r="V50" s="96"/>
      <c r="W50" s="96"/>
      <c r="X50" s="96"/>
      <c r="Y50" s="96"/>
      <c r="Z50" s="96"/>
      <c r="AA50" s="96"/>
      <c r="AB50" s="96"/>
      <c r="AC50" s="96"/>
      <c r="AD50" s="96"/>
      <c r="AE50" s="96"/>
      <c r="AF50" s="96"/>
      <c r="AG50" s="96"/>
      <c r="AH50" s="96"/>
      <c r="AI50" s="96"/>
      <c r="AJ50" s="96"/>
      <c r="AK50" s="96"/>
      <c r="AL50" s="96"/>
      <c r="AM50" s="96"/>
      <c r="AN50" s="96"/>
      <c r="AO50" s="96"/>
      <c r="AP50" s="96"/>
      <c r="AQ50" s="96"/>
      <c r="AR50" s="96"/>
      <c r="AS50" s="96"/>
      <c r="AT50" s="96"/>
      <c r="AU50" s="96"/>
      <c r="AV50" s="96"/>
      <c r="AW50" s="96"/>
      <c r="AX50" s="96"/>
      <c r="AY50" s="96"/>
      <c r="AZ50" s="96"/>
      <c r="BA50" s="96"/>
      <c r="BB50" s="96"/>
    </row>
    <row r="51" spans="1:54" ht="26.15" customHeight="1" thickBot="1" x14ac:dyDescent="0.4">
      <c r="A51" s="19"/>
      <c r="B51" s="47"/>
      <c r="C51" s="728"/>
      <c r="D51" s="44"/>
      <c r="E51" s="44"/>
      <c r="F51" s="44"/>
      <c r="G51" s="44"/>
      <c r="H51" s="44"/>
      <c r="I51" s="44"/>
      <c r="J51" s="116" t="s">
        <v>240</v>
      </c>
      <c r="K51" s="118"/>
      <c r="L51" s="48"/>
      <c r="N51" s="96"/>
      <c r="O51" s="96"/>
      <c r="P51" s="96"/>
      <c r="Q51" s="96"/>
      <c r="R51" s="96"/>
      <c r="S51" s="96"/>
      <c r="T51" s="96"/>
      <c r="U51" s="96"/>
      <c r="V51" s="96"/>
      <c r="W51" s="96"/>
      <c r="X51" s="96"/>
      <c r="Y51" s="96"/>
      <c r="Z51" s="96"/>
      <c r="AA51" s="96"/>
      <c r="AB51" s="96"/>
      <c r="AC51" s="96"/>
      <c r="AD51" s="96"/>
      <c r="AE51" s="96"/>
      <c r="AF51" s="96"/>
      <c r="AG51" s="96"/>
      <c r="AH51" s="96"/>
      <c r="AI51" s="96"/>
      <c r="AJ51" s="96"/>
      <c r="AK51" s="96"/>
      <c r="AL51" s="96"/>
      <c r="AM51" s="96"/>
      <c r="AN51" s="96"/>
      <c r="AO51" s="96"/>
      <c r="AP51" s="96"/>
      <c r="AQ51" s="96"/>
      <c r="AR51" s="96"/>
      <c r="AS51" s="96"/>
      <c r="AT51" s="96"/>
      <c r="AU51" s="96"/>
      <c r="AV51" s="96"/>
      <c r="AW51" s="96"/>
      <c r="AX51" s="96"/>
      <c r="AY51" s="96"/>
      <c r="AZ51" s="96"/>
      <c r="BA51" s="96"/>
      <c r="BB51" s="96"/>
    </row>
    <row r="52" spans="1:54" ht="15" thickBot="1" x14ac:dyDescent="0.4">
      <c r="A52" s="19"/>
      <c r="B52" s="47"/>
      <c r="C52" s="44"/>
      <c r="D52" s="145" t="s">
        <v>263</v>
      </c>
      <c r="E52" s="148"/>
      <c r="F52" s="148"/>
      <c r="G52" s="148"/>
      <c r="H52" s="44"/>
      <c r="I52" s="44"/>
      <c r="J52" s="117"/>
      <c r="K52" s="44"/>
      <c r="L52" s="48"/>
      <c r="N52" s="96"/>
      <c r="O52" s="96"/>
      <c r="P52" s="96"/>
      <c r="Q52" s="96"/>
      <c r="R52" s="96"/>
      <c r="S52" s="96"/>
      <c r="T52" s="96"/>
      <c r="U52" s="96"/>
      <c r="V52" s="96"/>
      <c r="W52" s="96"/>
      <c r="X52" s="96"/>
      <c r="Y52" s="96"/>
      <c r="Z52" s="96"/>
      <c r="AA52" s="96"/>
      <c r="AB52" s="96"/>
      <c r="AC52" s="96"/>
      <c r="AD52" s="96"/>
      <c r="AE52" s="96"/>
      <c r="AF52" s="96"/>
      <c r="AG52" s="96"/>
      <c r="AH52" s="96"/>
      <c r="AI52" s="96"/>
      <c r="AJ52" s="96"/>
      <c r="AK52" s="96"/>
      <c r="AL52" s="96"/>
      <c r="AM52" s="96"/>
      <c r="AN52" s="96"/>
      <c r="AO52" s="96"/>
      <c r="AP52" s="96"/>
      <c r="AQ52" s="96"/>
      <c r="AR52" s="96"/>
      <c r="AS52" s="96"/>
      <c r="AT52" s="96"/>
      <c r="AU52" s="96"/>
      <c r="AV52" s="96"/>
      <c r="AW52" s="96"/>
      <c r="AX52" s="96"/>
      <c r="AY52" s="96"/>
      <c r="AZ52" s="96"/>
      <c r="BA52" s="96"/>
      <c r="BB52" s="96"/>
    </row>
    <row r="53" spans="1:54" ht="15" thickBot="1" x14ac:dyDescent="0.4">
      <c r="A53" s="19"/>
      <c r="B53" s="47"/>
      <c r="C53" s="44"/>
      <c r="D53" s="83" t="s">
        <v>57</v>
      </c>
      <c r="E53" s="730"/>
      <c r="F53" s="731"/>
      <c r="G53" s="731"/>
      <c r="H53" s="731"/>
      <c r="I53" s="731"/>
      <c r="J53" s="732"/>
      <c r="K53" s="44"/>
      <c r="L53" s="48"/>
      <c r="N53" s="96"/>
      <c r="O53" s="96"/>
      <c r="P53" s="96"/>
      <c r="Q53" s="96"/>
      <c r="R53" s="96"/>
      <c r="S53" s="96"/>
      <c r="T53" s="96"/>
      <c r="U53" s="96"/>
      <c r="V53" s="96"/>
      <c r="W53" s="96"/>
      <c r="X53" s="96"/>
      <c r="Y53" s="96"/>
      <c r="Z53" s="96"/>
      <c r="AA53" s="96"/>
      <c r="AB53" s="96"/>
      <c r="AC53" s="96"/>
      <c r="AD53" s="96"/>
      <c r="AE53" s="96"/>
      <c r="AF53" s="96"/>
      <c r="AG53" s="96"/>
      <c r="AH53" s="96"/>
      <c r="AI53" s="96"/>
      <c r="AJ53" s="96"/>
      <c r="AK53" s="96"/>
      <c r="AL53" s="96"/>
      <c r="AM53" s="96"/>
      <c r="AN53" s="96"/>
      <c r="AO53" s="96"/>
      <c r="AP53" s="96"/>
      <c r="AQ53" s="96"/>
      <c r="AR53" s="96"/>
      <c r="AS53" s="96"/>
      <c r="AT53" s="96"/>
      <c r="AU53" s="96"/>
      <c r="AV53" s="96"/>
      <c r="AW53" s="96"/>
      <c r="AX53" s="96"/>
      <c r="AY53" s="96"/>
      <c r="AZ53" s="96"/>
      <c r="BA53" s="96"/>
      <c r="BB53" s="96"/>
    </row>
    <row r="54" spans="1:54" ht="15" thickBot="1" x14ac:dyDescent="0.4">
      <c r="A54" s="19"/>
      <c r="B54" s="47"/>
      <c r="C54" s="44"/>
      <c r="D54" s="83" t="s">
        <v>59</v>
      </c>
      <c r="E54" s="730"/>
      <c r="F54" s="731"/>
      <c r="G54" s="731"/>
      <c r="H54" s="731"/>
      <c r="I54" s="731"/>
      <c r="J54" s="732"/>
      <c r="K54" s="44"/>
      <c r="L54" s="48"/>
      <c r="N54" s="96"/>
      <c r="O54" s="96"/>
      <c r="P54" s="96"/>
      <c r="Q54" s="96"/>
      <c r="R54" s="96"/>
      <c r="S54" s="96"/>
      <c r="T54" s="96"/>
      <c r="U54" s="96"/>
      <c r="V54" s="96"/>
      <c r="W54" s="96"/>
      <c r="X54" s="96"/>
      <c r="Y54" s="96"/>
      <c r="Z54" s="96"/>
      <c r="AA54" s="96"/>
      <c r="AB54" s="96"/>
      <c r="AC54" s="96"/>
      <c r="AD54" s="96"/>
      <c r="AE54" s="96"/>
      <c r="AF54" s="96"/>
      <c r="AG54" s="96"/>
      <c r="AH54" s="96"/>
      <c r="AI54" s="96"/>
      <c r="AJ54" s="96"/>
      <c r="AK54" s="96"/>
      <c r="AL54" s="96"/>
      <c r="AM54" s="96"/>
      <c r="AN54" s="96"/>
      <c r="AO54" s="96"/>
      <c r="AP54" s="96"/>
      <c r="AQ54" s="96"/>
      <c r="AR54" s="96"/>
      <c r="AS54" s="96"/>
      <c r="AT54" s="96"/>
      <c r="AU54" s="96"/>
      <c r="AV54" s="96"/>
      <c r="AW54" s="96"/>
      <c r="AX54" s="96"/>
      <c r="AY54" s="96"/>
      <c r="AZ54" s="96"/>
      <c r="BA54" s="96"/>
      <c r="BB54" s="96"/>
    </row>
    <row r="55" spans="1:54" ht="15" thickBot="1" x14ac:dyDescent="0.4">
      <c r="A55" s="19"/>
      <c r="B55" s="47"/>
      <c r="C55" s="44"/>
      <c r="D55" s="83"/>
      <c r="E55" s="44"/>
      <c r="F55" s="44"/>
      <c r="G55" s="44"/>
      <c r="H55" s="44"/>
      <c r="I55" s="44"/>
      <c r="J55" s="44"/>
      <c r="K55" s="44"/>
      <c r="L55" s="48"/>
      <c r="N55" s="96"/>
      <c r="O55" s="96"/>
      <c r="P55" s="96"/>
      <c r="Q55" s="96"/>
      <c r="R55" s="96"/>
      <c r="S55" s="96"/>
      <c r="T55" s="96"/>
      <c r="U55" s="96"/>
      <c r="V55" s="96"/>
      <c r="W55" s="96"/>
      <c r="X55" s="96"/>
      <c r="Y55" s="96"/>
      <c r="Z55" s="96"/>
      <c r="AA55" s="96"/>
      <c r="AB55" s="96"/>
      <c r="AC55" s="96"/>
      <c r="AD55" s="96"/>
      <c r="AE55" s="96"/>
      <c r="AF55" s="96"/>
      <c r="AG55" s="96"/>
      <c r="AH55" s="96"/>
      <c r="AI55" s="96"/>
      <c r="AJ55" s="96"/>
      <c r="AK55" s="96"/>
      <c r="AL55" s="96"/>
      <c r="AM55" s="96"/>
      <c r="AN55" s="96"/>
      <c r="AO55" s="96"/>
      <c r="AP55" s="96"/>
      <c r="AQ55" s="96"/>
      <c r="AR55" s="96"/>
      <c r="AS55" s="96"/>
      <c r="AT55" s="96"/>
      <c r="AU55" s="96"/>
      <c r="AV55" s="96"/>
      <c r="AW55" s="96"/>
      <c r="AX55" s="96"/>
      <c r="AY55" s="96"/>
      <c r="AZ55" s="96"/>
      <c r="BA55" s="96"/>
      <c r="BB55" s="96"/>
    </row>
    <row r="56" spans="1:54" ht="191.15" customHeight="1" thickBot="1" x14ac:dyDescent="0.4">
      <c r="A56" s="19"/>
      <c r="B56" s="47"/>
      <c r="C56" s="738" t="s">
        <v>245</v>
      </c>
      <c r="D56" s="738"/>
      <c r="E56" s="738"/>
      <c r="F56" s="353"/>
      <c r="G56" s="354"/>
      <c r="H56" s="351"/>
      <c r="I56" s="351"/>
      <c r="J56" s="351"/>
      <c r="K56" s="352"/>
      <c r="L56" s="48"/>
      <c r="N56" s="96"/>
      <c r="O56" s="96"/>
      <c r="P56" s="96"/>
      <c r="Q56" s="96"/>
      <c r="R56" s="96"/>
      <c r="S56" s="96"/>
      <c r="T56" s="96"/>
      <c r="U56" s="96"/>
      <c r="V56" s="96"/>
      <c r="W56" s="96"/>
      <c r="X56" s="96"/>
      <c r="Y56" s="96"/>
      <c r="Z56" s="96"/>
      <c r="AA56" s="96"/>
      <c r="AB56" s="96"/>
      <c r="AC56" s="96"/>
      <c r="AD56" s="96"/>
      <c r="AE56" s="96"/>
      <c r="AF56" s="96"/>
      <c r="AG56" s="96"/>
      <c r="AH56" s="96"/>
      <c r="AI56" s="96"/>
      <c r="AJ56" s="96"/>
      <c r="AK56" s="96"/>
      <c r="AL56" s="96"/>
      <c r="AM56" s="96"/>
      <c r="AN56" s="96"/>
      <c r="AO56" s="96"/>
      <c r="AP56" s="96"/>
      <c r="AQ56" s="96"/>
      <c r="AR56" s="96"/>
      <c r="AS56" s="96"/>
      <c r="AT56" s="96"/>
      <c r="AU56" s="96"/>
      <c r="AV56" s="96"/>
      <c r="AW56" s="96"/>
      <c r="AX56" s="96"/>
      <c r="AY56" s="96"/>
      <c r="AZ56" s="96"/>
      <c r="BA56" s="96"/>
      <c r="BB56" s="96"/>
    </row>
    <row r="57" spans="1:54" s="11" customFormat="1" ht="18.75" customHeight="1" x14ac:dyDescent="0.35">
      <c r="A57" s="18"/>
      <c r="B57" s="47"/>
      <c r="C57" s="51"/>
      <c r="D57" s="51"/>
      <c r="E57" s="51"/>
      <c r="F57" s="51"/>
      <c r="G57" s="51"/>
      <c r="H57" s="51"/>
      <c r="I57" s="51"/>
      <c r="J57" s="111"/>
      <c r="K57" s="111"/>
      <c r="L57" s="48"/>
      <c r="N57" s="96"/>
      <c r="O57" s="96"/>
      <c r="P57" s="96"/>
      <c r="Q57" s="96"/>
      <c r="R57" s="96"/>
      <c r="S57" s="96"/>
      <c r="T57" s="96"/>
      <c r="U57" s="96"/>
      <c r="V57" s="96"/>
      <c r="W57" s="96"/>
      <c r="X57" s="96"/>
      <c r="Y57" s="96"/>
      <c r="Z57" s="96"/>
      <c r="AA57" s="96"/>
      <c r="AB57" s="96"/>
      <c r="AC57" s="96"/>
      <c r="AD57" s="96"/>
      <c r="AE57" s="96"/>
      <c r="AF57" s="96"/>
      <c r="AG57" s="96"/>
      <c r="AH57" s="96"/>
      <c r="AI57" s="96"/>
      <c r="AJ57" s="96"/>
      <c r="AK57" s="96"/>
      <c r="AL57" s="96"/>
      <c r="AM57" s="96"/>
      <c r="AN57" s="96"/>
      <c r="AO57" s="96"/>
      <c r="AP57" s="96"/>
      <c r="AQ57" s="96"/>
      <c r="AR57" s="96"/>
      <c r="AS57" s="96"/>
      <c r="AT57" s="96"/>
      <c r="AU57" s="96"/>
      <c r="AV57" s="96"/>
      <c r="AW57" s="96"/>
      <c r="AX57" s="96"/>
      <c r="AY57" s="96"/>
      <c r="AZ57" s="96"/>
      <c r="BA57" s="96"/>
      <c r="BB57" s="96"/>
    </row>
    <row r="58" spans="1:54" s="11" customFormat="1" ht="15.75" customHeight="1" thickBot="1" x14ac:dyDescent="0.4">
      <c r="A58" s="18"/>
      <c r="B58" s="47"/>
      <c r="C58" s="44"/>
      <c r="D58" s="358" t="s">
        <v>764</v>
      </c>
      <c r="E58" s="45"/>
      <c r="F58" s="45"/>
      <c r="G58" s="45"/>
      <c r="H58" s="45"/>
      <c r="I58" s="82" t="s">
        <v>218</v>
      </c>
      <c r="J58" s="111"/>
      <c r="K58" s="111"/>
      <c r="L58" s="48"/>
      <c r="N58" s="96"/>
      <c r="O58" s="96"/>
      <c r="P58" s="96"/>
      <c r="Q58" s="96"/>
      <c r="R58" s="96"/>
      <c r="S58" s="96"/>
      <c r="T58" s="96"/>
      <c r="U58" s="96"/>
      <c r="V58" s="96"/>
      <c r="W58" s="96"/>
      <c r="X58" s="96"/>
      <c r="Y58" s="96"/>
      <c r="Z58" s="96"/>
      <c r="AA58" s="96"/>
      <c r="AB58" s="96"/>
      <c r="AC58" s="96"/>
      <c r="AD58" s="96"/>
      <c r="AE58" s="96"/>
      <c r="AF58" s="96"/>
      <c r="AG58" s="96"/>
      <c r="AH58" s="96"/>
      <c r="AI58" s="96"/>
      <c r="AJ58" s="96"/>
      <c r="AK58" s="96"/>
      <c r="AL58" s="96"/>
      <c r="AM58" s="96"/>
      <c r="AN58" s="96"/>
      <c r="AO58" s="96"/>
      <c r="AP58" s="96"/>
      <c r="AQ58" s="96"/>
      <c r="AR58" s="96"/>
      <c r="AS58" s="96"/>
      <c r="AT58" s="96"/>
      <c r="AU58" s="96"/>
      <c r="AV58" s="96"/>
      <c r="AW58" s="96"/>
      <c r="AX58" s="96"/>
      <c r="AY58" s="96"/>
      <c r="AZ58" s="96"/>
      <c r="BA58" s="96"/>
      <c r="BB58" s="96"/>
    </row>
    <row r="59" spans="1:54" s="11" customFormat="1" ht="78" customHeight="1" x14ac:dyDescent="0.35">
      <c r="A59" s="18"/>
      <c r="B59" s="47"/>
      <c r="C59" s="374" t="s">
        <v>766</v>
      </c>
      <c r="D59" s="724" t="s">
        <v>765</v>
      </c>
      <c r="E59" s="725"/>
      <c r="F59" s="726"/>
      <c r="G59" s="45"/>
      <c r="H59" s="28" t="s">
        <v>219</v>
      </c>
      <c r="I59" s="724" t="s">
        <v>273</v>
      </c>
      <c r="J59" s="725"/>
      <c r="K59" s="726"/>
      <c r="L59" s="48"/>
      <c r="N59" s="96"/>
      <c r="O59" s="96"/>
      <c r="P59" s="96"/>
      <c r="Q59" s="96"/>
      <c r="R59" s="96"/>
      <c r="S59" s="96"/>
      <c r="T59" s="96"/>
      <c r="U59" s="96"/>
      <c r="V59" s="96"/>
      <c r="W59" s="96"/>
      <c r="X59" s="96"/>
      <c r="Y59" s="96"/>
      <c r="Z59" s="96"/>
      <c r="AA59" s="96"/>
      <c r="AB59" s="96"/>
      <c r="AC59" s="96"/>
      <c r="AD59" s="96"/>
      <c r="AE59" s="96"/>
      <c r="AF59" s="96"/>
      <c r="AG59" s="96"/>
      <c r="AH59" s="96"/>
      <c r="AI59" s="96"/>
      <c r="AJ59" s="96"/>
      <c r="AK59" s="96"/>
      <c r="AL59" s="96"/>
      <c r="AM59" s="96"/>
      <c r="AN59" s="96"/>
      <c r="AO59" s="96"/>
      <c r="AP59" s="96"/>
      <c r="AQ59" s="96"/>
      <c r="AR59" s="96"/>
      <c r="AS59" s="96"/>
      <c r="AT59" s="96"/>
      <c r="AU59" s="96"/>
      <c r="AV59" s="96"/>
      <c r="AW59" s="96"/>
      <c r="AX59" s="96"/>
      <c r="AY59" s="96"/>
      <c r="AZ59" s="96"/>
      <c r="BA59" s="96"/>
      <c r="BB59" s="96"/>
    </row>
    <row r="60" spans="1:54" s="11" customFormat="1" ht="54.75" customHeight="1" x14ac:dyDescent="0.35">
      <c r="A60" s="18"/>
      <c r="B60" s="47"/>
      <c r="C60" s="375" t="s">
        <v>767</v>
      </c>
      <c r="D60" s="717" t="s">
        <v>772</v>
      </c>
      <c r="E60" s="718"/>
      <c r="F60" s="719"/>
      <c r="G60" s="45"/>
      <c r="H60" s="29" t="s">
        <v>220</v>
      </c>
      <c r="I60" s="717" t="s">
        <v>274</v>
      </c>
      <c r="J60" s="718"/>
      <c r="K60" s="719"/>
      <c r="L60" s="48"/>
      <c r="N60" s="96"/>
      <c r="O60" s="96"/>
      <c r="P60" s="96"/>
      <c r="Q60" s="96"/>
      <c r="R60" s="96"/>
      <c r="S60" s="96"/>
      <c r="T60" s="96"/>
      <c r="U60" s="96"/>
      <c r="V60" s="96"/>
      <c r="W60" s="96"/>
      <c r="X60" s="96"/>
      <c r="Y60" s="96"/>
      <c r="Z60" s="96"/>
      <c r="AA60" s="96"/>
      <c r="AB60" s="96"/>
      <c r="AC60" s="96"/>
      <c r="AD60" s="96"/>
      <c r="AE60" s="96"/>
      <c r="AF60" s="96"/>
      <c r="AG60" s="96"/>
      <c r="AH60" s="96"/>
      <c r="AI60" s="96"/>
      <c r="AJ60" s="96"/>
      <c r="AK60" s="96"/>
      <c r="AL60" s="96"/>
      <c r="AM60" s="96"/>
      <c r="AN60" s="96"/>
      <c r="AO60" s="96"/>
      <c r="AP60" s="96"/>
      <c r="AQ60" s="96"/>
      <c r="AR60" s="96"/>
      <c r="AS60" s="96"/>
      <c r="AT60" s="96"/>
      <c r="AU60" s="96"/>
      <c r="AV60" s="96"/>
      <c r="AW60" s="96"/>
      <c r="AX60" s="96"/>
      <c r="AY60" s="96"/>
      <c r="AZ60" s="96"/>
      <c r="BA60" s="96"/>
      <c r="BB60" s="96"/>
    </row>
    <row r="61" spans="1:54" s="11" customFormat="1" ht="58.5" customHeight="1" x14ac:dyDescent="0.35">
      <c r="A61" s="18"/>
      <c r="B61" s="47"/>
      <c r="C61" s="375" t="s">
        <v>768</v>
      </c>
      <c r="D61" s="717" t="s">
        <v>773</v>
      </c>
      <c r="E61" s="718"/>
      <c r="F61" s="719"/>
      <c r="G61" s="45"/>
      <c r="H61" s="29" t="s">
        <v>221</v>
      </c>
      <c r="I61" s="717" t="s">
        <v>275</v>
      </c>
      <c r="J61" s="718"/>
      <c r="K61" s="719"/>
      <c r="L61" s="48"/>
      <c r="N61" s="96"/>
      <c r="O61" s="96"/>
      <c r="P61" s="96"/>
      <c r="Q61" s="96"/>
      <c r="R61" s="96"/>
      <c r="S61" s="96"/>
      <c r="T61" s="96"/>
      <c r="U61" s="96"/>
      <c r="V61" s="96"/>
      <c r="W61" s="96"/>
      <c r="X61" s="96"/>
      <c r="Y61" s="96"/>
      <c r="Z61" s="96"/>
      <c r="AA61" s="96"/>
      <c r="AB61" s="96"/>
      <c r="AC61" s="96"/>
      <c r="AD61" s="96"/>
      <c r="AE61" s="96"/>
      <c r="AF61" s="96"/>
      <c r="AG61" s="96"/>
      <c r="AH61" s="96"/>
      <c r="AI61" s="96"/>
      <c r="AJ61" s="96"/>
      <c r="AK61" s="96"/>
      <c r="AL61" s="96"/>
      <c r="AM61" s="96"/>
      <c r="AN61" s="96"/>
      <c r="AO61" s="96"/>
      <c r="AP61" s="96"/>
      <c r="AQ61" s="96"/>
      <c r="AR61" s="96"/>
      <c r="AS61" s="96"/>
      <c r="AT61" s="96"/>
      <c r="AU61" s="96"/>
      <c r="AV61" s="96"/>
      <c r="AW61" s="96"/>
      <c r="AX61" s="96"/>
      <c r="AY61" s="96"/>
      <c r="AZ61" s="96"/>
      <c r="BA61" s="96"/>
      <c r="BB61" s="96"/>
    </row>
    <row r="62" spans="1:54" ht="60" customHeight="1" x14ac:dyDescent="0.35">
      <c r="A62" s="19"/>
      <c r="B62" s="47"/>
      <c r="C62" s="375" t="s">
        <v>769</v>
      </c>
      <c r="D62" s="717" t="s">
        <v>774</v>
      </c>
      <c r="E62" s="718"/>
      <c r="F62" s="719"/>
      <c r="G62" s="45"/>
      <c r="H62" s="29" t="s">
        <v>222</v>
      </c>
      <c r="I62" s="717" t="s">
        <v>276</v>
      </c>
      <c r="J62" s="718"/>
      <c r="K62" s="719"/>
      <c r="L62" s="48"/>
      <c r="N62" s="96"/>
      <c r="O62" s="96"/>
      <c r="P62" s="96"/>
      <c r="Q62" s="96"/>
      <c r="R62" s="96"/>
      <c r="S62" s="96"/>
      <c r="T62" s="96"/>
      <c r="U62" s="96"/>
      <c r="V62" s="96"/>
      <c r="W62" s="96"/>
      <c r="X62" s="96"/>
      <c r="Y62" s="96"/>
      <c r="Z62" s="96"/>
      <c r="AA62" s="96"/>
      <c r="AB62" s="96"/>
      <c r="AC62" s="96"/>
      <c r="AD62" s="96"/>
      <c r="AE62" s="96"/>
      <c r="AF62" s="96"/>
      <c r="AG62" s="96"/>
      <c r="AH62" s="96"/>
      <c r="AI62" s="96"/>
      <c r="AJ62" s="96"/>
      <c r="AK62" s="96"/>
      <c r="AL62" s="96"/>
      <c r="AM62" s="96"/>
      <c r="AN62" s="96"/>
      <c r="AO62" s="96"/>
      <c r="AP62" s="96"/>
      <c r="AQ62" s="96"/>
      <c r="AR62" s="96"/>
      <c r="AS62" s="96"/>
      <c r="AT62" s="96"/>
      <c r="AU62" s="96"/>
      <c r="AV62" s="96"/>
      <c r="AW62" s="96"/>
      <c r="AX62" s="96"/>
      <c r="AY62" s="96"/>
      <c r="AZ62" s="96"/>
      <c r="BA62" s="96"/>
      <c r="BB62" s="96"/>
    </row>
    <row r="63" spans="1:54" ht="54" customHeight="1" x14ac:dyDescent="0.35">
      <c r="A63" s="19"/>
      <c r="B63" s="42"/>
      <c r="C63" s="375" t="s">
        <v>770</v>
      </c>
      <c r="D63" s="717" t="s">
        <v>775</v>
      </c>
      <c r="E63" s="718"/>
      <c r="F63" s="719"/>
      <c r="G63" s="45"/>
      <c r="H63" s="29" t="s">
        <v>223</v>
      </c>
      <c r="I63" s="717" t="s">
        <v>277</v>
      </c>
      <c r="J63" s="718"/>
      <c r="K63" s="719"/>
      <c r="L63" s="43"/>
      <c r="N63" s="96"/>
      <c r="O63" s="96"/>
      <c r="P63" s="96"/>
      <c r="Q63" s="96"/>
      <c r="R63" s="96"/>
      <c r="S63" s="96"/>
      <c r="T63" s="96"/>
      <c r="U63" s="96"/>
      <c r="V63" s="96"/>
      <c r="W63" s="96"/>
      <c r="X63" s="96"/>
      <c r="Y63" s="96"/>
      <c r="Z63" s="96"/>
      <c r="AA63" s="96"/>
      <c r="AB63" s="96"/>
      <c r="AC63" s="96"/>
      <c r="AD63" s="96"/>
      <c r="AE63" s="96"/>
      <c r="AF63" s="96"/>
      <c r="AG63" s="96"/>
      <c r="AH63" s="96"/>
      <c r="AI63" s="96"/>
      <c r="AJ63" s="96"/>
      <c r="AK63" s="96"/>
      <c r="AL63" s="96"/>
      <c r="AM63" s="96"/>
      <c r="AN63" s="96"/>
      <c r="AO63" s="96"/>
      <c r="AP63" s="96"/>
      <c r="AQ63" s="96"/>
      <c r="AR63" s="96"/>
      <c r="AS63" s="96"/>
      <c r="AT63" s="96"/>
      <c r="AU63" s="96"/>
      <c r="AV63" s="96"/>
      <c r="AW63" s="96"/>
      <c r="AX63" s="96"/>
      <c r="AY63" s="96"/>
      <c r="AZ63" s="96"/>
      <c r="BA63" s="96"/>
      <c r="BB63" s="96"/>
    </row>
    <row r="64" spans="1:54" ht="61.5" customHeight="1" thickBot="1" x14ac:dyDescent="0.4">
      <c r="A64" s="19"/>
      <c r="B64" s="42"/>
      <c r="C64" s="375" t="s">
        <v>771</v>
      </c>
      <c r="D64" s="717" t="s">
        <v>776</v>
      </c>
      <c r="E64" s="718"/>
      <c r="F64" s="719"/>
      <c r="G64" s="45"/>
      <c r="H64" s="30" t="s">
        <v>224</v>
      </c>
      <c r="I64" s="720" t="s">
        <v>278</v>
      </c>
      <c r="J64" s="721"/>
      <c r="K64" s="722"/>
      <c r="L64" s="43"/>
      <c r="N64" s="96"/>
      <c r="O64" s="96"/>
      <c r="P64" s="96"/>
      <c r="Q64" s="96"/>
      <c r="R64" s="96"/>
      <c r="S64" s="96"/>
      <c r="T64" s="96"/>
      <c r="U64" s="96"/>
      <c r="V64" s="96"/>
      <c r="W64" s="96"/>
      <c r="X64" s="96"/>
      <c r="Y64" s="96"/>
      <c r="Z64" s="96"/>
      <c r="AA64" s="96"/>
      <c r="AB64" s="96"/>
      <c r="AC64" s="96"/>
      <c r="AD64" s="96"/>
      <c r="AE64" s="96"/>
      <c r="AF64" s="96"/>
      <c r="AG64" s="96"/>
      <c r="AH64" s="96"/>
      <c r="AI64" s="96"/>
      <c r="AJ64" s="96"/>
      <c r="AK64" s="96"/>
      <c r="AL64" s="96"/>
      <c r="AM64" s="96"/>
      <c r="AN64" s="96"/>
      <c r="AO64" s="96"/>
      <c r="AP64" s="96"/>
      <c r="AQ64" s="96"/>
      <c r="AR64" s="96"/>
      <c r="AS64" s="96"/>
      <c r="AT64" s="96"/>
      <c r="AU64" s="96"/>
      <c r="AV64" s="96"/>
      <c r="AW64" s="96"/>
      <c r="AX64" s="96"/>
      <c r="AY64" s="96"/>
      <c r="AZ64" s="96"/>
      <c r="BA64" s="96"/>
      <c r="BB64" s="96"/>
    </row>
    <row r="65" spans="1:54" ht="61.5" customHeight="1" x14ac:dyDescent="0.35">
      <c r="A65" s="19"/>
      <c r="B65" s="42"/>
      <c r="C65" s="376" t="s">
        <v>777</v>
      </c>
      <c r="D65" s="717" t="s">
        <v>779</v>
      </c>
      <c r="E65" s="718"/>
      <c r="F65" s="719"/>
      <c r="G65" s="42"/>
      <c r="H65" s="146"/>
      <c r="I65" s="359"/>
      <c r="J65" s="359"/>
      <c r="K65" s="359"/>
      <c r="L65" s="43"/>
      <c r="N65" s="96"/>
      <c r="O65" s="96"/>
      <c r="P65" s="96"/>
      <c r="Q65" s="96"/>
      <c r="R65" s="96"/>
      <c r="S65" s="96"/>
      <c r="T65" s="96"/>
      <c r="U65" s="96"/>
      <c r="V65" s="96"/>
      <c r="W65" s="96"/>
      <c r="X65" s="96"/>
      <c r="Y65" s="96"/>
      <c r="Z65" s="96"/>
      <c r="AA65" s="96"/>
      <c r="AB65" s="96"/>
      <c r="AC65" s="96"/>
      <c r="AD65" s="96"/>
      <c r="AE65" s="96"/>
      <c r="AF65" s="96"/>
      <c r="AG65" s="96"/>
      <c r="AH65" s="96"/>
      <c r="AI65" s="96"/>
      <c r="AJ65" s="96"/>
      <c r="AK65" s="96"/>
      <c r="AL65" s="96"/>
      <c r="AM65" s="96"/>
      <c r="AN65" s="96"/>
      <c r="AO65" s="96"/>
      <c r="AP65" s="96"/>
      <c r="AQ65" s="96"/>
      <c r="AR65" s="96"/>
      <c r="AS65" s="96"/>
      <c r="AT65" s="96"/>
      <c r="AU65" s="96"/>
      <c r="AV65" s="96"/>
      <c r="AW65" s="96"/>
      <c r="AX65" s="96"/>
      <c r="AY65" s="96"/>
      <c r="AZ65" s="96"/>
      <c r="BA65" s="96"/>
      <c r="BB65" s="96"/>
    </row>
    <row r="66" spans="1:54" ht="61.5" customHeight="1" thickBot="1" x14ac:dyDescent="0.4">
      <c r="A66" s="19"/>
      <c r="B66" s="336"/>
      <c r="C66" s="377" t="s">
        <v>778</v>
      </c>
      <c r="D66" s="720" t="s">
        <v>780</v>
      </c>
      <c r="E66" s="721"/>
      <c r="F66" s="722"/>
      <c r="G66" s="42"/>
      <c r="H66" s="146"/>
      <c r="I66" s="359"/>
      <c r="J66" s="359"/>
      <c r="K66" s="359"/>
      <c r="L66" s="43"/>
      <c r="N66" s="96"/>
      <c r="O66" s="96"/>
      <c r="P66" s="96"/>
      <c r="Q66" s="96"/>
      <c r="R66" s="96"/>
      <c r="S66" s="96"/>
      <c r="T66" s="96"/>
      <c r="U66" s="96"/>
      <c r="V66" s="96"/>
      <c r="W66" s="96"/>
      <c r="X66" s="96"/>
      <c r="Y66" s="96"/>
      <c r="Z66" s="96"/>
      <c r="AA66" s="96"/>
      <c r="AB66" s="96"/>
      <c r="AC66" s="96"/>
      <c r="AD66" s="96"/>
      <c r="AE66" s="96"/>
      <c r="AF66" s="96"/>
      <c r="AG66" s="96"/>
      <c r="AH66" s="96"/>
      <c r="AI66" s="96"/>
      <c r="AJ66" s="96"/>
      <c r="AK66" s="96"/>
      <c r="AL66" s="96"/>
      <c r="AM66" s="96"/>
      <c r="AN66" s="96"/>
      <c r="AO66" s="96"/>
      <c r="AP66" s="96"/>
      <c r="AQ66" s="96"/>
      <c r="AR66" s="96"/>
      <c r="AS66" s="96"/>
      <c r="AT66" s="96"/>
      <c r="AU66" s="96"/>
      <c r="AV66" s="96"/>
      <c r="AW66" s="96"/>
      <c r="AX66" s="96"/>
      <c r="AY66" s="96"/>
      <c r="AZ66" s="96"/>
      <c r="BA66" s="96"/>
      <c r="BB66" s="96"/>
    </row>
    <row r="67" spans="1:54" ht="15" thickBot="1" x14ac:dyDescent="0.4">
      <c r="A67" s="19"/>
      <c r="B67" s="52"/>
      <c r="C67" s="53"/>
      <c r="D67" s="54"/>
      <c r="E67" s="54"/>
      <c r="F67" s="54"/>
      <c r="G67" s="54"/>
      <c r="H67" s="54"/>
      <c r="I67" s="54"/>
      <c r="J67" s="112"/>
      <c r="K67" s="112"/>
      <c r="L67" s="55"/>
      <c r="M67" s="96"/>
      <c r="N67" s="96"/>
      <c r="O67" s="96"/>
      <c r="P67" s="96"/>
      <c r="Q67" s="96"/>
      <c r="R67" s="96"/>
      <c r="S67" s="96"/>
      <c r="T67" s="96"/>
      <c r="U67" s="96"/>
      <c r="V67" s="96"/>
      <c r="W67" s="96"/>
      <c r="X67" s="96"/>
      <c r="Y67" s="96"/>
      <c r="Z67" s="96"/>
      <c r="AA67" s="96"/>
      <c r="AB67" s="96"/>
      <c r="AC67" s="96"/>
      <c r="AD67" s="96"/>
      <c r="AE67" s="96"/>
      <c r="AF67" s="96"/>
      <c r="AG67" s="96"/>
      <c r="AH67" s="96"/>
      <c r="AI67" s="96"/>
      <c r="AJ67" s="96"/>
      <c r="AK67" s="96"/>
      <c r="AL67" s="96"/>
      <c r="AM67" s="96"/>
      <c r="AN67" s="96"/>
      <c r="AO67" s="96"/>
      <c r="AP67" s="96"/>
      <c r="AQ67" s="96"/>
      <c r="AR67" s="96"/>
      <c r="AS67" s="96"/>
      <c r="AT67" s="96"/>
    </row>
    <row r="68" spans="1:54" ht="50.15" customHeight="1" x14ac:dyDescent="0.35">
      <c r="A68" s="19"/>
      <c r="C68" s="96"/>
      <c r="D68" s="96"/>
      <c r="E68" s="96"/>
      <c r="F68" s="96"/>
      <c r="G68" s="96"/>
      <c r="H68" s="96"/>
      <c r="I68" s="96"/>
      <c r="J68" s="96"/>
      <c r="K68" s="96"/>
      <c r="L68" s="96"/>
      <c r="M68" s="96"/>
      <c r="N68" s="96"/>
      <c r="O68" s="96"/>
      <c r="P68" s="96"/>
      <c r="Q68" s="96"/>
      <c r="R68" s="96"/>
      <c r="S68" s="96"/>
      <c r="T68" s="96"/>
      <c r="U68" s="96"/>
      <c r="V68" s="96"/>
      <c r="W68" s="96"/>
      <c r="X68" s="96"/>
      <c r="Y68" s="96"/>
      <c r="Z68" s="96"/>
      <c r="AA68" s="96"/>
      <c r="AB68" s="96"/>
      <c r="AC68" s="96"/>
      <c r="AD68" s="96"/>
      <c r="AE68" s="96"/>
      <c r="AF68" s="96"/>
      <c r="AG68" s="96"/>
      <c r="AH68" s="96"/>
      <c r="AI68" s="96"/>
      <c r="AJ68" s="96"/>
      <c r="AK68" s="96"/>
      <c r="AL68" s="96"/>
      <c r="AM68" s="96"/>
      <c r="AN68" s="96"/>
      <c r="AO68" s="96"/>
      <c r="AP68" s="96"/>
      <c r="AQ68" s="96"/>
      <c r="AR68" s="96"/>
      <c r="AS68" s="96"/>
      <c r="AT68" s="96"/>
    </row>
    <row r="69" spans="1:54" ht="50.15" customHeight="1" x14ac:dyDescent="0.35">
      <c r="A69" s="19"/>
      <c r="C69" s="96"/>
      <c r="D69" s="96"/>
      <c r="E69" s="96"/>
      <c r="F69" s="96"/>
      <c r="G69" s="96"/>
      <c r="H69" s="96"/>
      <c r="I69" s="96"/>
      <c r="J69" s="96"/>
      <c r="K69" s="96"/>
      <c r="L69" s="96"/>
      <c r="M69" s="96"/>
      <c r="N69" s="96"/>
      <c r="O69" s="96"/>
      <c r="P69" s="96"/>
      <c r="Q69" s="96"/>
      <c r="R69" s="96"/>
      <c r="S69" s="96"/>
      <c r="T69" s="96"/>
      <c r="U69" s="96"/>
      <c r="V69" s="96"/>
      <c r="W69" s="96"/>
      <c r="X69" s="96"/>
      <c r="Y69" s="96"/>
      <c r="Z69" s="96"/>
      <c r="AA69" s="96"/>
      <c r="AB69" s="96"/>
      <c r="AC69" s="96"/>
      <c r="AD69" s="96"/>
      <c r="AE69" s="96"/>
      <c r="AF69" s="96"/>
      <c r="AG69" s="96"/>
      <c r="AH69" s="96"/>
      <c r="AI69" s="96"/>
      <c r="AJ69" s="96"/>
      <c r="AK69" s="96"/>
      <c r="AL69" s="96"/>
      <c r="AM69" s="96"/>
      <c r="AN69" s="96"/>
      <c r="AO69" s="96"/>
      <c r="AP69" s="96"/>
      <c r="AQ69" s="96"/>
      <c r="AR69" s="96"/>
      <c r="AS69" s="96"/>
      <c r="AT69" s="96"/>
    </row>
    <row r="70" spans="1:54" ht="49.5" customHeight="1" x14ac:dyDescent="0.35">
      <c r="A70" s="19"/>
      <c r="C70" s="96"/>
      <c r="D70" s="96"/>
      <c r="E70" s="96"/>
      <c r="F70" s="96"/>
      <c r="G70" s="96"/>
      <c r="H70" s="96"/>
      <c r="I70" s="96"/>
      <c r="J70" s="96"/>
      <c r="K70" s="96"/>
      <c r="L70" s="96"/>
      <c r="M70" s="96"/>
      <c r="N70" s="96"/>
      <c r="O70" s="96"/>
      <c r="P70" s="96"/>
      <c r="Q70" s="96"/>
      <c r="R70" s="96"/>
      <c r="S70" s="96"/>
      <c r="T70" s="96"/>
      <c r="U70" s="96"/>
      <c r="V70" s="96"/>
      <c r="W70" s="96"/>
      <c r="X70" s="96"/>
      <c r="Y70" s="96"/>
      <c r="Z70" s="96"/>
      <c r="AA70" s="96"/>
      <c r="AB70" s="96"/>
      <c r="AC70" s="96"/>
      <c r="AD70" s="96"/>
      <c r="AE70" s="96"/>
      <c r="AF70" s="96"/>
      <c r="AG70" s="96"/>
      <c r="AH70" s="96"/>
      <c r="AI70" s="96"/>
      <c r="AJ70" s="96"/>
      <c r="AK70" s="96"/>
      <c r="AL70" s="96"/>
      <c r="AM70" s="96"/>
      <c r="AN70" s="96"/>
      <c r="AO70" s="96"/>
      <c r="AP70" s="96"/>
      <c r="AQ70" s="96"/>
      <c r="AR70" s="96"/>
      <c r="AS70" s="96"/>
      <c r="AT70" s="96"/>
    </row>
    <row r="71" spans="1:54" ht="50.15" customHeight="1" x14ac:dyDescent="0.35">
      <c r="A71" s="19"/>
      <c r="C71" s="96"/>
      <c r="D71" s="96"/>
      <c r="E71" s="96"/>
      <c r="F71" s="96"/>
      <c r="G71" s="96"/>
      <c r="H71" s="96"/>
      <c r="I71" s="96"/>
      <c r="J71" s="96"/>
      <c r="K71" s="96"/>
      <c r="L71" s="96"/>
      <c r="M71" s="96"/>
      <c r="N71" s="96"/>
      <c r="O71" s="96"/>
      <c r="P71" s="96"/>
      <c r="Q71" s="96"/>
      <c r="R71" s="96"/>
      <c r="S71" s="96"/>
      <c r="T71" s="96"/>
      <c r="U71" s="96"/>
      <c r="V71" s="96"/>
      <c r="W71" s="96"/>
      <c r="X71" s="96"/>
      <c r="Y71" s="96"/>
      <c r="Z71" s="96"/>
      <c r="AA71" s="96"/>
      <c r="AB71" s="96"/>
      <c r="AC71" s="96"/>
      <c r="AD71" s="96"/>
      <c r="AE71" s="96"/>
      <c r="AF71" s="96"/>
      <c r="AG71" s="96"/>
      <c r="AH71" s="96"/>
      <c r="AI71" s="96"/>
      <c r="AJ71" s="96"/>
      <c r="AK71" s="96"/>
      <c r="AL71" s="96"/>
      <c r="AM71" s="96"/>
      <c r="AN71" s="96"/>
      <c r="AO71" s="96"/>
      <c r="AP71" s="96"/>
      <c r="AQ71" s="96"/>
      <c r="AR71" s="96"/>
      <c r="AS71" s="96"/>
      <c r="AT71" s="96"/>
    </row>
    <row r="72" spans="1:54" ht="50.15" customHeight="1" x14ac:dyDescent="0.35">
      <c r="A72" s="19"/>
      <c r="C72" s="96"/>
      <c r="D72" s="96"/>
      <c r="E72" s="96"/>
      <c r="F72" s="96"/>
      <c r="G72" s="96"/>
      <c r="H72" s="96"/>
      <c r="I72" s="96"/>
      <c r="J72" s="96"/>
      <c r="K72" s="96"/>
      <c r="L72" s="96"/>
      <c r="M72" s="96"/>
      <c r="N72" s="96"/>
      <c r="O72" s="96"/>
      <c r="P72" s="96"/>
      <c r="Q72" s="96"/>
      <c r="R72" s="96"/>
      <c r="S72" s="96"/>
      <c r="T72" s="96"/>
      <c r="U72" s="96"/>
      <c r="V72" s="96"/>
      <c r="W72" s="96"/>
      <c r="X72" s="96"/>
      <c r="Y72" s="96"/>
      <c r="Z72" s="96"/>
      <c r="AA72" s="96"/>
      <c r="AB72" s="96"/>
      <c r="AC72" s="96"/>
      <c r="AD72" s="96"/>
      <c r="AE72" s="96"/>
      <c r="AF72" s="96"/>
      <c r="AG72" s="96"/>
      <c r="AH72" s="96"/>
      <c r="AI72" s="96"/>
      <c r="AJ72" s="96"/>
      <c r="AK72" s="96"/>
      <c r="AL72" s="96"/>
      <c r="AM72" s="96"/>
      <c r="AN72" s="96"/>
      <c r="AO72" s="96"/>
      <c r="AP72" s="96"/>
      <c r="AQ72" s="96"/>
      <c r="AR72" s="96"/>
      <c r="AS72" s="96"/>
      <c r="AT72" s="96"/>
    </row>
    <row r="73" spans="1:54" ht="50.15" customHeight="1" x14ac:dyDescent="0.35">
      <c r="A73" s="19"/>
      <c r="C73" s="96"/>
      <c r="D73" s="96"/>
      <c r="E73" s="96"/>
      <c r="F73" s="96"/>
      <c r="G73" s="96"/>
      <c r="H73" s="96"/>
      <c r="I73" s="96"/>
      <c r="J73" s="96"/>
      <c r="K73" s="96"/>
      <c r="L73" s="96"/>
      <c r="M73" s="96"/>
      <c r="N73" s="96"/>
      <c r="O73" s="96"/>
      <c r="P73" s="96"/>
      <c r="Q73" s="96"/>
      <c r="R73" s="96"/>
      <c r="S73" s="96"/>
      <c r="T73" s="96"/>
      <c r="U73" s="96"/>
      <c r="V73" s="96"/>
      <c r="W73" s="96"/>
      <c r="X73" s="96"/>
      <c r="Y73" s="96"/>
      <c r="Z73" s="96"/>
      <c r="AA73" s="96"/>
      <c r="AB73" s="96"/>
      <c r="AC73" s="96"/>
      <c r="AD73" s="96"/>
      <c r="AE73" s="96"/>
      <c r="AF73" s="96"/>
      <c r="AG73" s="96"/>
      <c r="AH73" s="96"/>
      <c r="AI73" s="96"/>
      <c r="AJ73" s="96"/>
      <c r="AK73" s="96"/>
      <c r="AL73" s="96"/>
      <c r="AM73" s="96"/>
      <c r="AN73" s="96"/>
      <c r="AO73" s="96"/>
      <c r="AP73" s="96"/>
      <c r="AQ73" s="96"/>
      <c r="AR73" s="96"/>
      <c r="AS73" s="96"/>
      <c r="AT73" s="96"/>
    </row>
    <row r="74" spans="1:54" x14ac:dyDescent="0.35">
      <c r="A74" s="19"/>
      <c r="C74" s="96"/>
      <c r="D74" s="96"/>
      <c r="E74" s="96"/>
      <c r="F74" s="96"/>
      <c r="G74" s="96"/>
      <c r="H74" s="96"/>
      <c r="I74" s="96"/>
      <c r="J74" s="96"/>
      <c r="K74" s="96"/>
      <c r="L74" s="96"/>
      <c r="M74" s="96"/>
      <c r="N74" s="96"/>
      <c r="O74" s="96"/>
      <c r="P74" s="96"/>
      <c r="Q74" s="96"/>
      <c r="R74" s="96"/>
      <c r="S74" s="96"/>
      <c r="T74" s="96"/>
      <c r="U74" s="96"/>
      <c r="V74" s="96"/>
      <c r="W74" s="96"/>
      <c r="X74" s="96"/>
      <c r="Y74" s="96"/>
      <c r="Z74" s="96"/>
      <c r="AA74" s="96"/>
      <c r="AB74" s="96"/>
      <c r="AC74" s="96"/>
      <c r="AD74" s="96"/>
      <c r="AE74" s="96"/>
      <c r="AF74" s="96"/>
      <c r="AG74" s="96"/>
      <c r="AH74" s="96"/>
      <c r="AI74" s="96"/>
      <c r="AJ74" s="96"/>
      <c r="AK74" s="96"/>
      <c r="AL74" s="96"/>
      <c r="AM74" s="96"/>
      <c r="AN74" s="96"/>
      <c r="AO74" s="96"/>
      <c r="AP74" s="96"/>
      <c r="AQ74" s="96"/>
      <c r="AR74" s="96"/>
      <c r="AS74" s="96"/>
      <c r="AT74" s="96"/>
    </row>
    <row r="75" spans="1:54" x14ac:dyDescent="0.35">
      <c r="A75" s="19"/>
      <c r="C75" s="96"/>
      <c r="D75" s="96"/>
      <c r="E75" s="96"/>
      <c r="F75" s="96"/>
      <c r="G75" s="96"/>
      <c r="H75" s="96"/>
      <c r="I75" s="96"/>
      <c r="J75" s="96"/>
      <c r="K75" s="96"/>
      <c r="L75" s="96"/>
      <c r="M75" s="96"/>
      <c r="N75" s="96"/>
      <c r="O75" s="96"/>
      <c r="P75" s="96"/>
      <c r="Q75" s="96"/>
      <c r="R75" s="96"/>
      <c r="S75" s="96"/>
      <c r="T75" s="96"/>
      <c r="U75" s="96"/>
      <c r="V75" s="96"/>
      <c r="W75" s="96"/>
      <c r="X75" s="96"/>
      <c r="Y75" s="96"/>
      <c r="Z75" s="96"/>
      <c r="AA75" s="96"/>
      <c r="AB75" s="96"/>
      <c r="AC75" s="96"/>
      <c r="AD75" s="96"/>
      <c r="AE75" s="96"/>
      <c r="AF75" s="96"/>
      <c r="AG75" s="96"/>
      <c r="AH75" s="96"/>
      <c r="AI75" s="96"/>
      <c r="AJ75" s="96"/>
      <c r="AK75" s="96"/>
      <c r="AL75" s="96"/>
      <c r="AM75" s="96"/>
      <c r="AN75" s="96"/>
      <c r="AO75" s="96"/>
      <c r="AP75" s="96"/>
      <c r="AQ75" s="96"/>
      <c r="AR75" s="96"/>
      <c r="AS75" s="96"/>
      <c r="AT75" s="96"/>
    </row>
    <row r="76" spans="1:54" x14ac:dyDescent="0.35">
      <c r="A76" s="19"/>
      <c r="C76" s="96"/>
      <c r="D76" s="96"/>
      <c r="E76" s="96"/>
      <c r="F76" s="96"/>
      <c r="G76" s="96"/>
      <c r="H76" s="96"/>
      <c r="I76" s="96"/>
      <c r="J76" s="96"/>
      <c r="K76" s="96"/>
      <c r="L76" s="96"/>
      <c r="M76" s="96"/>
      <c r="N76" s="96"/>
      <c r="O76" s="96"/>
      <c r="P76" s="96"/>
      <c r="Q76" s="96"/>
      <c r="R76" s="96"/>
      <c r="S76" s="96"/>
      <c r="T76" s="96"/>
      <c r="U76" s="96"/>
      <c r="V76" s="96"/>
      <c r="W76" s="96"/>
      <c r="X76" s="96"/>
      <c r="Y76" s="96"/>
      <c r="Z76" s="96"/>
      <c r="AA76" s="96"/>
      <c r="AB76" s="96"/>
      <c r="AC76" s="96"/>
      <c r="AD76" s="96"/>
      <c r="AE76" s="96"/>
      <c r="AF76" s="96"/>
      <c r="AG76" s="96"/>
      <c r="AH76" s="96"/>
      <c r="AI76" s="96"/>
      <c r="AJ76" s="96"/>
      <c r="AK76" s="96"/>
      <c r="AL76" s="96"/>
      <c r="AM76" s="96"/>
      <c r="AN76" s="96"/>
      <c r="AO76" s="96"/>
      <c r="AP76" s="96"/>
      <c r="AQ76" s="96"/>
      <c r="AR76" s="96"/>
      <c r="AS76" s="96"/>
      <c r="AT76" s="96"/>
    </row>
    <row r="77" spans="1:54" x14ac:dyDescent="0.35">
      <c r="A77" s="96"/>
      <c r="C77" s="96"/>
      <c r="D77" s="96"/>
      <c r="E77" s="96"/>
      <c r="F77" s="96"/>
      <c r="G77" s="96"/>
      <c r="H77" s="96"/>
      <c r="I77" s="96"/>
      <c r="J77" s="96"/>
      <c r="K77" s="96"/>
      <c r="L77" s="96"/>
      <c r="M77" s="96"/>
      <c r="N77" s="96"/>
      <c r="O77" s="96"/>
      <c r="P77" s="96"/>
      <c r="Q77" s="96"/>
      <c r="R77" s="96"/>
      <c r="S77" s="96"/>
      <c r="T77" s="96"/>
      <c r="U77" s="96"/>
      <c r="V77" s="96"/>
      <c r="W77" s="96"/>
      <c r="X77" s="96"/>
      <c r="Y77" s="96"/>
      <c r="Z77" s="96"/>
      <c r="AA77" s="96"/>
      <c r="AB77" s="96"/>
      <c r="AC77" s="96"/>
      <c r="AD77" s="96"/>
      <c r="AE77" s="96"/>
      <c r="AF77" s="96"/>
      <c r="AG77" s="96"/>
      <c r="AH77" s="96"/>
      <c r="AI77" s="96"/>
      <c r="AJ77" s="96"/>
      <c r="AK77" s="96"/>
      <c r="AL77" s="96"/>
      <c r="AM77" s="96"/>
      <c r="AN77" s="96"/>
      <c r="AO77" s="96"/>
      <c r="AP77" s="96"/>
      <c r="AQ77" s="96"/>
      <c r="AR77" s="96"/>
      <c r="AS77" s="96"/>
      <c r="AT77" s="96"/>
      <c r="AU77" s="96"/>
      <c r="AV77" s="96"/>
      <c r="AW77" s="96"/>
      <c r="AX77" s="96"/>
      <c r="AY77" s="96"/>
      <c r="AZ77" s="96"/>
      <c r="BA77" s="96"/>
      <c r="BB77" s="96"/>
    </row>
    <row r="78" spans="1:54" x14ac:dyDescent="0.35">
      <c r="A78" s="96"/>
      <c r="B78" s="96"/>
      <c r="C78" s="96"/>
      <c r="D78" s="96"/>
      <c r="E78" s="96"/>
      <c r="F78" s="96"/>
      <c r="G78" s="96"/>
      <c r="H78" s="96"/>
      <c r="I78" s="96"/>
      <c r="J78" s="96"/>
      <c r="K78" s="96"/>
      <c r="L78" s="96"/>
      <c r="M78" s="96"/>
      <c r="N78" s="96"/>
      <c r="O78" s="96"/>
      <c r="P78" s="96"/>
      <c r="Q78" s="96"/>
      <c r="R78" s="96"/>
      <c r="S78" s="96"/>
      <c r="T78" s="96"/>
      <c r="U78" s="96"/>
      <c r="V78" s="96"/>
      <c r="W78" s="96"/>
      <c r="X78" s="96"/>
      <c r="Y78" s="96"/>
      <c r="Z78" s="96"/>
      <c r="AA78" s="96"/>
      <c r="AB78" s="96"/>
      <c r="AC78" s="96"/>
      <c r="AD78" s="96"/>
      <c r="AE78" s="96"/>
      <c r="AF78" s="96"/>
      <c r="AG78" s="96"/>
      <c r="AH78" s="96"/>
      <c r="AI78" s="96"/>
      <c r="AJ78" s="96"/>
      <c r="AK78" s="96"/>
      <c r="AL78" s="96"/>
      <c r="AM78" s="96"/>
      <c r="AN78" s="96"/>
      <c r="AO78" s="96"/>
      <c r="AP78" s="96"/>
      <c r="AQ78" s="96"/>
      <c r="AR78" s="96"/>
      <c r="AS78" s="96"/>
      <c r="AT78" s="96"/>
      <c r="AU78" s="96"/>
      <c r="AV78" s="96"/>
      <c r="AW78" s="96"/>
      <c r="AX78" s="96"/>
      <c r="AY78" s="96"/>
      <c r="AZ78" s="96"/>
      <c r="BA78" s="96"/>
      <c r="BB78" s="96"/>
    </row>
    <row r="79" spans="1:54" x14ac:dyDescent="0.35">
      <c r="A79" s="96"/>
      <c r="B79" s="96"/>
      <c r="C79" s="96"/>
      <c r="D79" s="96"/>
      <c r="E79" s="96"/>
      <c r="F79" s="96"/>
      <c r="G79" s="96"/>
      <c r="H79" s="96"/>
      <c r="I79" s="96"/>
      <c r="J79" s="96"/>
      <c r="K79" s="96"/>
      <c r="L79" s="96"/>
      <c r="M79" s="96"/>
      <c r="N79" s="96"/>
      <c r="O79" s="96"/>
      <c r="P79" s="96"/>
      <c r="Q79" s="96"/>
      <c r="R79" s="96"/>
      <c r="S79" s="96"/>
      <c r="T79" s="96"/>
      <c r="U79" s="96"/>
      <c r="V79" s="96"/>
      <c r="W79" s="96"/>
      <c r="X79" s="96"/>
      <c r="Y79" s="96"/>
      <c r="Z79" s="96"/>
      <c r="AA79" s="96"/>
      <c r="AB79" s="96"/>
      <c r="AC79" s="96"/>
      <c r="AD79" s="96"/>
      <c r="AE79" s="96"/>
      <c r="AF79" s="96"/>
      <c r="AG79" s="96"/>
      <c r="AH79" s="96"/>
      <c r="AI79" s="96"/>
      <c r="AJ79" s="96"/>
      <c r="AK79" s="96"/>
      <c r="AL79" s="96"/>
      <c r="AM79" s="96"/>
      <c r="AN79" s="96"/>
      <c r="AO79" s="96"/>
      <c r="AP79" s="96"/>
      <c r="AQ79" s="96"/>
      <c r="AR79" s="96"/>
      <c r="AS79" s="96"/>
      <c r="AT79" s="96"/>
      <c r="AU79" s="96"/>
      <c r="AV79" s="96"/>
      <c r="AW79" s="96"/>
      <c r="AX79" s="96"/>
      <c r="AY79" s="96"/>
      <c r="AZ79" s="96"/>
      <c r="BA79" s="96"/>
      <c r="BB79" s="96"/>
    </row>
    <row r="80" spans="1:54" x14ac:dyDescent="0.35">
      <c r="A80" s="96"/>
      <c r="B80" s="96"/>
      <c r="C80" s="96"/>
      <c r="D80" s="96"/>
      <c r="E80" s="96"/>
      <c r="F80" s="96"/>
      <c r="G80" s="96"/>
      <c r="H80" s="96"/>
      <c r="I80" s="96"/>
      <c r="J80" s="96"/>
      <c r="K80" s="96"/>
      <c r="L80" s="96"/>
      <c r="M80" s="96"/>
      <c r="N80" s="96"/>
      <c r="O80" s="96"/>
      <c r="P80" s="96"/>
      <c r="Q80" s="96"/>
      <c r="R80" s="96"/>
      <c r="S80" s="96"/>
      <c r="T80" s="96"/>
      <c r="U80" s="96"/>
      <c r="V80" s="96"/>
      <c r="W80" s="96"/>
      <c r="X80" s="96"/>
      <c r="Y80" s="96"/>
      <c r="Z80" s="96"/>
      <c r="AA80" s="96"/>
      <c r="AB80" s="96"/>
      <c r="AC80" s="96"/>
      <c r="AD80" s="96"/>
      <c r="AE80" s="96"/>
      <c r="AF80" s="96"/>
      <c r="AG80" s="96"/>
      <c r="AH80" s="96"/>
      <c r="AI80" s="96"/>
      <c r="AJ80" s="96"/>
      <c r="AK80" s="96"/>
      <c r="AL80" s="96"/>
      <c r="AM80" s="96"/>
      <c r="AN80" s="96"/>
      <c r="AO80" s="96"/>
      <c r="AP80" s="96"/>
      <c r="AQ80" s="96"/>
      <c r="AR80" s="96"/>
      <c r="AS80" s="96"/>
      <c r="AT80" s="96"/>
      <c r="AU80" s="96"/>
      <c r="AV80" s="96"/>
      <c r="AW80" s="96"/>
      <c r="AX80" s="96"/>
      <c r="AY80" s="96"/>
      <c r="AZ80" s="96"/>
      <c r="BA80" s="96"/>
      <c r="BB80" s="96"/>
    </row>
    <row r="81" spans="1:13" x14ac:dyDescent="0.35">
      <c r="A81" s="96"/>
      <c r="B81" s="96"/>
      <c r="C81" s="96"/>
      <c r="D81" s="96"/>
      <c r="E81" s="96"/>
      <c r="F81" s="96"/>
      <c r="G81" s="96"/>
      <c r="H81" s="96"/>
      <c r="I81" s="96"/>
      <c r="J81" s="96"/>
      <c r="K81" s="96"/>
      <c r="L81" s="96"/>
      <c r="M81" s="96"/>
    </row>
    <row r="82" spans="1:13" x14ac:dyDescent="0.35">
      <c r="A82" s="96"/>
      <c r="B82" s="96"/>
      <c r="C82" s="96"/>
      <c r="D82" s="96"/>
      <c r="E82" s="96"/>
      <c r="F82" s="96"/>
      <c r="G82" s="96"/>
      <c r="H82" s="96"/>
      <c r="I82" s="96"/>
      <c r="J82" s="96"/>
      <c r="K82" s="96"/>
      <c r="L82" s="96"/>
      <c r="M82" s="96"/>
    </row>
    <row r="83" spans="1:13" x14ac:dyDescent="0.35">
      <c r="A83" s="96"/>
      <c r="B83" s="96"/>
      <c r="C83" s="96"/>
      <c r="D83" s="96"/>
      <c r="E83" s="96"/>
      <c r="F83" s="96"/>
      <c r="G83" s="96"/>
      <c r="H83" s="96"/>
      <c r="I83" s="96"/>
      <c r="J83" s="96"/>
      <c r="K83" s="96"/>
      <c r="L83" s="96"/>
      <c r="M83" s="96"/>
    </row>
    <row r="84" spans="1:13" x14ac:dyDescent="0.35">
      <c r="A84" s="96"/>
      <c r="B84" s="96"/>
      <c r="C84" s="96"/>
      <c r="D84" s="96"/>
      <c r="E84" s="96"/>
      <c r="F84" s="96"/>
      <c r="G84" s="96"/>
      <c r="H84" s="96"/>
      <c r="I84" s="96"/>
      <c r="J84" s="96"/>
      <c r="K84" s="96"/>
      <c r="L84" s="96"/>
      <c r="M84" s="96"/>
    </row>
    <row r="85" spans="1:13" x14ac:dyDescent="0.35">
      <c r="A85" s="96"/>
      <c r="B85" s="96"/>
      <c r="C85" s="96"/>
      <c r="D85" s="96"/>
      <c r="E85" s="96"/>
      <c r="F85" s="96"/>
      <c r="G85" s="96"/>
      <c r="H85" s="96"/>
      <c r="I85" s="96"/>
      <c r="J85" s="96"/>
      <c r="K85" s="96"/>
      <c r="L85" s="96"/>
      <c r="M85" s="96"/>
    </row>
    <row r="86" spans="1:13" x14ac:dyDescent="0.35">
      <c r="A86" s="96"/>
      <c r="B86" s="96"/>
      <c r="C86" s="96"/>
      <c r="D86" s="96"/>
      <c r="E86" s="96"/>
      <c r="F86" s="96"/>
      <c r="G86" s="96"/>
      <c r="H86" s="96"/>
      <c r="I86" s="96"/>
      <c r="J86" s="96"/>
      <c r="K86" s="96"/>
      <c r="L86" s="96"/>
      <c r="M86" s="96"/>
    </row>
    <row r="87" spans="1:13" x14ac:dyDescent="0.35">
      <c r="A87" s="96"/>
      <c r="B87" s="96"/>
      <c r="C87" s="96"/>
      <c r="D87" s="96"/>
      <c r="E87" s="96"/>
      <c r="F87" s="96"/>
      <c r="G87" s="96"/>
      <c r="H87" s="96"/>
      <c r="I87" s="96"/>
      <c r="J87" s="96"/>
      <c r="K87" s="96"/>
      <c r="L87" s="96"/>
      <c r="M87" s="96"/>
    </row>
    <row r="88" spans="1:13" x14ac:dyDescent="0.35">
      <c r="A88" s="96"/>
      <c r="B88" s="96"/>
      <c r="C88" s="96"/>
      <c r="D88" s="96"/>
      <c r="E88" s="96"/>
      <c r="F88" s="96"/>
      <c r="G88" s="96"/>
      <c r="H88" s="96"/>
      <c r="I88" s="96"/>
      <c r="J88" s="96"/>
      <c r="K88" s="96"/>
      <c r="L88" s="96"/>
      <c r="M88" s="96"/>
    </row>
    <row r="89" spans="1:13" x14ac:dyDescent="0.35">
      <c r="A89" s="96"/>
      <c r="B89" s="96"/>
      <c r="C89" s="96"/>
      <c r="D89" s="96"/>
      <c r="E89" s="96"/>
      <c r="F89" s="96"/>
      <c r="G89" s="96"/>
      <c r="H89" s="96"/>
      <c r="I89" s="96"/>
      <c r="J89" s="96"/>
      <c r="K89" s="96"/>
      <c r="L89" s="96"/>
      <c r="M89" s="96"/>
    </row>
    <row r="90" spans="1:13" x14ac:dyDescent="0.35">
      <c r="A90" s="96"/>
      <c r="B90" s="96"/>
      <c r="C90" s="96"/>
      <c r="D90" s="96"/>
      <c r="E90" s="96"/>
      <c r="F90" s="96"/>
      <c r="G90" s="96"/>
      <c r="H90" s="96"/>
      <c r="I90" s="96"/>
      <c r="J90" s="96"/>
      <c r="K90" s="96"/>
      <c r="L90" s="96"/>
      <c r="M90" s="96"/>
    </row>
    <row r="91" spans="1:13" x14ac:dyDescent="0.35">
      <c r="A91" s="96"/>
      <c r="B91" s="96"/>
      <c r="C91" s="96"/>
      <c r="D91" s="96"/>
      <c r="E91" s="96"/>
      <c r="F91" s="96"/>
      <c r="G91" s="96"/>
      <c r="H91" s="96"/>
      <c r="I91" s="96"/>
      <c r="J91" s="96"/>
      <c r="K91" s="96"/>
      <c r="L91" s="96"/>
      <c r="M91" s="96"/>
    </row>
    <row r="92" spans="1:13" x14ac:dyDescent="0.35">
      <c r="A92" s="96"/>
      <c r="B92" s="96"/>
      <c r="C92" s="96"/>
      <c r="D92" s="96"/>
      <c r="E92" s="96"/>
      <c r="F92" s="96"/>
      <c r="G92" s="96"/>
      <c r="H92" s="96"/>
      <c r="I92" s="96"/>
      <c r="J92" s="96"/>
      <c r="K92" s="96"/>
      <c r="L92" s="96"/>
      <c r="M92" s="96"/>
    </row>
    <row r="93" spans="1:13" x14ac:dyDescent="0.35">
      <c r="A93" s="96"/>
      <c r="B93" s="96"/>
      <c r="C93" s="96"/>
      <c r="D93" s="96"/>
      <c r="E93" s="96"/>
      <c r="F93" s="96"/>
      <c r="G93" s="96"/>
      <c r="H93" s="96"/>
      <c r="I93" s="96"/>
      <c r="J93" s="96"/>
      <c r="K93" s="96"/>
      <c r="L93" s="96"/>
      <c r="M93" s="96"/>
    </row>
    <row r="94" spans="1:13" x14ac:dyDescent="0.35">
      <c r="A94" s="96"/>
      <c r="B94" s="96"/>
      <c r="C94" s="96"/>
      <c r="D94" s="96"/>
      <c r="E94" s="96"/>
      <c r="F94" s="96"/>
      <c r="G94" s="96"/>
      <c r="H94" s="96"/>
      <c r="I94" s="96"/>
      <c r="J94" s="96"/>
      <c r="K94" s="96"/>
      <c r="L94" s="96"/>
      <c r="M94" s="96"/>
    </row>
    <row r="95" spans="1:13" x14ac:dyDescent="0.35">
      <c r="A95" s="96"/>
      <c r="B95" s="96"/>
      <c r="C95" s="96"/>
      <c r="D95" s="96"/>
      <c r="E95" s="96"/>
      <c r="F95" s="96"/>
      <c r="G95" s="96"/>
      <c r="H95" s="96"/>
      <c r="I95" s="96"/>
      <c r="J95" s="96"/>
      <c r="K95" s="96"/>
      <c r="L95" s="96"/>
      <c r="M95" s="96"/>
    </row>
    <row r="96" spans="1:13" x14ac:dyDescent="0.35">
      <c r="A96" s="96"/>
      <c r="B96" s="96"/>
      <c r="C96" s="96"/>
      <c r="D96" s="96"/>
      <c r="E96" s="96"/>
      <c r="F96" s="96"/>
      <c r="G96" s="96"/>
      <c r="H96" s="96"/>
      <c r="I96" s="96"/>
      <c r="J96" s="96"/>
      <c r="K96" s="96"/>
      <c r="L96" s="96"/>
      <c r="M96" s="96"/>
    </row>
    <row r="97" spans="1:13" x14ac:dyDescent="0.35">
      <c r="A97" s="96"/>
      <c r="B97" s="96"/>
      <c r="C97" s="96"/>
      <c r="D97" s="96"/>
      <c r="E97" s="96"/>
      <c r="F97" s="96"/>
      <c r="G97" s="96"/>
      <c r="H97" s="96"/>
      <c r="I97" s="96"/>
      <c r="J97" s="96"/>
      <c r="K97" s="96"/>
      <c r="L97" s="96"/>
      <c r="M97" s="96"/>
    </row>
    <row r="98" spans="1:13" x14ac:dyDescent="0.35">
      <c r="A98" s="96"/>
      <c r="B98" s="96"/>
      <c r="C98" s="96"/>
      <c r="D98" s="96"/>
      <c r="E98" s="96"/>
      <c r="F98" s="96"/>
      <c r="G98" s="96"/>
      <c r="H98" s="96"/>
      <c r="I98" s="96"/>
      <c r="J98" s="96"/>
      <c r="K98" s="96"/>
      <c r="L98" s="96"/>
      <c r="M98" s="96"/>
    </row>
    <row r="99" spans="1:13" x14ac:dyDescent="0.35">
      <c r="A99" s="96"/>
      <c r="B99" s="96"/>
      <c r="C99" s="96"/>
      <c r="D99" s="96"/>
      <c r="E99" s="96"/>
      <c r="F99" s="96"/>
      <c r="G99" s="96"/>
      <c r="H99" s="96"/>
      <c r="I99" s="96"/>
      <c r="J99" s="96"/>
      <c r="K99" s="96"/>
      <c r="L99" s="96"/>
      <c r="M99" s="96"/>
    </row>
    <row r="100" spans="1:13" x14ac:dyDescent="0.35">
      <c r="A100" s="96"/>
      <c r="B100" s="96"/>
      <c r="C100" s="96"/>
      <c r="D100" s="96"/>
      <c r="E100" s="96"/>
      <c r="F100" s="96"/>
      <c r="G100" s="96"/>
      <c r="H100" s="96"/>
      <c r="I100" s="96"/>
      <c r="J100" s="96"/>
      <c r="K100" s="96"/>
      <c r="L100" s="96"/>
      <c r="M100" s="96"/>
    </row>
    <row r="101" spans="1:13" x14ac:dyDescent="0.35">
      <c r="A101" s="96"/>
      <c r="B101" s="96"/>
      <c r="C101" s="96"/>
      <c r="D101" s="96"/>
      <c r="E101" s="96"/>
      <c r="F101" s="96"/>
      <c r="G101" s="96"/>
      <c r="H101" s="96"/>
      <c r="I101" s="96"/>
      <c r="J101" s="96"/>
      <c r="K101" s="96"/>
      <c r="L101" s="96"/>
      <c r="M101" s="96"/>
    </row>
    <row r="102" spans="1:13" x14ac:dyDescent="0.35">
      <c r="A102" s="96"/>
      <c r="B102" s="96"/>
      <c r="C102" s="96"/>
      <c r="D102" s="96"/>
      <c r="E102" s="96"/>
      <c r="F102" s="96"/>
      <c r="G102" s="96"/>
      <c r="H102" s="96"/>
      <c r="I102" s="96"/>
      <c r="J102" s="96"/>
      <c r="K102" s="96"/>
      <c r="L102" s="96"/>
      <c r="M102" s="96"/>
    </row>
    <row r="103" spans="1:13" x14ac:dyDescent="0.35">
      <c r="A103" s="96"/>
      <c r="B103" s="96"/>
      <c r="C103" s="96"/>
      <c r="D103" s="96"/>
      <c r="E103" s="96"/>
      <c r="F103" s="96"/>
      <c r="G103" s="96"/>
      <c r="H103" s="96"/>
      <c r="I103" s="96"/>
      <c r="J103" s="96"/>
      <c r="K103" s="96"/>
      <c r="L103" s="96"/>
      <c r="M103" s="96"/>
    </row>
    <row r="104" spans="1:13" x14ac:dyDescent="0.35">
      <c r="A104" s="96"/>
      <c r="B104" s="96"/>
      <c r="C104" s="96"/>
      <c r="D104" s="96"/>
      <c r="E104" s="96"/>
      <c r="F104" s="96"/>
      <c r="G104" s="96"/>
      <c r="H104" s="96"/>
      <c r="I104" s="96"/>
      <c r="J104" s="96"/>
      <c r="K104" s="96"/>
      <c r="L104" s="96"/>
      <c r="M104" s="96"/>
    </row>
    <row r="105" spans="1:13" x14ac:dyDescent="0.35">
      <c r="A105" s="96"/>
      <c r="B105" s="96"/>
      <c r="C105" s="96"/>
      <c r="D105" s="96"/>
      <c r="E105" s="96"/>
      <c r="F105" s="96"/>
      <c r="G105" s="96"/>
      <c r="H105" s="96"/>
      <c r="I105" s="96"/>
      <c r="J105" s="96"/>
      <c r="K105" s="96"/>
      <c r="L105" s="96"/>
      <c r="M105" s="96"/>
    </row>
    <row r="106" spans="1:13" x14ac:dyDescent="0.35">
      <c r="A106" s="96"/>
      <c r="B106" s="96"/>
      <c r="C106" s="96"/>
      <c r="D106" s="96"/>
      <c r="E106" s="96"/>
      <c r="F106" s="96"/>
      <c r="G106" s="96"/>
      <c r="H106" s="96"/>
      <c r="I106" s="96"/>
      <c r="J106" s="96"/>
      <c r="K106" s="96"/>
      <c r="L106" s="96"/>
      <c r="M106" s="96"/>
    </row>
    <row r="107" spans="1:13" x14ac:dyDescent="0.35">
      <c r="A107" s="96"/>
      <c r="B107" s="96"/>
      <c r="C107" s="96"/>
      <c r="D107" s="96"/>
      <c r="E107" s="96"/>
      <c r="F107" s="96"/>
      <c r="G107" s="96"/>
      <c r="H107" s="96"/>
      <c r="I107" s="96"/>
      <c r="J107" s="96"/>
      <c r="K107" s="96"/>
      <c r="L107" s="96"/>
      <c r="M107" s="96"/>
    </row>
    <row r="108" spans="1:13" x14ac:dyDescent="0.35">
      <c r="A108" s="96"/>
      <c r="B108" s="96"/>
      <c r="C108" s="96"/>
      <c r="D108" s="96"/>
      <c r="E108" s="96"/>
      <c r="F108" s="96"/>
      <c r="G108" s="96"/>
      <c r="H108" s="96"/>
      <c r="I108" s="96"/>
      <c r="J108" s="96"/>
      <c r="K108" s="96"/>
      <c r="L108" s="96"/>
      <c r="M108" s="96"/>
    </row>
    <row r="109" spans="1:13" x14ac:dyDescent="0.35">
      <c r="A109" s="96"/>
      <c r="B109" s="96"/>
      <c r="C109" s="96"/>
      <c r="D109" s="96"/>
      <c r="E109" s="96"/>
      <c r="F109" s="96"/>
      <c r="G109" s="96"/>
      <c r="H109" s="96"/>
      <c r="I109" s="96"/>
      <c r="J109" s="96"/>
      <c r="K109" s="96"/>
      <c r="L109" s="96"/>
      <c r="M109" s="96"/>
    </row>
    <row r="110" spans="1:13" x14ac:dyDescent="0.35">
      <c r="A110" s="96"/>
      <c r="B110" s="96"/>
      <c r="C110" s="96"/>
      <c r="D110" s="96"/>
      <c r="E110" s="96"/>
      <c r="F110" s="96"/>
      <c r="G110" s="96"/>
      <c r="H110" s="96"/>
      <c r="I110" s="96"/>
      <c r="J110" s="96"/>
      <c r="K110" s="96"/>
      <c r="L110" s="96"/>
      <c r="M110" s="96"/>
    </row>
    <row r="111" spans="1:13" x14ac:dyDescent="0.35">
      <c r="A111" s="96"/>
      <c r="B111" s="96"/>
      <c r="C111" s="96"/>
      <c r="D111" s="96"/>
      <c r="E111" s="96"/>
      <c r="F111" s="96"/>
      <c r="G111" s="96"/>
      <c r="H111" s="96"/>
      <c r="I111" s="96"/>
      <c r="J111" s="96"/>
      <c r="K111" s="96"/>
      <c r="L111" s="96"/>
      <c r="M111" s="96"/>
    </row>
    <row r="112" spans="1:13" x14ac:dyDescent="0.35">
      <c r="A112" s="96"/>
      <c r="B112" s="96"/>
      <c r="C112" s="96"/>
      <c r="D112" s="96"/>
      <c r="E112" s="96"/>
      <c r="F112" s="96"/>
      <c r="G112" s="96"/>
      <c r="H112" s="96"/>
      <c r="I112" s="96"/>
      <c r="J112" s="96"/>
      <c r="K112" s="96"/>
      <c r="L112" s="96"/>
      <c r="M112" s="96"/>
    </row>
    <row r="113" spans="1:13" x14ac:dyDescent="0.35">
      <c r="A113" s="96"/>
      <c r="B113" s="96"/>
      <c r="C113" s="96"/>
      <c r="D113" s="96"/>
      <c r="E113" s="96"/>
      <c r="F113" s="96"/>
      <c r="G113" s="96"/>
      <c r="H113" s="96"/>
      <c r="I113" s="96"/>
      <c r="J113" s="96"/>
      <c r="K113" s="96"/>
      <c r="L113" s="96"/>
      <c r="M113" s="96"/>
    </row>
    <row r="114" spans="1:13" x14ac:dyDescent="0.35">
      <c r="A114" s="96"/>
      <c r="B114" s="96"/>
      <c r="C114" s="96"/>
      <c r="D114" s="96"/>
      <c r="E114" s="96"/>
      <c r="F114" s="96"/>
      <c r="G114" s="96"/>
      <c r="H114" s="96"/>
      <c r="I114" s="96"/>
      <c r="J114" s="96"/>
      <c r="K114" s="96"/>
      <c r="L114" s="96"/>
      <c r="M114" s="96"/>
    </row>
    <row r="115" spans="1:13" x14ac:dyDescent="0.35">
      <c r="A115" s="96"/>
      <c r="B115" s="96"/>
      <c r="C115" s="96"/>
      <c r="D115" s="96"/>
      <c r="E115" s="96"/>
      <c r="F115" s="96"/>
      <c r="G115" s="96"/>
      <c r="H115" s="96"/>
      <c r="I115" s="96"/>
      <c r="J115" s="96"/>
      <c r="K115" s="96"/>
      <c r="L115" s="96"/>
      <c r="M115" s="96"/>
    </row>
    <row r="116" spans="1:13" x14ac:dyDescent="0.35">
      <c r="A116" s="96"/>
      <c r="B116" s="96"/>
      <c r="J116" s="96"/>
      <c r="K116" s="96"/>
      <c r="L116" s="96"/>
      <c r="M116" s="96"/>
    </row>
    <row r="117" spans="1:13" x14ac:dyDescent="0.35">
      <c r="A117" s="96"/>
      <c r="B117" s="96"/>
      <c r="J117" s="96"/>
      <c r="K117" s="96"/>
      <c r="L117" s="96"/>
      <c r="M117" s="96"/>
    </row>
    <row r="118" spans="1:13" x14ac:dyDescent="0.35">
      <c r="A118" s="96"/>
      <c r="B118" s="96"/>
      <c r="J118" s="96"/>
      <c r="K118" s="96"/>
      <c r="L118" s="96"/>
      <c r="M118" s="96"/>
    </row>
    <row r="119" spans="1:13" x14ac:dyDescent="0.35">
      <c r="A119" s="96"/>
      <c r="B119" s="96"/>
      <c r="J119" s="96"/>
      <c r="K119" s="96"/>
      <c r="L119" s="96"/>
      <c r="M119" s="96"/>
    </row>
    <row r="120" spans="1:13" x14ac:dyDescent="0.35">
      <c r="A120" s="96"/>
      <c r="B120" s="96"/>
      <c r="J120" s="96"/>
      <c r="K120" s="96"/>
      <c r="L120" s="96"/>
      <c r="M120" s="96"/>
    </row>
    <row r="121" spans="1:13" x14ac:dyDescent="0.35">
      <c r="A121" s="96"/>
      <c r="B121" s="96"/>
      <c r="J121" s="96"/>
      <c r="K121" s="96"/>
      <c r="L121" s="96"/>
      <c r="M121" s="96"/>
    </row>
    <row r="122" spans="1:13" x14ac:dyDescent="0.35">
      <c r="A122" s="96"/>
      <c r="B122" s="96"/>
      <c r="J122" s="96"/>
      <c r="K122" s="96"/>
      <c r="L122" s="96"/>
      <c r="M122" s="96"/>
    </row>
    <row r="123" spans="1:13" x14ac:dyDescent="0.35">
      <c r="A123" s="96"/>
      <c r="B123" s="96"/>
      <c r="J123" s="96"/>
      <c r="K123" s="96"/>
      <c r="L123" s="96"/>
      <c r="M123" s="96"/>
    </row>
    <row r="124" spans="1:13" x14ac:dyDescent="0.35">
      <c r="A124" s="96"/>
      <c r="B124" s="96"/>
      <c r="J124" s="96"/>
      <c r="K124" s="96"/>
      <c r="L124" s="96"/>
      <c r="M124" s="96"/>
    </row>
    <row r="125" spans="1:13" x14ac:dyDescent="0.35">
      <c r="B125" s="96"/>
      <c r="L125" s="96"/>
    </row>
  </sheetData>
  <mergeCells count="73">
    <mergeCell ref="C3:K3"/>
    <mergeCell ref="C4:K4"/>
    <mergeCell ref="C19:J19"/>
    <mergeCell ref="D7:E7"/>
    <mergeCell ref="H7:I7"/>
    <mergeCell ref="H12:I12"/>
    <mergeCell ref="H8:I8"/>
    <mergeCell ref="E16:J16"/>
    <mergeCell ref="E17:J17"/>
    <mergeCell ref="D15:K15"/>
    <mergeCell ref="F7:G7"/>
    <mergeCell ref="F8:G8"/>
    <mergeCell ref="F12:G12"/>
    <mergeCell ref="D8:E9"/>
    <mergeCell ref="F9:G9"/>
    <mergeCell ref="H9:I9"/>
    <mergeCell ref="F29:G29"/>
    <mergeCell ref="F26:G26"/>
    <mergeCell ref="F30:G30"/>
    <mergeCell ref="C36:J36"/>
    <mergeCell ref="D37:K44"/>
    <mergeCell ref="D26:E27"/>
    <mergeCell ref="F27:G27"/>
    <mergeCell ref="H27:I27"/>
    <mergeCell ref="D28:E28"/>
    <mergeCell ref="F28:G28"/>
    <mergeCell ref="H28:I28"/>
    <mergeCell ref="D29:E30"/>
    <mergeCell ref="F25:G25"/>
    <mergeCell ref="D20:K23"/>
    <mergeCell ref="D25:E25"/>
    <mergeCell ref="H25:I25"/>
    <mergeCell ref="D11:E12"/>
    <mergeCell ref="F11:G11"/>
    <mergeCell ref="H11:I11"/>
    <mergeCell ref="E54:J54"/>
    <mergeCell ref="H50:I50"/>
    <mergeCell ref="E53:J53"/>
    <mergeCell ref="C56:E56"/>
    <mergeCell ref="F50:G50"/>
    <mergeCell ref="D50:E50"/>
    <mergeCell ref="C5:K5"/>
    <mergeCell ref="D60:F60"/>
    <mergeCell ref="D61:F61"/>
    <mergeCell ref="D62:F62"/>
    <mergeCell ref="D63:F63"/>
    <mergeCell ref="H26:I26"/>
    <mergeCell ref="H29:I29"/>
    <mergeCell ref="H30:I30"/>
    <mergeCell ref="D59:F59"/>
    <mergeCell ref="C48:C51"/>
    <mergeCell ref="F48:G48"/>
    <mergeCell ref="F49:G49"/>
    <mergeCell ref="D47:E47"/>
    <mergeCell ref="H47:I47"/>
    <mergeCell ref="E33:J33"/>
    <mergeCell ref="E34:J34"/>
    <mergeCell ref="D10:E10"/>
    <mergeCell ref="F10:G10"/>
    <mergeCell ref="H10:I10"/>
    <mergeCell ref="D65:F65"/>
    <mergeCell ref="D66:F66"/>
    <mergeCell ref="D64:F64"/>
    <mergeCell ref="D48:E48"/>
    <mergeCell ref="H48:I48"/>
    <mergeCell ref="F47:G47"/>
    <mergeCell ref="I64:K64"/>
    <mergeCell ref="H49:I49"/>
    <mergeCell ref="I59:K59"/>
    <mergeCell ref="I60:K60"/>
    <mergeCell ref="I61:K61"/>
    <mergeCell ref="I62:K62"/>
    <mergeCell ref="I63:K63"/>
  </mergeCells>
  <dataValidations count="6">
    <dataValidation type="list" allowBlank="1" showInputMessage="1" showErrorMessage="1" sqref="F10:F11 G28 F12:G12 G10 F28:F29 F30:G30 F50:G50" xr:uid="{00000000-0002-0000-0700-000000000000}">
      <formula1>"Outcome 1, Outcome 2, Outcome 3, Outcome 4, Outcome 5, Outcome 6, Outcome 7, Outcome 8"</formula1>
    </dataValidation>
    <dataValidation allowBlank="1" showInputMessage="1" showErrorMessage="1" prompt="Report on the progress at output level and explain how it relates to the key milestone (outcome/project component)" sqref="J7 J25 J47" xr:uid="{00000000-0002-0000-0700-000001000000}"/>
    <dataValidation allowBlank="1" showInputMessage="1" showErrorMessage="1" prompt="Refers to the progress expected to be reached at project finalization. " sqref="H7:I7 H25:I25 H47:I47" xr:uid="{00000000-0002-0000-0700-000002000000}"/>
    <dataValidation allowBlank="1" showInputMessage="1" showErrorMessage="1" prompt="Please use the drop-down menu to fill this section" sqref="F7:G7 F25:G25 F47:G47" xr:uid="{00000000-0002-0000-0700-000003000000}"/>
    <dataValidation allowBlank="1" showInputMessage="1" showErrorMessage="1" prompt="Report the project components/outcomes as in the project document " sqref="D7:E7 D25:E25 D47:E47" xr:uid="{00000000-0002-0000-0700-000004000000}"/>
    <dataValidation type="list" allowBlank="1" showInputMessage="1" showErrorMessage="1" prompt="Please use drop down menu to enter data " sqref="F26:F27 F8:F9 F48:F49" xr:uid="{00000000-0002-0000-0700-000005000000}">
      <formula1>"Outcome 1, Outcome 2, Outcome 3, Outcome 4, Outcome 5, Outcome 6, Outcome 7, Outcome 8"</formula1>
    </dataValidation>
  </dataValidations>
  <hyperlinks>
    <hyperlink ref="E17" r:id="rId1" xr:uid="{00000000-0004-0000-0700-000000000000}"/>
  </hyperlinks>
  <pageMargins left="0.2" right="0.21" top="0.17" bottom="0.17" header="0.17" footer="0.17"/>
  <pageSetup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I33"/>
  <sheetViews>
    <sheetView topLeftCell="A20" workbookViewId="0">
      <selection activeCell="G9" sqref="G9"/>
    </sheetView>
  </sheetViews>
  <sheetFormatPr defaultColWidth="8.81640625" defaultRowHeight="14.5" x14ac:dyDescent="0.35"/>
  <cols>
    <col min="1" max="1" width="1.453125" customWidth="1"/>
    <col min="2" max="2" width="1.81640625" customWidth="1"/>
    <col min="3" max="3" width="13.453125" customWidth="1"/>
    <col min="4" max="4" width="11.453125" customWidth="1"/>
    <col min="5" max="5" width="22.1796875" customWidth="1"/>
    <col min="6" max="6" width="18.1796875" customWidth="1"/>
    <col min="7" max="7" width="17.81640625" customWidth="1"/>
    <col min="8" max="8" width="16.81640625" customWidth="1"/>
    <col min="9" max="10" width="1.54296875" customWidth="1"/>
  </cols>
  <sheetData>
    <row r="1" spans="2:9" ht="15" thickBot="1" x14ac:dyDescent="0.4"/>
    <row r="2" spans="2:9" ht="15" thickBot="1" x14ac:dyDescent="0.4">
      <c r="B2" s="38"/>
      <c r="C2" s="39"/>
      <c r="D2" s="40"/>
      <c r="E2" s="40"/>
      <c r="F2" s="40"/>
      <c r="G2" s="40"/>
      <c r="H2" s="40"/>
      <c r="I2" s="41"/>
    </row>
    <row r="3" spans="2:9" ht="20.5" thickBot="1" x14ac:dyDescent="0.45">
      <c r="B3" s="89"/>
      <c r="C3" s="538" t="s">
        <v>234</v>
      </c>
      <c r="D3" s="763"/>
      <c r="E3" s="763"/>
      <c r="F3" s="763"/>
      <c r="G3" s="763"/>
      <c r="H3" s="764"/>
      <c r="I3" s="91"/>
    </row>
    <row r="4" spans="2:9" x14ac:dyDescent="0.35">
      <c r="B4" s="42"/>
      <c r="C4" s="765" t="s">
        <v>235</v>
      </c>
      <c r="D4" s="765"/>
      <c r="E4" s="765"/>
      <c r="F4" s="765"/>
      <c r="G4" s="765"/>
      <c r="H4" s="765"/>
      <c r="I4" s="43"/>
    </row>
    <row r="5" spans="2:9" x14ac:dyDescent="0.35">
      <c r="B5" s="42"/>
      <c r="C5" s="727"/>
      <c r="D5" s="727"/>
      <c r="E5" s="727"/>
      <c r="F5" s="727"/>
      <c r="G5" s="727"/>
      <c r="H5" s="727"/>
      <c r="I5" s="43"/>
    </row>
    <row r="6" spans="2:9" ht="46" customHeight="1" thickBot="1" x14ac:dyDescent="0.4">
      <c r="B6" s="42"/>
      <c r="C6" s="770" t="s">
        <v>236</v>
      </c>
      <c r="D6" s="770"/>
      <c r="E6" s="45"/>
      <c r="F6" s="45"/>
      <c r="G6" s="45"/>
      <c r="H6" s="45"/>
      <c r="I6" s="43"/>
    </row>
    <row r="7" spans="2:9" ht="30" customHeight="1" thickBot="1" x14ac:dyDescent="0.4">
      <c r="B7" s="42"/>
      <c r="C7" s="149" t="s">
        <v>233</v>
      </c>
      <c r="D7" s="766" t="s">
        <v>232</v>
      </c>
      <c r="E7" s="767"/>
      <c r="F7" s="97" t="s">
        <v>231</v>
      </c>
      <c r="G7" s="98" t="s">
        <v>260</v>
      </c>
      <c r="H7" s="97" t="s">
        <v>266</v>
      </c>
      <c r="I7" s="43"/>
    </row>
    <row r="8" spans="2:9" ht="47.15" customHeight="1" x14ac:dyDescent="0.35">
      <c r="B8" s="47"/>
      <c r="C8" s="771" t="s">
        <v>955</v>
      </c>
      <c r="D8" s="768" t="s">
        <v>956</v>
      </c>
      <c r="E8" s="769"/>
      <c r="F8" s="414" t="s">
        <v>957</v>
      </c>
      <c r="G8" s="414">
        <v>0</v>
      </c>
      <c r="H8" s="415" t="s">
        <v>958</v>
      </c>
      <c r="I8" s="48"/>
    </row>
    <row r="9" spans="2:9" ht="69" x14ac:dyDescent="0.35">
      <c r="B9" s="47"/>
      <c r="C9" s="772"/>
      <c r="D9" s="768" t="s">
        <v>959</v>
      </c>
      <c r="E9" s="769"/>
      <c r="F9" s="416">
        <v>0</v>
      </c>
      <c r="G9" s="441" t="s">
        <v>991</v>
      </c>
      <c r="H9" s="416" t="s">
        <v>960</v>
      </c>
      <c r="I9" s="48"/>
    </row>
    <row r="10" spans="2:9" ht="70" customHeight="1" x14ac:dyDescent="0.35">
      <c r="B10" s="47"/>
      <c r="C10" s="772"/>
      <c r="D10" s="761" t="s">
        <v>961</v>
      </c>
      <c r="E10" s="762"/>
      <c r="F10" s="417">
        <v>0</v>
      </c>
      <c r="G10" s="418">
        <v>0</v>
      </c>
      <c r="H10" s="419" t="s">
        <v>962</v>
      </c>
      <c r="I10" s="48"/>
    </row>
    <row r="11" spans="2:9" ht="62.15" customHeight="1" x14ac:dyDescent="0.35">
      <c r="B11" s="47"/>
      <c r="C11" s="775" t="s">
        <v>963</v>
      </c>
      <c r="D11" s="768" t="s">
        <v>964</v>
      </c>
      <c r="E11" s="769"/>
      <c r="F11" s="416">
        <v>0</v>
      </c>
      <c r="G11" s="418">
        <v>0</v>
      </c>
      <c r="H11" s="416" t="s">
        <v>965</v>
      </c>
      <c r="I11" s="48"/>
    </row>
    <row r="12" spans="2:9" ht="63" customHeight="1" x14ac:dyDescent="0.35">
      <c r="B12" s="47"/>
      <c r="C12" s="772"/>
      <c r="D12" s="768" t="s">
        <v>939</v>
      </c>
      <c r="E12" s="769"/>
      <c r="F12" s="416" t="s">
        <v>954</v>
      </c>
      <c r="G12" s="416">
        <v>0</v>
      </c>
      <c r="H12" s="416" t="s">
        <v>966</v>
      </c>
      <c r="I12" s="48"/>
    </row>
    <row r="13" spans="2:9" ht="46" x14ac:dyDescent="0.35">
      <c r="B13" s="47"/>
      <c r="C13" s="776"/>
      <c r="D13" s="768" t="s">
        <v>967</v>
      </c>
      <c r="E13" s="769"/>
      <c r="F13" s="416">
        <v>0</v>
      </c>
      <c r="G13" s="420">
        <v>2</v>
      </c>
      <c r="H13" s="416" t="s">
        <v>968</v>
      </c>
      <c r="I13" s="48"/>
    </row>
    <row r="14" spans="2:9" ht="33.65" customHeight="1" x14ac:dyDescent="0.35">
      <c r="B14" s="47"/>
      <c r="C14" s="102" t="s">
        <v>969</v>
      </c>
      <c r="D14" s="761" t="s">
        <v>970</v>
      </c>
      <c r="E14" s="762"/>
      <c r="F14" s="419">
        <v>0</v>
      </c>
      <c r="G14" s="421">
        <v>3</v>
      </c>
      <c r="H14" s="419">
        <v>3</v>
      </c>
      <c r="I14" s="48"/>
    </row>
    <row r="15" spans="2:9" x14ac:dyDescent="0.35">
      <c r="B15" s="47"/>
      <c r="C15" s="102"/>
      <c r="D15" s="768" t="s">
        <v>971</v>
      </c>
      <c r="E15" s="769"/>
      <c r="F15" s="416">
        <v>0</v>
      </c>
      <c r="G15" s="420">
        <v>20</v>
      </c>
      <c r="H15" s="416">
        <v>60</v>
      </c>
      <c r="I15" s="48"/>
    </row>
    <row r="16" spans="2:9" x14ac:dyDescent="0.35">
      <c r="B16" s="47"/>
      <c r="C16" s="102"/>
      <c r="D16" s="768" t="s">
        <v>972</v>
      </c>
      <c r="E16" s="769"/>
      <c r="F16" s="416">
        <v>0</v>
      </c>
      <c r="G16" s="420">
        <v>500</v>
      </c>
      <c r="H16" s="416">
        <v>500</v>
      </c>
      <c r="I16" s="48"/>
    </row>
    <row r="17" spans="2:9" x14ac:dyDescent="0.35">
      <c r="B17" s="47"/>
      <c r="C17" s="102"/>
      <c r="D17" s="768" t="s">
        <v>973</v>
      </c>
      <c r="E17" s="769"/>
      <c r="F17" s="416">
        <v>0</v>
      </c>
      <c r="G17" s="420">
        <v>1500</v>
      </c>
      <c r="H17" s="416">
        <v>2000</v>
      </c>
      <c r="I17" s="48"/>
    </row>
    <row r="18" spans="2:9" ht="44.5" customHeight="1" x14ac:dyDescent="0.35">
      <c r="B18" s="47"/>
      <c r="C18" s="102"/>
      <c r="D18" s="761" t="s">
        <v>974</v>
      </c>
      <c r="E18" s="762"/>
      <c r="F18" s="419">
        <v>0</v>
      </c>
      <c r="G18" s="421">
        <v>2</v>
      </c>
      <c r="H18" s="419">
        <v>12</v>
      </c>
      <c r="I18" s="48"/>
    </row>
    <row r="19" spans="2:9" ht="47.5" customHeight="1" x14ac:dyDescent="0.35">
      <c r="B19" s="47"/>
      <c r="C19" s="102"/>
      <c r="D19" s="761" t="s">
        <v>975</v>
      </c>
      <c r="E19" s="762"/>
      <c r="F19" s="419">
        <v>0</v>
      </c>
      <c r="G19" s="421">
        <v>2</v>
      </c>
      <c r="H19" s="419">
        <v>12</v>
      </c>
      <c r="I19" s="48"/>
    </row>
    <row r="20" spans="2:9" ht="23" x14ac:dyDescent="0.35">
      <c r="B20" s="47"/>
      <c r="C20" s="102"/>
      <c r="D20" s="761" t="s">
        <v>976</v>
      </c>
      <c r="E20" s="762"/>
      <c r="F20" s="419">
        <v>0</v>
      </c>
      <c r="G20" s="421" t="s">
        <v>988</v>
      </c>
      <c r="H20" s="419" t="s">
        <v>977</v>
      </c>
      <c r="I20" s="48"/>
    </row>
    <row r="21" spans="2:9" ht="23" x14ac:dyDescent="0.35">
      <c r="B21" s="47"/>
      <c r="C21" s="102"/>
      <c r="D21" s="761" t="s">
        <v>978</v>
      </c>
      <c r="E21" s="762"/>
      <c r="F21" s="419">
        <v>0</v>
      </c>
      <c r="G21" s="421" t="s">
        <v>989</v>
      </c>
      <c r="H21" s="419" t="s">
        <v>979</v>
      </c>
      <c r="I21" s="48"/>
    </row>
    <row r="22" spans="2:9" x14ac:dyDescent="0.35">
      <c r="B22" s="47"/>
      <c r="C22" s="102"/>
      <c r="D22" s="768" t="s">
        <v>944</v>
      </c>
      <c r="E22" s="769"/>
      <c r="F22" s="416">
        <v>0</v>
      </c>
      <c r="G22" s="420">
        <v>18</v>
      </c>
      <c r="H22" s="416">
        <v>18</v>
      </c>
      <c r="I22" s="48"/>
    </row>
    <row r="23" spans="2:9" ht="30" customHeight="1" x14ac:dyDescent="0.35">
      <c r="B23" s="47"/>
      <c r="C23" s="102"/>
      <c r="D23" s="761" t="s">
        <v>946</v>
      </c>
      <c r="E23" s="762"/>
      <c r="F23" s="419">
        <v>0</v>
      </c>
      <c r="G23" s="421">
        <v>33</v>
      </c>
      <c r="H23" s="419">
        <v>30</v>
      </c>
      <c r="I23" s="48"/>
    </row>
    <row r="24" spans="2:9" x14ac:dyDescent="0.35">
      <c r="B24" s="47"/>
      <c r="C24" s="102"/>
      <c r="D24" s="768" t="s">
        <v>980</v>
      </c>
      <c r="E24" s="769"/>
      <c r="F24" s="416">
        <v>0</v>
      </c>
      <c r="G24" s="420">
        <v>0</v>
      </c>
      <c r="H24" s="416">
        <v>2</v>
      </c>
      <c r="I24" s="48"/>
    </row>
    <row r="25" spans="2:9" x14ac:dyDescent="0.35">
      <c r="B25" s="47"/>
      <c r="C25" s="102"/>
      <c r="D25" s="768" t="s">
        <v>981</v>
      </c>
      <c r="E25" s="769"/>
      <c r="F25" s="416">
        <v>0</v>
      </c>
      <c r="G25" s="420">
        <v>0</v>
      </c>
      <c r="H25" s="416">
        <v>3</v>
      </c>
      <c r="I25" s="48"/>
    </row>
    <row r="26" spans="2:9" x14ac:dyDescent="0.35">
      <c r="B26" s="47"/>
      <c r="C26" s="102"/>
      <c r="D26" s="768" t="s">
        <v>982</v>
      </c>
      <c r="E26" s="769"/>
      <c r="F26" s="416">
        <v>0</v>
      </c>
      <c r="G26" s="420">
        <v>0</v>
      </c>
      <c r="H26" s="416">
        <v>1</v>
      </c>
      <c r="I26" s="48"/>
    </row>
    <row r="27" spans="2:9" ht="24.65" customHeight="1" x14ac:dyDescent="0.35">
      <c r="B27" s="47"/>
      <c r="C27" s="102"/>
      <c r="D27" s="768" t="s">
        <v>983</v>
      </c>
      <c r="E27" s="769"/>
      <c r="F27" s="416">
        <v>0</v>
      </c>
      <c r="G27" s="420">
        <v>2</v>
      </c>
      <c r="H27" s="416">
        <v>2</v>
      </c>
      <c r="I27" s="48"/>
    </row>
    <row r="28" spans="2:9" ht="29.15" customHeight="1" x14ac:dyDescent="0.35">
      <c r="B28" s="47"/>
      <c r="C28" s="102"/>
      <c r="D28" s="768" t="s">
        <v>984</v>
      </c>
      <c r="E28" s="769"/>
      <c r="F28" s="416">
        <v>0</v>
      </c>
      <c r="G28" s="420">
        <v>0</v>
      </c>
      <c r="H28" s="416">
        <v>1</v>
      </c>
      <c r="I28" s="48"/>
    </row>
    <row r="29" spans="2:9" ht="40" customHeight="1" x14ac:dyDescent="0.35">
      <c r="B29" s="47"/>
      <c r="C29" s="102"/>
      <c r="D29" s="768" t="s">
        <v>985</v>
      </c>
      <c r="E29" s="769"/>
      <c r="F29" s="416">
        <v>0</v>
      </c>
      <c r="G29" s="420">
        <v>0</v>
      </c>
      <c r="H29" s="416">
        <v>6</v>
      </c>
      <c r="I29" s="48"/>
    </row>
    <row r="30" spans="2:9" x14ac:dyDescent="0.35">
      <c r="B30" s="47"/>
      <c r="C30" s="102"/>
      <c r="D30" s="761" t="s">
        <v>986</v>
      </c>
      <c r="E30" s="762"/>
      <c r="F30" s="419">
        <v>0</v>
      </c>
      <c r="G30" s="421">
        <v>0</v>
      </c>
      <c r="H30" s="419"/>
      <c r="I30" s="48"/>
    </row>
    <row r="31" spans="2:9" ht="41.15" customHeight="1" x14ac:dyDescent="0.35">
      <c r="B31" s="47"/>
      <c r="C31" s="102"/>
      <c r="D31" s="761" t="s">
        <v>949</v>
      </c>
      <c r="E31" s="762"/>
      <c r="F31" s="416">
        <v>0</v>
      </c>
      <c r="G31" s="420">
        <v>272</v>
      </c>
      <c r="H31" s="416">
        <v>410</v>
      </c>
      <c r="I31" s="48"/>
    </row>
    <row r="32" spans="2:9" ht="15" thickBot="1" x14ac:dyDescent="0.4">
      <c r="B32" s="47"/>
      <c r="C32" s="103"/>
      <c r="D32" s="773" t="s">
        <v>987</v>
      </c>
      <c r="E32" s="774"/>
      <c r="F32" s="422">
        <v>0</v>
      </c>
      <c r="G32" s="422">
        <v>1</v>
      </c>
      <c r="H32" s="422">
        <v>1</v>
      </c>
      <c r="I32" s="48"/>
    </row>
    <row r="33" spans="2:9" ht="15" thickBot="1" x14ac:dyDescent="0.4">
      <c r="B33" s="99"/>
      <c r="C33" s="100"/>
      <c r="D33" s="100"/>
      <c r="E33" s="100"/>
      <c r="F33" s="100"/>
      <c r="G33" s="100"/>
      <c r="H33" s="100"/>
      <c r="I33" s="101"/>
    </row>
  </sheetData>
  <mergeCells count="32">
    <mergeCell ref="C11:C13"/>
    <mergeCell ref="D26:E26"/>
    <mergeCell ref="D27:E27"/>
    <mergeCell ref="D28:E28"/>
    <mergeCell ref="D11:E11"/>
    <mergeCell ref="D12:E12"/>
    <mergeCell ref="D13:E13"/>
    <mergeCell ref="D14:E14"/>
    <mergeCell ref="D15:E15"/>
    <mergeCell ref="D16:E16"/>
    <mergeCell ref="D17:E17"/>
    <mergeCell ref="D18:E18"/>
    <mergeCell ref="D19:E19"/>
    <mergeCell ref="D20:E20"/>
    <mergeCell ref="D29:E29"/>
    <mergeCell ref="D30:E30"/>
    <mergeCell ref="D31:E31"/>
    <mergeCell ref="D32:E32"/>
    <mergeCell ref="D21:E21"/>
    <mergeCell ref="D22:E22"/>
    <mergeCell ref="D23:E23"/>
    <mergeCell ref="D24:E24"/>
    <mergeCell ref="D25:E25"/>
    <mergeCell ref="D10:E10"/>
    <mergeCell ref="C3:H3"/>
    <mergeCell ref="C4:H4"/>
    <mergeCell ref="C5:H5"/>
    <mergeCell ref="D7:E7"/>
    <mergeCell ref="D8:E8"/>
    <mergeCell ref="C6:D6"/>
    <mergeCell ref="C8:C10"/>
    <mergeCell ref="D9:E9"/>
  </mergeCells>
  <pageMargins left="0.25" right="0.25" top="0.17" bottom="0.17" header="0.17" footer="0.17"/>
  <pageSetup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0"/>
  </sheetPr>
  <dimension ref="B1:G41"/>
  <sheetViews>
    <sheetView workbookViewId="0">
      <selection activeCell="D21" sqref="D21"/>
    </sheetView>
  </sheetViews>
  <sheetFormatPr defaultColWidth="8.81640625" defaultRowHeight="14.5" x14ac:dyDescent="0.35"/>
  <cols>
    <col min="1" max="1" width="1.453125" customWidth="1"/>
    <col min="2" max="2" width="2" customWidth="1"/>
    <col min="3" max="3" width="45.453125" style="423" customWidth="1"/>
    <col min="4" max="4" width="50.453125" style="423" customWidth="1"/>
    <col min="5" max="5" width="2.453125" customWidth="1"/>
    <col min="6" max="6" width="1.453125" customWidth="1"/>
    <col min="7" max="7" width="7.81640625" customWidth="1"/>
  </cols>
  <sheetData>
    <row r="1" spans="2:7" ht="15" thickBot="1" x14ac:dyDescent="0.4"/>
    <row r="2" spans="2:7" ht="15" thickBot="1" x14ac:dyDescent="0.4">
      <c r="B2" s="119"/>
      <c r="C2" s="424"/>
      <c r="D2" s="424"/>
      <c r="E2" s="65"/>
    </row>
    <row r="3" spans="2:7" ht="18" thickBot="1" x14ac:dyDescent="0.4">
      <c r="B3" s="120"/>
      <c r="C3" s="779" t="s">
        <v>246</v>
      </c>
      <c r="D3" s="780"/>
      <c r="E3" s="121"/>
    </row>
    <row r="4" spans="2:7" x14ac:dyDescent="0.35">
      <c r="B4" s="120"/>
      <c r="C4" s="425"/>
      <c r="D4" s="425"/>
      <c r="E4" s="121"/>
    </row>
    <row r="5" spans="2:7" ht="15" thickBot="1" x14ac:dyDescent="0.4">
      <c r="B5" s="120"/>
      <c r="C5" s="426" t="s">
        <v>281</v>
      </c>
      <c r="D5" s="425"/>
      <c r="E5" s="121"/>
    </row>
    <row r="6" spans="2:7" ht="15" thickBot="1" x14ac:dyDescent="0.4">
      <c r="B6" s="120"/>
      <c r="C6" s="427" t="s">
        <v>247</v>
      </c>
      <c r="D6" s="428" t="s">
        <v>248</v>
      </c>
      <c r="E6" s="121"/>
    </row>
    <row r="7" spans="2:7" ht="98.5" thickBot="1" x14ac:dyDescent="0.4">
      <c r="B7" s="120"/>
      <c r="C7" s="429" t="s">
        <v>285</v>
      </c>
      <c r="D7" s="430" t="s">
        <v>1080</v>
      </c>
      <c r="E7" s="121"/>
    </row>
    <row r="8" spans="2:7" ht="154.5" thickBot="1" x14ac:dyDescent="0.4">
      <c r="B8" s="120"/>
      <c r="C8" s="431" t="s">
        <v>286</v>
      </c>
      <c r="D8" s="512" t="s">
        <v>1081</v>
      </c>
      <c r="E8" s="121"/>
      <c r="G8" s="432"/>
    </row>
    <row r="9" spans="2:7" ht="150.5" customHeight="1" thickBot="1" x14ac:dyDescent="0.4">
      <c r="B9" s="120"/>
      <c r="C9" s="433" t="s">
        <v>726</v>
      </c>
      <c r="D9" s="513" t="s">
        <v>1082</v>
      </c>
      <c r="E9" s="121"/>
    </row>
    <row r="10" spans="2:7" ht="70" customHeight="1" thickBot="1" x14ac:dyDescent="0.4">
      <c r="B10" s="120"/>
      <c r="C10" s="434" t="s">
        <v>719</v>
      </c>
      <c r="D10" s="430" t="s">
        <v>1083</v>
      </c>
      <c r="E10" s="121"/>
    </row>
    <row r="11" spans="2:7" ht="309" customHeight="1" thickBot="1" x14ac:dyDescent="0.4">
      <c r="B11" s="120"/>
      <c r="C11" s="429" t="s">
        <v>720</v>
      </c>
      <c r="D11" s="514" t="s">
        <v>1084</v>
      </c>
      <c r="E11" s="121"/>
    </row>
    <row r="12" spans="2:7" ht="40" customHeight="1" x14ac:dyDescent="0.35">
      <c r="B12" s="120"/>
      <c r="C12" s="778" t="s">
        <v>727</v>
      </c>
      <c r="D12" s="778"/>
      <c r="E12" s="121"/>
    </row>
    <row r="13" spans="2:7" x14ac:dyDescent="0.35">
      <c r="B13" s="120"/>
      <c r="C13" s="425"/>
      <c r="D13" s="425"/>
      <c r="E13" s="121"/>
    </row>
    <row r="14" spans="2:7" ht="15" thickBot="1" x14ac:dyDescent="0.4">
      <c r="B14" s="120"/>
      <c r="C14" s="781" t="s">
        <v>282</v>
      </c>
      <c r="D14" s="781"/>
      <c r="E14" s="121"/>
    </row>
    <row r="15" spans="2:7" ht="15" thickBot="1" x14ac:dyDescent="0.4">
      <c r="B15" s="120"/>
      <c r="C15" s="435" t="s">
        <v>249</v>
      </c>
      <c r="D15" s="435" t="s">
        <v>248</v>
      </c>
      <c r="E15" s="121"/>
    </row>
    <row r="16" spans="2:7" ht="15" thickBot="1" x14ac:dyDescent="0.4">
      <c r="B16" s="120"/>
      <c r="C16" s="777" t="s">
        <v>283</v>
      </c>
      <c r="D16" s="777"/>
      <c r="E16" s="121"/>
    </row>
    <row r="17" spans="2:5" ht="243.5" customHeight="1" thickBot="1" x14ac:dyDescent="0.4">
      <c r="B17" s="120"/>
      <c r="C17" s="436" t="s">
        <v>287</v>
      </c>
      <c r="D17" s="515" t="s">
        <v>1085</v>
      </c>
      <c r="E17" s="121"/>
    </row>
    <row r="18" spans="2:5" ht="118" customHeight="1" thickBot="1" x14ac:dyDescent="0.4">
      <c r="B18" s="120"/>
      <c r="C18" s="436" t="s">
        <v>288</v>
      </c>
      <c r="D18" s="515" t="s">
        <v>1090</v>
      </c>
      <c r="E18" s="121"/>
    </row>
    <row r="19" spans="2:5" ht="15" thickBot="1" x14ac:dyDescent="0.4">
      <c r="B19" s="120"/>
      <c r="C19" s="782" t="s">
        <v>630</v>
      </c>
      <c r="D19" s="782"/>
      <c r="E19" s="121"/>
    </row>
    <row r="20" spans="2:5" ht="110.5" customHeight="1" thickBot="1" x14ac:dyDescent="0.4">
      <c r="B20" s="120"/>
      <c r="C20" s="436" t="s">
        <v>628</v>
      </c>
      <c r="D20" s="515" t="s">
        <v>1089</v>
      </c>
      <c r="E20" s="121"/>
    </row>
    <row r="21" spans="2:5" ht="198.5" customHeight="1" thickBot="1" x14ac:dyDescent="0.4">
      <c r="B21" s="120"/>
      <c r="C21" s="436" t="s">
        <v>629</v>
      </c>
      <c r="D21" s="515" t="s">
        <v>1088</v>
      </c>
      <c r="E21" s="121"/>
    </row>
    <row r="22" spans="2:5" ht="15" thickBot="1" x14ac:dyDescent="0.4">
      <c r="B22" s="120"/>
      <c r="C22" s="777" t="s">
        <v>284</v>
      </c>
      <c r="D22" s="777"/>
      <c r="E22" s="121"/>
    </row>
    <row r="23" spans="2:5" ht="99.5" customHeight="1" thickBot="1" x14ac:dyDescent="0.4">
      <c r="B23" s="120"/>
      <c r="C23" s="436" t="s">
        <v>289</v>
      </c>
      <c r="D23" s="515" t="s">
        <v>1087</v>
      </c>
      <c r="E23" s="121"/>
    </row>
    <row r="24" spans="2:5" ht="140.5" thickBot="1" x14ac:dyDescent="0.4">
      <c r="B24" s="120"/>
      <c r="C24" s="436" t="s">
        <v>280</v>
      </c>
      <c r="D24" s="515" t="s">
        <v>1086</v>
      </c>
      <c r="E24" s="121"/>
    </row>
    <row r="25" spans="2:5" ht="15" thickBot="1" x14ac:dyDescent="0.4">
      <c r="B25" s="120"/>
      <c r="C25" s="777" t="s">
        <v>250</v>
      </c>
      <c r="D25" s="777"/>
      <c r="E25" s="121"/>
    </row>
    <row r="26" spans="2:5" ht="84.5" thickBot="1" x14ac:dyDescent="0.4">
      <c r="B26" s="120"/>
      <c r="C26" s="436" t="s">
        <v>251</v>
      </c>
      <c r="D26" s="515" t="s">
        <v>992</v>
      </c>
      <c r="E26" s="121"/>
    </row>
    <row r="27" spans="2:5" ht="84.5" thickBot="1" x14ac:dyDescent="0.4">
      <c r="B27" s="120"/>
      <c r="C27" s="436" t="s">
        <v>252</v>
      </c>
      <c r="D27" s="515" t="s">
        <v>993</v>
      </c>
      <c r="E27" s="121"/>
    </row>
    <row r="28" spans="2:5" ht="79" customHeight="1" thickBot="1" x14ac:dyDescent="0.4">
      <c r="B28" s="120"/>
      <c r="C28" s="436" t="s">
        <v>253</v>
      </c>
      <c r="D28" s="436" t="s">
        <v>1031</v>
      </c>
      <c r="E28" s="121"/>
    </row>
    <row r="29" spans="2:5" ht="15" thickBot="1" x14ac:dyDescent="0.4">
      <c r="B29" s="120"/>
      <c r="C29" s="777" t="s">
        <v>254</v>
      </c>
      <c r="D29" s="777"/>
      <c r="E29" s="121"/>
    </row>
    <row r="30" spans="2:5" ht="56.5" thickBot="1" x14ac:dyDescent="0.4">
      <c r="B30" s="120"/>
      <c r="C30" s="436" t="s">
        <v>290</v>
      </c>
      <c r="D30" s="436" t="s">
        <v>994</v>
      </c>
      <c r="E30" s="121"/>
    </row>
    <row r="31" spans="2:5" ht="42.5" thickBot="1" x14ac:dyDescent="0.4">
      <c r="B31" s="120"/>
      <c r="C31" s="436" t="s">
        <v>721</v>
      </c>
      <c r="D31" s="436" t="s">
        <v>995</v>
      </c>
      <c r="E31" s="121"/>
    </row>
    <row r="32" spans="2:5" ht="70.5" thickBot="1" x14ac:dyDescent="0.4">
      <c r="B32" s="120"/>
      <c r="C32" s="436" t="s">
        <v>722</v>
      </c>
      <c r="D32" s="436" t="s">
        <v>996</v>
      </c>
      <c r="E32" s="121"/>
    </row>
    <row r="33" spans="2:5" ht="28.5" thickBot="1" x14ac:dyDescent="0.4">
      <c r="B33" s="120"/>
      <c r="C33" s="436" t="s">
        <v>291</v>
      </c>
      <c r="D33" s="456" t="s">
        <v>1030</v>
      </c>
      <c r="E33" s="121"/>
    </row>
    <row r="34" spans="2:5" ht="163.5" customHeight="1" thickBot="1" x14ac:dyDescent="0.4">
      <c r="B34" s="120"/>
      <c r="C34" s="436" t="s">
        <v>255</v>
      </c>
      <c r="D34" s="515" t="s">
        <v>1077</v>
      </c>
      <c r="E34" s="121"/>
    </row>
    <row r="35" spans="2:5" ht="42.5" thickBot="1" x14ac:dyDescent="0.4">
      <c r="B35" s="120"/>
      <c r="C35" s="436" t="s">
        <v>292</v>
      </c>
      <c r="D35" s="437"/>
      <c r="E35" s="121"/>
    </row>
    <row r="36" spans="2:5" ht="15" thickBot="1" x14ac:dyDescent="0.4">
      <c r="B36" s="120"/>
      <c r="C36" s="777" t="s">
        <v>723</v>
      </c>
      <c r="D36" s="777"/>
      <c r="E36" s="121"/>
    </row>
    <row r="37" spans="2:5" ht="28.5" thickBot="1" x14ac:dyDescent="0.4">
      <c r="B37" s="338"/>
      <c r="C37" s="511" t="s">
        <v>724</v>
      </c>
      <c r="D37" s="437"/>
      <c r="E37" s="338"/>
    </row>
    <row r="38" spans="2:5" ht="15" thickBot="1" x14ac:dyDescent="0.4">
      <c r="B38" s="120"/>
      <c r="C38" s="777" t="s">
        <v>725</v>
      </c>
      <c r="D38" s="777"/>
      <c r="E38" s="121"/>
    </row>
    <row r="39" spans="2:5" ht="63" customHeight="1" thickBot="1" x14ac:dyDescent="0.4">
      <c r="B39" s="120"/>
      <c r="C39" s="457" t="s">
        <v>794</v>
      </c>
      <c r="D39" s="437"/>
      <c r="E39" s="121"/>
    </row>
    <row r="40" spans="2:5" ht="28.5" thickBot="1" x14ac:dyDescent="0.4">
      <c r="B40" s="120"/>
      <c r="C40" s="457" t="s">
        <v>793</v>
      </c>
      <c r="D40" s="442"/>
      <c r="E40" s="121"/>
    </row>
    <row r="41" spans="2:5" ht="15" thickBot="1" x14ac:dyDescent="0.4">
      <c r="B41" s="150"/>
      <c r="C41" s="438"/>
      <c r="D41" s="438"/>
      <c r="E41" s="151"/>
    </row>
  </sheetData>
  <mergeCells count="10">
    <mergeCell ref="C36:D36"/>
    <mergeCell ref="C38:D38"/>
    <mergeCell ref="C12:D12"/>
    <mergeCell ref="C29:D29"/>
    <mergeCell ref="C3:D3"/>
    <mergeCell ref="C14:D14"/>
    <mergeCell ref="C16:D16"/>
    <mergeCell ref="C22:D22"/>
    <mergeCell ref="C25:D25"/>
    <mergeCell ref="C19:D19"/>
  </mergeCells>
  <pageMargins left="0.25" right="0.25" top="0.18" bottom="0.17" header="0.17" footer="0.17"/>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4820" r:id="rId4" name="Check Box 4">
              <controlPr defaultSize="0" autoFill="0" autoLine="0" autoPict="0">
                <anchor moveWithCells="1" sizeWithCells="1">
                  <from>
                    <xdr:col>2</xdr:col>
                    <xdr:colOff>3168650</xdr:colOff>
                    <xdr:row>38</xdr:row>
                    <xdr:rowOff>0</xdr:rowOff>
                  </from>
                  <to>
                    <xdr:col>3</xdr:col>
                    <xdr:colOff>584200</xdr:colOff>
                    <xdr:row>38</xdr:row>
                    <xdr:rowOff>336550</xdr:rowOff>
                  </to>
                </anchor>
              </controlPr>
            </control>
          </mc:Choice>
        </mc:AlternateContent>
        <mc:AlternateContent xmlns:mc="http://schemas.openxmlformats.org/markup-compatibility/2006">
          <mc:Choice Requires="x14">
            <control shapeId="34821" r:id="rId5" name="Check Box 5">
              <controlPr defaultSize="0" autoFill="0" autoLine="0" autoPict="0">
                <anchor moveWithCells="1" sizeWithCells="1">
                  <from>
                    <xdr:col>3</xdr:col>
                    <xdr:colOff>628650</xdr:colOff>
                    <xdr:row>38</xdr:row>
                    <xdr:rowOff>0</xdr:rowOff>
                  </from>
                  <to>
                    <xdr:col>3</xdr:col>
                    <xdr:colOff>1219200</xdr:colOff>
                    <xdr:row>38</xdr:row>
                    <xdr:rowOff>336550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88D7BE4FD85FC419648F9890A9530D0" ma:contentTypeVersion="47" ma:contentTypeDescription="Create a new document." ma:contentTypeScope="" ma:versionID="a598e10c06bfe06ec67bbca648f2b4cf">
  <xsd:schema xmlns:xsd="http://www.w3.org/2001/XMLSchema" xmlns:xs="http://www.w3.org/2001/XMLSchema" xmlns:p="http://schemas.microsoft.com/office/2006/metadata/properties" xmlns:ns2="dc9b7735-1e97-4a24-b7a2-47bf824ab39e" targetNamespace="http://schemas.microsoft.com/office/2006/metadata/properties" ma:root="true" ma:fieldsID="fc723419a60df9a9a29365821f14870a" ns2:_="">
    <xsd:import namespace="dc9b7735-1e97-4a24-b7a2-47bf824ab39e"/>
    <xsd:element name="properties">
      <xsd:complexType>
        <xsd:sequence>
          <xsd:element name="documentManagement">
            <xsd:complexType>
              <xsd:all>
                <xsd:element ref="ns2:Fund" minOccurs="0"/>
                <xsd:element ref="ns2:ProjectId" minOccurs="0"/>
                <xsd:element ref="ns2:Application" minOccurs="0"/>
                <xsd:element ref="ns2:CurrentRequestId" minOccurs="0"/>
                <xsd:element ref="ns2:TrusteeId" minOccurs="0"/>
                <xsd:element ref="ns2:AppUniqueId" minOccurs="0"/>
                <xsd:element ref="ns2:SentToWBDocs" minOccurs="0"/>
                <xsd:element ref="ns2:UpdatedtoDB" minOccurs="0"/>
                <xsd:element ref="ns2:WBDocsDocURL" minOccurs="0"/>
                <xsd:element ref="ns2:PublicDoc" minOccurs="0"/>
                <xsd:element ref="ns2:SentToWBDocsPublic" minOccurs="0"/>
                <xsd:element ref="ns2:WBDocsDocURLPublicOnly" minOccurs="0"/>
                <xsd:element ref="ns2:WBDocsApproverName" minOccurs="0"/>
                <xsd:element ref="ns2:AccesstoInfoException" minOccurs="0"/>
                <xsd:element ref="ns2:DocumentType" minOccurs="0"/>
                <xsd:element ref="ns2:DocumentAuthor" minOccurs="0"/>
                <xsd:element ref="ns2:Confidential" minOccurs="0"/>
                <xsd:element ref="ns2:PPFDocumentType" minOccurs="0"/>
                <xsd:element ref="ns2:ReportingPeriod" minOccurs="0"/>
                <xsd:element ref="ns2:LoginUserGAFSPRD" minOccurs="0"/>
                <xsd:element ref="ns2:WBDocsMessage" minOccurs="0"/>
                <xsd:element ref="ns2:CashTransferId" minOccurs="0"/>
                <xsd:element ref="ns2:PPFDocumentType_x003a_Title" minOccurs="0"/>
                <xsd:element ref="ns2:PPFDocumentType_x003a_ID" minOccurs="0"/>
                <xsd:element ref="ns2:Fund_WBDocs" minOccurs="0"/>
                <xsd:element ref="ns2:DocumentType_WBDocs" minOccurs="0"/>
                <xsd:element ref="ns2:DocAuthor_WBDocs" minOccurs="0"/>
                <xsd:element ref="ns2:ApproverUPI_WBDocs" minOccurs="0"/>
                <xsd:element ref="ns2:ProjectStatus" minOccurs="0"/>
                <xsd:element ref="ns2:DocStatus" minOccurs="0"/>
                <xsd:element ref="ns2:DocumentCreateStatus" minOccurs="0"/>
                <xsd:element ref="ns2:IsDraft" minOccurs="0"/>
                <xsd:element ref="ns2:comments" minOccurs="0"/>
                <xsd:element ref="ns2:CIFCoBenefitDocumentType" minOccurs="0"/>
                <xsd:element ref="ns2:CIFCoBenefitDocumentType_x003a_Title" minOccurs="0"/>
                <xsd:element ref="ns2:ProjectRevisionId" minOccurs="0"/>
                <xsd:element ref="ns2:ProjectMilestoneId" minOccurs="0"/>
                <xsd:element ref="ns2:IsPubDocGenerat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c9b7735-1e97-4a24-b7a2-47bf824ab39e" elementFormDefault="qualified">
    <xsd:import namespace="http://schemas.microsoft.com/office/2006/documentManagement/types"/>
    <xsd:import namespace="http://schemas.microsoft.com/office/infopath/2007/PartnerControls"/>
    <xsd:element name="Fund" ma:index="2" nillable="true" ma:displayName="Fund" ma:internalName="Fund">
      <xsd:simpleType>
        <xsd:restriction base="dms:Text">
          <xsd:maxLength value="255"/>
        </xsd:restriction>
      </xsd:simpleType>
    </xsd:element>
    <xsd:element name="ProjectId" ma:index="3" nillable="true" ma:displayName="ProjectId" ma:internalName="ProjectId">
      <xsd:simpleType>
        <xsd:restriction base="dms:Text">
          <xsd:maxLength value="255"/>
        </xsd:restriction>
      </xsd:simpleType>
    </xsd:element>
    <xsd:element name="Application" ma:index="4" nillable="true" ma:displayName="Application" ma:internalName="Application">
      <xsd:simpleType>
        <xsd:restriction base="dms:Text">
          <xsd:maxLength value="255"/>
        </xsd:restriction>
      </xsd:simpleType>
    </xsd:element>
    <xsd:element name="CurrentRequestId" ma:index="5" nillable="true" ma:displayName="CurrentRequestId" ma:internalName="CurrentRequestId">
      <xsd:simpleType>
        <xsd:restriction base="dms:Text">
          <xsd:maxLength value="255"/>
        </xsd:restriction>
      </xsd:simpleType>
    </xsd:element>
    <xsd:element name="TrusteeId" ma:index="6" nillable="true" ma:displayName="TrusteeId" ma:internalName="TrusteeId">
      <xsd:simpleType>
        <xsd:restriction base="dms:Note">
          <xsd:maxLength value="255"/>
        </xsd:restriction>
      </xsd:simpleType>
    </xsd:element>
    <xsd:element name="AppUniqueId" ma:index="7" nillable="true" ma:displayName="AppUniqueId" ma:internalName="AppUniqueId">
      <xsd:simpleType>
        <xsd:restriction base="dms:Text">
          <xsd:maxLength value="255"/>
        </xsd:restriction>
      </xsd:simpleType>
    </xsd:element>
    <xsd:element name="SentToWBDocs" ma:index="8" nillable="true" ma:displayName="SentToWBDocs" ma:default="No" ma:format="Dropdown" ma:internalName="SentToWBDocs">
      <xsd:simpleType>
        <xsd:restriction base="dms:Choice">
          <xsd:enumeration value="No"/>
          <xsd:enumeration value="Yes"/>
        </xsd:restriction>
      </xsd:simpleType>
    </xsd:element>
    <xsd:element name="UpdatedtoDB" ma:index="9" nillable="true" ma:displayName="UpdatedtoDB" ma:default="No" ma:description="Update to DB table" ma:format="Dropdown" ma:internalName="UpdatedtoDB">
      <xsd:simpleType>
        <xsd:restriction base="dms:Choice">
          <xsd:enumeration value="No"/>
          <xsd:enumeration value="Yes"/>
        </xsd:restriction>
      </xsd:simpleType>
    </xsd:element>
    <xsd:element name="WBDocsDocURL" ma:index="10" nillable="true" ma:displayName="WBDocsDocURL" ma:internalName="WBDocsDocURL">
      <xsd:simpleType>
        <xsd:restriction base="dms:Text">
          <xsd:maxLength value="255"/>
        </xsd:restriction>
      </xsd:simpleType>
    </xsd:element>
    <xsd:element name="PublicDoc" ma:index="11" nillable="true" ma:displayName="PublicDoc" ma:default="No" ma:format="Dropdown" ma:internalName="PublicDoc">
      <xsd:simpleType>
        <xsd:restriction base="dms:Choice">
          <xsd:enumeration value="No"/>
          <xsd:enumeration value="Yes"/>
        </xsd:restriction>
      </xsd:simpleType>
    </xsd:element>
    <xsd:element name="SentToWBDocsPublic" ma:index="12" nillable="true" ma:displayName="SentToWBDocsPublic" ma:default="No" ma:format="Dropdown" ma:internalName="SentToWBDocsPublic">
      <xsd:simpleType>
        <xsd:restriction base="dms:Choice">
          <xsd:enumeration value="No"/>
          <xsd:enumeration value="Yes"/>
        </xsd:restriction>
      </xsd:simpleType>
    </xsd:element>
    <xsd:element name="WBDocsDocURLPublicOnly" ma:index="13" nillable="true" ma:displayName="WBDocsDocURLPublicOnly" ma:internalName="WBDocsDocURLPublicOnly">
      <xsd:simpleType>
        <xsd:restriction base="dms:Text">
          <xsd:maxLength value="255"/>
        </xsd:restriction>
      </xsd:simpleType>
    </xsd:element>
    <xsd:element name="WBDocsApproverName" ma:index="14" nillable="true" ma:displayName="WBDocsApproverName" ma:internalName="WBDocsApproverName">
      <xsd:simpleType>
        <xsd:restriction base="dms:Text">
          <xsd:maxLength value="255"/>
        </xsd:restriction>
      </xsd:simpleType>
    </xsd:element>
    <xsd:element name="AccesstoInfoException" ma:index="15" nillable="true" ma:displayName="AccesstoInfoException" ma:internalName="AccesstoInfoException">
      <xsd:simpleType>
        <xsd:restriction base="dms:Text">
          <xsd:maxLength value="255"/>
        </xsd:restriction>
      </xsd:simpleType>
    </xsd:element>
    <xsd:element name="DocumentType" ma:index="16" nillable="true" ma:displayName="DocumentType" ma:internalName="DocumentType">
      <xsd:simpleType>
        <xsd:restriction base="dms:Text">
          <xsd:maxLength value="255"/>
        </xsd:restriction>
      </xsd:simpleType>
    </xsd:element>
    <xsd:element name="DocumentAuthor" ma:index="17" nillable="true" ma:displayName="DocumentAuthor" ma:internalName="DocumentAuthor">
      <xsd:simpleType>
        <xsd:restriction base="dms:Text">
          <xsd:maxLength value="255"/>
        </xsd:restriction>
      </xsd:simpleType>
    </xsd:element>
    <xsd:element name="Confidential" ma:index="18" nillable="true" ma:displayName="Confidential" ma:default="1" ma:internalName="Confidential">
      <xsd:simpleType>
        <xsd:restriction base="dms:Boolean"/>
      </xsd:simpleType>
    </xsd:element>
    <xsd:element name="PPFDocumentType" ma:index="19" nillable="true" ma:displayName="PPFDocumentType" ma:list="{b510f88d-d5f3-4bfe-b62f-188a0bc9aecd}" ma:internalName="PPFDocumentType" ma:readOnly="false" ma:showField="Title">
      <xsd:simpleType>
        <xsd:restriction base="dms:Lookup"/>
      </xsd:simpleType>
    </xsd:element>
    <xsd:element name="ReportingPeriod" ma:index="20" nillable="true" ma:displayName="ReportingPeriod" ma:internalName="ReportingPeriod">
      <xsd:simpleType>
        <xsd:restriction base="dms:Text">
          <xsd:maxLength value="255"/>
        </xsd:restriction>
      </xsd:simpleType>
    </xsd:element>
    <xsd:element name="LoginUserGAFSPRD" ma:index="21" nillable="true" ma:displayName="LoginUserGAFSPRD" ma:internalName="LoginUserGAFSPRD">
      <xsd:simpleType>
        <xsd:restriction base="dms:Text">
          <xsd:maxLength value="255"/>
        </xsd:restriction>
      </xsd:simpleType>
    </xsd:element>
    <xsd:element name="WBDocsMessage" ma:index="22" nillable="true" ma:displayName="WBDocsMessage" ma:internalName="WBDocsMessage">
      <xsd:simpleType>
        <xsd:restriction base="dms:Note">
          <xsd:maxLength value="255"/>
        </xsd:restriction>
      </xsd:simpleType>
    </xsd:element>
    <xsd:element name="CashTransferId" ma:index="23" nillable="true" ma:displayName="CashTransferId" ma:internalName="CashTransferId">
      <xsd:simpleType>
        <xsd:restriction base="dms:Text">
          <xsd:maxLength value="255"/>
        </xsd:restriction>
      </xsd:simpleType>
    </xsd:element>
    <xsd:element name="PPFDocumentType_x003a_Title" ma:index="26" nillable="true" ma:displayName="PPFDocumentType:Title" ma:list="{b510f88d-d5f3-4bfe-b62f-188a0bc9aecd}" ma:internalName="PPFDocumentType_x003a_Title" ma:readOnly="true" ma:showField="Title" ma:web="ac430443-f4bf-4abc-85b5-40fc00813c63">
      <xsd:simpleType>
        <xsd:restriction base="dms:Lookup"/>
      </xsd:simpleType>
    </xsd:element>
    <xsd:element name="PPFDocumentType_x003a_ID" ma:index="29" nillable="true" ma:displayName="PPFDocumentType:ID" ma:list="{b510f88d-d5f3-4bfe-b62f-188a0bc9aecd}" ma:internalName="PPFDocumentType_x003a_ID" ma:readOnly="true" ma:showField="ID" ma:web="ac430443-f4bf-4abc-85b5-40fc00813c63">
      <xsd:simpleType>
        <xsd:restriction base="dms:Lookup"/>
      </xsd:simpleType>
    </xsd:element>
    <xsd:element name="Fund_WBDocs" ma:index="34" nillable="true" ma:displayName="Fund_WBDocs" ma:internalName="Fund_WBDocs">
      <xsd:simpleType>
        <xsd:restriction base="dms:Text">
          <xsd:maxLength value="255"/>
        </xsd:restriction>
      </xsd:simpleType>
    </xsd:element>
    <xsd:element name="DocumentType_WBDocs" ma:index="35" nillable="true" ma:displayName="DocumentType_WBDocs" ma:internalName="DocumentType_WBDocs">
      <xsd:simpleType>
        <xsd:restriction base="dms:Text">
          <xsd:maxLength value="255"/>
        </xsd:restriction>
      </xsd:simpleType>
    </xsd:element>
    <xsd:element name="DocAuthor_WBDocs" ma:index="36" nillable="true" ma:displayName="DocAuthor_WBDocs" ma:internalName="DocAuthor_WBDocs">
      <xsd:simpleType>
        <xsd:restriction base="dms:Text">
          <xsd:maxLength value="255"/>
        </xsd:restriction>
      </xsd:simpleType>
    </xsd:element>
    <xsd:element name="ApproverUPI_WBDocs" ma:index="37" nillable="true" ma:displayName="ApproverUPI_WBDocs" ma:internalName="ApproverUPI_WBDocs">
      <xsd:simpleType>
        <xsd:restriction base="dms:Text">
          <xsd:maxLength value="255"/>
        </xsd:restriction>
      </xsd:simpleType>
    </xsd:element>
    <xsd:element name="ProjectStatus" ma:index="38" nillable="true" ma:displayName="ProjectStatus" ma:default="Project Not Approved" ma:format="Dropdown" ma:internalName="ProjectStatus">
      <xsd:simpleType>
        <xsd:restriction base="dms:Choice">
          <xsd:enumeration value="Project Not Approved"/>
          <xsd:enumeration value="Project Approved"/>
        </xsd:restriction>
      </xsd:simpleType>
    </xsd:element>
    <xsd:element name="DocStatus" ma:index="39" nillable="true" ma:displayName="DocStatus" ma:internalName="DocStatus">
      <xsd:simpleType>
        <xsd:restriction base="dms:Text">
          <xsd:maxLength value="255"/>
        </xsd:restriction>
      </xsd:simpleType>
    </xsd:element>
    <xsd:element name="DocumentCreateStatus" ma:index="44" nillable="true" ma:displayName="DocumentCreateStatus" ma:internalName="DocumentCreateStatus">
      <xsd:simpleType>
        <xsd:restriction base="dms:Text">
          <xsd:maxLength value="255"/>
        </xsd:restriction>
      </xsd:simpleType>
    </xsd:element>
    <xsd:element name="IsDraft" ma:index="45" nillable="true" ma:displayName="IsDraft" ma:default="1" ma:internalName="IsDraft">
      <xsd:simpleType>
        <xsd:restriction base="dms:Boolean"/>
      </xsd:simpleType>
    </xsd:element>
    <xsd:element name="comments" ma:index="46" nillable="true" ma:displayName="comments" ma:internalName="comments">
      <xsd:simpleType>
        <xsd:restriction base="dms:Note">
          <xsd:maxLength value="255"/>
        </xsd:restriction>
      </xsd:simpleType>
    </xsd:element>
    <xsd:element name="CIFCoBenefitDocumentType" ma:index="47" nillable="true" ma:displayName="CIFCoBenefitDocumentType" ma:list="{ca4e8eeb-272f-4b38-a954-1ca1008d4633}" ma:internalName="CIFCoBenefitDocumentType" ma:showField="Title">
      <xsd:simpleType>
        <xsd:restriction base="dms:Lookup"/>
      </xsd:simpleType>
    </xsd:element>
    <xsd:element name="CIFCoBenefitDocumentType_x003a_Title" ma:index="48" nillable="true" ma:displayName="CIFCoBenefitDocumentType:Title" ma:list="{ca4e8eeb-272f-4b38-a954-1ca1008d4633}" ma:internalName="CIFCoBenefitDocumentType_x003a_Title" ma:readOnly="true" ma:showField="Title" ma:web="ac430443-f4bf-4abc-85b5-40fc00813c63">
      <xsd:simpleType>
        <xsd:restriction base="dms:Lookup"/>
      </xsd:simpleType>
    </xsd:element>
    <xsd:element name="ProjectRevisionId" ma:index="49" nillable="true" ma:displayName="ProjectRevisionId" ma:internalName="ProjectRevisionId">
      <xsd:simpleType>
        <xsd:restriction base="dms:Text">
          <xsd:maxLength value="255"/>
        </xsd:restriction>
      </xsd:simpleType>
    </xsd:element>
    <xsd:element name="ProjectMilestoneId" ma:index="50" nillable="true" ma:displayName="ProjectMilestoneId" ma:internalName="ProjectMilestoneId">
      <xsd:simpleType>
        <xsd:restriction base="dms:Text">
          <xsd:maxLength value="255"/>
        </xsd:restriction>
      </xsd:simpleType>
    </xsd:element>
    <xsd:element name="IsPubDocGenerated" ma:index="51" nillable="true" ma:displayName="IsPubDocGenerated" ma:default="0" ma:internalName="IsPubDocGenerated">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entToWBDocs xmlns="dc9b7735-1e97-4a24-b7a2-47bf824ab39e">Yes</SentToWBDocs>
    <DocAuthor_WBDocs xmlns="dc9b7735-1e97-4a24-b7a2-47bf824ab39e">Adaptation Fund Board Secretariat</DocAuthor_WBDocs>
    <IsDraft xmlns="dc9b7735-1e97-4a24-b7a2-47bf824ab39e">true</IsDraft>
    <ProjectId xmlns="dc9b7735-1e97-4a24-b7a2-47bf824ab39e">1419</ProjectId>
    <ReportingPeriod xmlns="dc9b7735-1e97-4a24-b7a2-47bf824ab39e" xsi:nil="true"/>
    <WBDocsDocURL xmlns="dc9b7735-1e97-4a24-b7a2-47bf824ab39e">http://wbdocsservices.worldbank.org/services?I4_SERVICE=VC&amp;I4_KEY=TF069013&amp;I4_DOCID=090224b0884b540c</WBDocsDocURL>
    <WBDocsDocURLPublicOnly xmlns="dc9b7735-1e97-4a24-b7a2-47bf824ab39e">http://pubdocs.worldbank.org/en/835791618241822156/1419-PPR2-CSE-Senegal-Project-2020-VF-for-web.xlsx</WBDocsDocURLPublicOnly>
    <Fund_WBDocs xmlns="dc9b7735-1e97-4a24-b7a2-47bf824ab39e">AF</Fund_WBDocs>
    <ProjectStatus xmlns="dc9b7735-1e97-4a24-b7a2-47bf824ab39e">Project Not Approved</ProjectStatus>
    <ProjectRevisionId xmlns="dc9b7735-1e97-4a24-b7a2-47bf824ab39e" xsi:nil="true"/>
    <PublicDoc xmlns="dc9b7735-1e97-4a24-b7a2-47bf824ab39e">Yes</PublicDoc>
    <DocumentType xmlns="dc9b7735-1e97-4a24-b7a2-47bf824ab39e" xsi:nil="true"/>
    <DocStatus xmlns="dc9b7735-1e97-4a24-b7a2-47bf824ab39e">Completed</DocStatus>
    <comments xmlns="dc9b7735-1e97-4a24-b7a2-47bf824ab39e" xsi:nil="true"/>
    <CIFCoBenefitDocumentType xmlns="dc9b7735-1e97-4a24-b7a2-47bf824ab39e" xsi:nil="true"/>
    <Application xmlns="dc9b7735-1e97-4a24-b7a2-47bf824ab39e">Allocation</Application>
    <UpdatedtoDB xmlns="dc9b7735-1e97-4a24-b7a2-47bf824ab39e">Yes</UpdatedtoDB>
    <Confidential xmlns="dc9b7735-1e97-4a24-b7a2-47bf824ab39e">false</Confidential>
    <LoginUserGAFSPRD xmlns="dc9b7735-1e97-4a24-b7a2-47bf824ab39e" xsi:nil="true"/>
    <AppUniqueId xmlns="dc9b7735-1e97-4a24-b7a2-47bf824ab39e" xsi:nil="true"/>
    <DocumentAuthor xmlns="dc9b7735-1e97-4a24-b7a2-47bf824ab39e" xsi:nil="true"/>
    <PPFDocumentType xmlns="dc9b7735-1e97-4a24-b7a2-47bf824ab39e">82</PPFDocumentType>
    <DocumentType_WBDocs xmlns="dc9b7735-1e97-4a24-b7a2-47bf824ab39e">Project Status Report</DocumentType_WBDocs>
    <DocumentCreateStatus xmlns="dc9b7735-1e97-4a24-b7a2-47bf824ab39e" xsi:nil="true"/>
    <TrusteeId xmlns="dc9b7735-1e97-4a24-b7a2-47bf824ab39e" xsi:nil="true"/>
    <WBDocsApproverName xmlns="dc9b7735-1e97-4a24-b7a2-47bf824ab39e">000384891</WBDocsApproverName>
    <ApproverUPI_WBDocs xmlns="dc9b7735-1e97-4a24-b7a2-47bf824ab39e" xsi:nil="true"/>
    <CurrentRequestId xmlns="dc9b7735-1e97-4a24-b7a2-47bf824ab39e" xsi:nil="true"/>
    <SentToWBDocsPublic xmlns="dc9b7735-1e97-4a24-b7a2-47bf824ab39e">Yes</SentToWBDocsPublic>
    <WBDocsMessage xmlns="dc9b7735-1e97-4a24-b7a2-47bf824ab39e" xsi:nil="true"/>
    <ProjectMilestoneId xmlns="dc9b7735-1e97-4a24-b7a2-47bf824ab39e" xsi:nil="true"/>
    <Fund xmlns="dc9b7735-1e97-4a24-b7a2-47bf824ab39e">AF</Fund>
    <AccesstoInfoException xmlns="dc9b7735-1e97-4a24-b7a2-47bf824ab39e" xsi:nil="true"/>
    <CashTransferId xmlns="dc9b7735-1e97-4a24-b7a2-47bf824ab39e" xsi:nil="true"/>
    <IsPubDocGenerated xmlns="dc9b7735-1e97-4a24-b7a2-47bf824ab39e">false</IsPubDocGenerated>
  </documentManagement>
</p:properties>
</file>

<file path=customXml/itemProps1.xml><?xml version="1.0" encoding="utf-8"?>
<ds:datastoreItem xmlns:ds="http://schemas.openxmlformats.org/officeDocument/2006/customXml" ds:itemID="{4F0F053E-810F-41F4-960A-23965F4A9638}"/>
</file>

<file path=customXml/itemProps2.xml><?xml version="1.0" encoding="utf-8"?>
<ds:datastoreItem xmlns:ds="http://schemas.openxmlformats.org/officeDocument/2006/customXml" ds:itemID="{1006C661-B15C-4CFE-ADCF-6AC5B4796A63}"/>
</file>

<file path=customXml/itemProps3.xml><?xml version="1.0" encoding="utf-8"?>
<ds:datastoreItem xmlns:ds="http://schemas.openxmlformats.org/officeDocument/2006/customXml" ds:itemID="{5F331519-E0F1-4B5D-8164-0789E5225C3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10</vt:i4>
      </vt:variant>
    </vt:vector>
  </HeadingPairs>
  <TitlesOfParts>
    <vt:vector size="22" baseType="lpstr">
      <vt:lpstr>Overview</vt:lpstr>
      <vt:lpstr>Financial Data</vt:lpstr>
      <vt:lpstr>Risk Assesment</vt:lpstr>
      <vt:lpstr>ESP Compliance</vt:lpstr>
      <vt:lpstr>GP Compliance</vt:lpstr>
      <vt:lpstr>ESP and GP Guidance notes</vt:lpstr>
      <vt:lpstr>Rating</vt:lpstr>
      <vt:lpstr>Project Indicators</vt:lpstr>
      <vt:lpstr>Lessons Learned</vt:lpstr>
      <vt:lpstr>Feuil1</vt:lpstr>
      <vt:lpstr>Feuil2</vt:lpstr>
      <vt:lpstr>Results Tracker</vt:lpstr>
      <vt:lpstr>incomelevel</vt:lpstr>
      <vt:lpstr>info</vt:lpstr>
      <vt:lpstr>overalleffect</vt:lpstr>
      <vt:lpstr>physicalassets</vt:lpstr>
      <vt:lpstr>quality</vt:lpstr>
      <vt:lpstr>question</vt:lpstr>
      <vt:lpstr>responses</vt:lpstr>
      <vt:lpstr>state</vt:lpstr>
      <vt:lpstr>type1</vt:lpstr>
      <vt:lpstr>yesno</vt:lpstr>
    </vt:vector>
  </TitlesOfParts>
  <Company>The World Bank Group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wb316591</dc:creator>
  <cp:lastModifiedBy>Mahamat Abakar Assouyouti</cp:lastModifiedBy>
  <cp:lastPrinted>2019-07-02T21:11:44Z</cp:lastPrinted>
  <dcterms:created xsi:type="dcterms:W3CDTF">2010-11-30T14:15:01Z</dcterms:created>
  <dcterms:modified xsi:type="dcterms:W3CDTF">2021-04-12T15:26:47Z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0x010100688D7BE4FD85FC419648F9890A9530D0</vt:lpwstr>
  </property>
  <property fmtid="{D5CDD505-2E9C-101B-9397-08002B2CF9AE}" pid="3" name="WorkflowChangePath">
    <vt:lpwstr>d66e7e90-a8cf-400b-936b-23656924d7fb,3;d66e7e90-a8cf-400b-936b-23656924d7fb,3;d66e7e90-a8cf-400b-936b-23656924d7fb,3;d66e7e90-a8cf-400b-936b-23656924d7fb,3;d66e7e90-a8cf-400b-936b-23656924d7fb,3;d66e7e90-a8cf-400b-936b-23656924d7fb,3;d66e7e90-a8cf-400b-936b-23656924d7fb,3;d66e7e90-a8cf-400b-936b-23656924d7fb,3;d66e7e90-a8cf-400b-936b-23656924d7fb,3;407caa77-5430-4363-972c-6ff83a5f7a83,5;</vt:lpwstr>
  </property>
</Properties>
</file>