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59B39447-09AE-45C0-96CE-CD477067CEE7}" xr6:coauthVersionLast="45" xr6:coauthVersionMax="45"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 r:id="rId13"/>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1" l="1"/>
  <c r="G21" i="11"/>
  <c r="F59" i="15"/>
  <c r="F55" i="15"/>
  <c r="F53" i="15"/>
  <c r="F52" i="15"/>
  <c r="F51" i="15"/>
  <c r="F49" i="15"/>
  <c r="F48" i="15"/>
  <c r="F47" i="15"/>
  <c r="F38" i="15"/>
  <c r="F37" i="15"/>
  <c r="F36" i="15"/>
  <c r="F35" i="15"/>
  <c r="F32" i="15"/>
  <c r="F31" i="15"/>
  <c r="E28" i="15"/>
  <c r="E27" i="15"/>
  <c r="F25" i="15"/>
  <c r="F18" i="15"/>
  <c r="F50" i="15" l="1"/>
  <c r="F54" i="15"/>
  <c r="F46" i="15"/>
  <c r="F62" i="15" s="1"/>
  <c r="F17" i="15"/>
  <c r="F30" i="15"/>
  <c r="F29" i="15" s="1"/>
  <c r="F33" i="15" s="1"/>
  <c r="F34" i="15"/>
  <c r="AL42" i="15"/>
  <c r="AD42" i="15"/>
  <c r="F39" i="15" l="1"/>
  <c r="F41" i="15" s="1"/>
  <c r="F42" i="15" s="1"/>
  <c r="V42" i="15"/>
  <c r="N4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TORRES, MARIA CAROLINA</author>
  </authors>
  <commentList>
    <comment ref="H65" authorId="0" shapeId="0" xr:uid="{00000000-0006-0000-0A00-000001000000}">
      <text>
        <r>
          <rPr>
            <b/>
            <sz val="9"/>
            <color indexed="81"/>
            <rFont val="Tahoma"/>
            <family val="2"/>
          </rPr>
          <t>TORRES, MARIA CAROLINA:</t>
        </r>
        <r>
          <rPr>
            <sz val="9"/>
            <color indexed="81"/>
            <rFont val="Tahoma"/>
            <family val="2"/>
          </rPr>
          <t xml:space="preserve">
7.16% of 68,000= 48,688</t>
        </r>
      </text>
    </comment>
  </commentList>
</comments>
</file>

<file path=xl/sharedStrings.xml><?xml version="1.0" encoding="utf-8"?>
<sst xmlns="http://schemas.openxmlformats.org/spreadsheetml/2006/main" count="2097" uniqueCount="1156">
  <si>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</si>
  <si>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</si>
  <si>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</si>
  <si>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</si>
  <si>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</si>
  <si>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</si>
  <si>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</si>
  <si>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</si>
  <si>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</si>
  <si>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</si>
  <si>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</si>
  <si>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</si>
  <si>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</si>
  <si>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</si>
  <si>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</si>
  <si>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</si>
  <si>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</si>
  <si>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</si>
  <si>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</si>
  <si>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</si>
  <si>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</si>
  <si>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</si>
  <si>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</si>
  <si>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</si>
  <si>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</si>
  <si>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</si>
  <si>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</si>
  <si>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</si>
  <si>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</si>
  <si>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</si>
  <si>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</si>
  <si>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</si>
  <si>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</si>
  <si>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</si>
  <si>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</si>
  <si>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</si>
  <si>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</si>
  <si>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</si>
  <si>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</si>
  <si>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</si>
  <si>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</si>
  <si>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</si>
  <si>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</si>
  <si>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</si>
  <si>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</si>
  <si>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</si>
  <si>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</si>
  <si>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</si>
  <si>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</si>
  <si>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</si>
  <si>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</si>
  <si>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</si>
  <si>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</si>
  <si>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</si>
  <si>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</si>
  <si>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</si>
  <si>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</si>
  <si>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</si>
  <si>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</si>
  <si>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</si>
  <si>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</si>
  <si>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</si>
  <si>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</si>
  <si>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</si>
  <si>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</si>
  <si>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</si>
  <si>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</si>
  <si>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</si>
  <si>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</si>
  <si>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</si>
  <si>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</si>
  <si>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</si>
  <si>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</si>
  <si>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</si>
  <si>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</si>
  <si>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</si>
  <si>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</si>
  <si>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</si>
  <si>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</si>
  <si>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</si>
  <si>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</si>
  <si>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</si>
  <si>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</si>
  <si>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</si>
  <si>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</si>
  <si>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</si>
  <si>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</si>
  <si>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</si>
  <si>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</si>
  <si>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</si>
  <si>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</si>
  <si>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</si>
  <si>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</si>
  <si>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</si>
  <si>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</si>
  <si>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</si>
  <si>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</si>
  <si>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</si>
  <si>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</si>
  <si>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</si>
  <si>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</si>
  <si>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</si>
  <si>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</si>
  <si>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</si>
  <si>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</si>
  <si>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</si>
  <si>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</si>
  <si>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</si>
  <si>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</si>
  <si>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</si>
  <si>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</si>
  <si>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</si>
  <si>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</si>
  <si>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</si>
  <si>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</si>
  <si>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</si>
  <si>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</si>
  <si>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</si>
  <si>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</si>
  <si>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</si>
  <si>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</si>
  <si>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</si>
  <si>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</si>
  <si>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</si>
  <si>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</si>
  <si>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</si>
  <si>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</si>
  <si>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</si>
  <si>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</si>
  <si>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</si>
  <si>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</si>
  <si>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</si>
  <si>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</si>
  <si>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</si>
  <si>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</si>
  <si>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</si>
  <si>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</si>
  <si>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</si>
  <si>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</si>
  <si>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</si>
  <si>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</si>
  <si>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</si>
  <si>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</si>
  <si>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</si>
  <si>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</si>
  <si>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</si>
  <si>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</si>
  <si>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</si>
  <si>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</si>
  <si>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</si>
  <si>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</si>
  <si>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</si>
  <si>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</si>
  <si>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</si>
  <si>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</si>
  <si>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</si>
  <si>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</si>
  <si>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</si>
  <si>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</si>
  <si>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</si>
  <si>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</si>
  <si>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</si>
  <si>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</si>
  <si>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</si>
  <si>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</si>
  <si>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</si>
  <si>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</si>
  <si>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</si>
  <si>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</si>
  <si>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</si>
  <si>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</si>
  <si>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</si>
  <si>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</si>
  <si>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</si>
  <si>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</si>
  <si>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</si>
  <si>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</si>
  <si>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</si>
  <si>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</si>
  <si>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</si>
  <si>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</si>
  <si>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</si>
  <si>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</si>
  <si>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</si>
  <si>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</si>
  <si>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</si>
  <si>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</si>
  <si>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</si>
  <si>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</si>
  <si>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</si>
  <si>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</si>
  <si>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</si>
  <si>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</si>
  <si>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</si>
  <si>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</si>
  <si>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</si>
  <si>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</si>
  <si>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</si>
  <si>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</si>
  <si>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</si>
  <si>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</si>
  <si>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</si>
  <si>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</si>
  <si>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</si>
  <si>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</si>
  <si>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</si>
  <si>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</si>
  <si>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</si>
  <si>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</si>
  <si>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</si>
  <si>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</si>
  <si>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</si>
  <si>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</si>
  <si>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</si>
  <si>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</si>
  <si>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</si>
  <si>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</si>
  <si>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</si>
  <si>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</si>
  <si>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</si>
  <si>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</si>
  <si>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</si>
  <si>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</si>
  <si>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</si>
  <si>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</si>
  <si>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</si>
  <si>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</si>
  <si>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</si>
  <si>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</si>
  <si>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</si>
  <si>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</si>
  <si>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</si>
  <si>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</si>
  <si>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</si>
  <si>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</si>
  <si>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</si>
  <si>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</si>
  <si>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</si>
  <si>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</si>
  <si>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</si>
  <si>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</si>
  <si>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</si>
  <si>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</si>
  <si>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</si>
  <si>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</si>
  <si>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</si>
  <si>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</si>
  <si>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</si>
  <si>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</si>
  <si>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</si>
  <si>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</si>
  <si>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</si>
  <si>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</si>
  <si>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</si>
  <si>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</si>
  <si>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</si>
  <si>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</si>
  <si>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</si>
  <si>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</si>
  <si>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</si>
  <si>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</si>
  <si>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</si>
  <si>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</si>
  <si>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</si>
  <si>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</si>
  <si>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</si>
  <si>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</si>
  <si>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</si>
  <si>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</si>
  <si>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</si>
  <si>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</si>
  <si>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</si>
  <si>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</si>
  <si>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</si>
  <si>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</si>
  <si>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</si>
  <si>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</si>
  <si>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</si>
  <si>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</si>
  <si>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</si>
  <si>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</si>
  <si>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</si>
  <si>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</si>
  <si>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</si>
  <si>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</si>
  <si>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</si>
  <si>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</si>
  <si>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</si>
  <si>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</si>
  <si>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</si>
  <si>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</si>
  <si>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</si>
  <si>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</si>
  <si>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</si>
  <si>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</si>
  <si>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</si>
  <si>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</si>
  <si>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</si>
  <si>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</si>
  <si>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</si>
  <si>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</si>
  <si>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</si>
  <si>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</si>
  <si>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</si>
  <si>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</si>
  <si>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</si>
  <si>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</si>
  <si>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</si>
  <si>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</si>
  <si>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</si>
  <si>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</si>
  <si>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</si>
  <si>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</si>
  <si>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</si>
  <si>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</si>
  <si>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</si>
  <si>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</si>
  <si>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</si>
  <si>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</si>
  <si>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</si>
  <si>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</si>
  <si>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</si>
  <si>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</si>
  <si>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</si>
  <si>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</si>
  <si>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</si>
  <si>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</si>
  <si>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</si>
  <si>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</si>
  <si>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</si>
  <si>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</si>
  <si>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</si>
  <si>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</si>
  <si>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</si>
  <si>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</si>
  <si>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</si>
  <si>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</si>
  <si>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</si>
  <si>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</si>
  <si>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</si>
  <si>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</si>
  <si>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</si>
  <si>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</si>
  <si>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</si>
  <si>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</si>
  <si>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</si>
  <si>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</si>
  <si>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</si>
  <si>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</si>
  <si>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</si>
  <si>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</si>
  <si>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</si>
  <si>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</si>
  <si>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</si>
  <si>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</si>
  <si>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</si>
  <si>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</si>
  <si>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</si>
  <si>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</si>
  <si>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</si>
  <si>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</si>
  <si>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</si>
  <si>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</si>
  <si>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</si>
  <si>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</si>
  <si>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</si>
  <si>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</si>
  <si>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</si>
  <si>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</si>
  <si>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</si>
  <si>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</si>
  <si>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</si>
  <si>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</si>
  <si>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</si>
  <si>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</si>
  <si>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</si>
  <si>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</si>
  <si>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</si>
  <si>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</si>
  <si>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</si>
  <si>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</si>
  <si>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</si>
  <si>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</si>
  <si>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</si>
  <si>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</si>
  <si>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</si>
  <si>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</si>
  <si>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</si>
  <si>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</si>
  <si>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</si>
  <si>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</si>
  <si>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</si>
  <si>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</si>
  <si>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</si>
  <si>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</si>
  <si>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</si>
  <si>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</si>
  <si>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</si>
  <si>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</si>
  <si>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</si>
  <si>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</si>
  <si>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</si>
  <si>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</si>
  <si>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</si>
  <si>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</si>
  <si>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</si>
  <si>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</si>
  <si>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</si>
  <si>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</si>
  <si>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</si>
  <si>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</si>
  <si>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</si>
  <si>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</si>
  <si>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</si>
  <si>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</si>
  <si>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</si>
  <si>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</si>
  <si>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</si>
  <si>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</si>
  <si>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</si>
  <si>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</si>
  <si>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</si>
  <si>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</si>
  <si>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</si>
  <si>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</si>
  <si>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</si>
  <si>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</si>
  <si>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</si>
  <si>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</si>
  <si>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</si>
  <si>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</si>
  <si>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</si>
  <si>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</si>
  <si>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</si>
  <si>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</si>
  <si>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</si>
  <si>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</si>
  <si>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</si>
  <si>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</si>
  <si>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</si>
  <si>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</si>
  <si>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</si>
  <si>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</si>
  <si>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</si>
  <si>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</si>
  <si>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</si>
  <si>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</si>
  <si>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</si>
  <si>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</si>
  <si>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</si>
  <si>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</si>
  <si>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</si>
  <si>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</si>
  <si>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</si>
  <si>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</si>
  <si>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</si>
  <si>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</si>
  <si>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</si>
  <si>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</si>
  <si>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</si>
  <si>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</si>
  <si>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</si>
  <si>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</si>
  <si>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</si>
  <si>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</si>
  <si>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</si>
  <si>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</si>
  <si>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</si>
  <si>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</si>
  <si>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</si>
  <si>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</si>
  <si>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</si>
  <si>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</si>
  <si>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</si>
  <si>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</si>
  <si>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</si>
  <si>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</si>
  <si>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</si>
  <si>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</si>
  <si>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</si>
  <si>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</si>
  <si>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</si>
  <si>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</si>
  <si>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</si>
  <si>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</si>
  <si>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</si>
  <si>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</si>
  <si>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</si>
  <si>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</si>
  <si>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</si>
  <si>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</si>
  <si>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</si>
  <si>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</si>
  <si>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</si>
  <si>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</si>
  <si>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</si>
  <si>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</si>
  <si>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</si>
  <si>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</si>
  <si>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</si>
  <si>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</si>
  <si>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</si>
  <si>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</si>
  <si>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</si>
  <si>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</si>
  <si>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</si>
  <si>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</si>
  <si>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</si>
  <si>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</si>
  <si>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</si>
  <si>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</si>
  <si>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</si>
  <si>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</si>
  <si>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</si>
  <si>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</si>
  <si>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</si>
  <si>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</si>
  <si>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</si>
  <si>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</si>
  <si>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</si>
  <si>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</si>
  <si>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</si>
  <si>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</si>
  <si>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</si>
  <si>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</si>
  <si>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</si>
  <si>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</si>
  <si>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</si>
  <si>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</si>
  <si>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</si>
  <si>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</si>
  <si>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</si>
  <si>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</si>
  <si>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</si>
  <si>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</si>
  <si>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</si>
  <si>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</si>
  <si>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</si>
  <si>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</si>
  <si>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</si>
  <si>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</si>
  <si>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</si>
  <si>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</si>
  <si>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</si>
  <si>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</si>
  <si>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</si>
  <si>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</si>
  <si>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</si>
  <si>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</si>
  <si>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</si>
  <si>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</si>
  <si>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</si>
  <si>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</si>
  <si>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</si>
  <si>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</si>
  <si>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</si>
  <si>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</si>
  <si>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</si>
  <si>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</si>
  <si>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</si>
  <si>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</si>
  <si>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</si>
  <si>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</si>
  <si>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</si>
  <si>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</si>
  <si>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</si>
  <si>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</si>
  <si>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</si>
  <si>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</si>
  <si>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</si>
  <si>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</si>
  <si>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</si>
  <si>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</si>
  <si>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</si>
  <si>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</si>
  <si>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</si>
  <si>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</si>
  <si>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</si>
  <si>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</si>
  <si>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</si>
  <si>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</si>
  <si>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</si>
  <si>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</si>
  <si>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</si>
  <si>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</si>
  <si>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</si>
  <si>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</si>
  <si>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</si>
  <si>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</si>
  <si>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</si>
  <si>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</si>
  <si>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</si>
  <si>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</si>
  <si>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</si>
  <si>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</si>
  <si>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</si>
  <si>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</si>
  <si>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</si>
  <si>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</si>
  <si>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</si>
  <si>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</si>
  <si>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</si>
  <si>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</si>
  <si>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</si>
  <si>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</si>
  <si>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</si>
  <si>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</si>
  <si>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</si>
  <si>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</si>
  <si>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</si>
  <si>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</si>
  <si>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</si>
  <si>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</si>
  <si>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</si>
  <si>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</si>
  <si>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</si>
  <si>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</si>
  <si>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</si>
  <si>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</si>
  <si>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</si>
  <si>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</si>
  <si>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</si>
  <si>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</si>
  <si>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</si>
  <si>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</si>
  <si>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</si>
  <si>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</si>
  <si>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</si>
  <si>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</si>
  <si>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</si>
  <si>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</si>
  <si>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</si>
  <si>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</si>
  <si>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</si>
  <si>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</si>
  <si>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</si>
  <si>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</si>
  <si>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</si>
  <si>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</si>
  <si>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</si>
  <si>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</si>
  <si>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</si>
  <si>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</si>
  <si>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</si>
  <si>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</si>
  <si>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</si>
  <si>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</si>
  <si>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</si>
  <si>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</si>
  <si>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</si>
  <si>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</si>
  <si>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</si>
  <si>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</si>
  <si>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</si>
  <si>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</si>
  <si>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</si>
  <si>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</si>
  <si>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</si>
  <si>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</si>
  <si>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</si>
  <si>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</si>
  <si>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</si>
  <si>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</si>
  <si>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</si>
  <si>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</si>
  <si>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</si>
  <si>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</si>
  <si>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</si>
  <si>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</si>
  <si>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</si>
  <si>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</si>
  <si>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</si>
  <si>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</si>
  <si>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</si>
  <si>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</si>
  <si>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</si>
  <si>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</si>
  <si>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</si>
  <si>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</si>
  <si>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</si>
  <si>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</si>
  <si>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</si>
  <si>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</si>
  <si>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</si>
  <si>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</si>
  <si>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</si>
  <si>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</si>
  <si>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</si>
  <si>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</si>
  <si>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</si>
  <si>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</si>
  <si>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</si>
  <si>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</si>
  <si>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</si>
  <si>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</si>
  <si>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</si>
  <si>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</si>
  <si>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</si>
  <si>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</si>
  <si>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</si>
  <si>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</si>
  <si>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</si>
  <si>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</si>
  <si>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</si>
  <si>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</si>
  <si>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</si>
  <si>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</si>
  <si>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</si>
  <si>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</si>
  <si>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</si>
  <si>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</si>
  <si>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</si>
  <si>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</si>
  <si>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</si>
  <si>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</si>
  <si>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</si>
  <si>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</si>
  <si>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</si>
  <si>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</si>
  <si>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</si>
  <si>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</si>
  <si>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</si>
  <si>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</si>
  <si>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</si>
  <si>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</si>
  <si>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</si>
  <si>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</si>
  <si>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</si>
  <si>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</si>
  <si>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</si>
  <si>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</si>
  <si>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</si>
  <si>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</si>
  <si>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</si>
  <si>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</si>
  <si>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</si>
  <si>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</si>
  <si>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</si>
  <si>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</si>
  <si>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</si>
  <si>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</si>
  <si>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</si>
  <si>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</si>
  <si>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</si>
  <si>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</si>
  <si>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</si>
  <si>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</si>
  <si>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</si>
  <si>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</si>
  <si>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</si>
  <si>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</si>
  <si>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</si>
  <si>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</si>
  <si>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</si>
  <si>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</si>
  <si>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</si>
  <si>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</si>
  <si>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</si>
  <si>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</si>
  <si>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</si>
  <si>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</si>
  <si>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</si>
  <si>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</si>
  <si>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</si>
  <si>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</si>
  <si>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</si>
  <si>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</si>
  <si>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</si>
  <si>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</si>
  <si>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</si>
  <si>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</si>
  <si>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</si>
  <si>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</si>
  <si>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</si>
  <si>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</si>
  <si>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</si>
  <si>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</si>
  <si>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</si>
  <si>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</si>
  <si>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</si>
  <si>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</si>
  <si>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</si>
  <si>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</si>
  <si>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</si>
  <si>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</si>
  <si>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</si>
  <si>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</si>
  <si>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</si>
  <si>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</si>
  <si>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</si>
  <si>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</si>
  <si>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</si>
  <si>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</si>
  <si>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</si>
  <si>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</si>
  <si>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</si>
  <si>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</si>
  <si>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</si>
  <si>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</si>
  <si>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</si>
  <si>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</si>
  <si>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</si>
  <si>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</si>
  <si>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</si>
  <si>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</si>
  <si>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</si>
  <si>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</si>
  <si>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</si>
  <si>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</si>
  <si>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</si>
  <si>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</si>
  <si>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</si>
  <si>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</si>
  <si>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</si>
  <si>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</si>
  <si>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</si>
  <si>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</si>
  <si>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</si>
  <si>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</si>
  <si>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</si>
  <si>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</si>
  <si>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</si>
  <si>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</si>
  <si>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</si>
  <si>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</si>
  <si>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</si>
  <si>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</si>
  <si>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</si>
  <si>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</si>
  <si>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</si>
  <si>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</si>
  <si>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</si>
  <si>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</si>
  <si>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</si>
  <si>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</si>
  <si>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</si>
  <si>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</si>
  <si>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</si>
  <si>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</si>
  <si>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</si>
  <si>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</si>
  <si>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</si>
  <si>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</si>
  <si>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</si>
  <si>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October 15th 2018 - October 15th 2019</t>
  </si>
  <si>
    <t>AYNINACUY: Strengthening the livelihoods for vulnerable highland communities in the provinces of Arequipa, Caylloma, Condesuyos, Castilla and La Union in the Region of Arequipa, Peru</t>
  </si>
  <si>
    <t>The project objective is to reduce vulnerability and increase adaptive capacity to respond to the impacts of climate change of the highland Andean peasant communities in the provinces of Arequipa, Caylloma, Castilla, La Union, and Condesuyos. In view of the fact that these communities depend almost exclusively on the production of alpaca fiber, the Project seeks to reduce their exposure to the threats of climate risk, through the strengthening of their livelihood through the development of adaptation processes and reduction of climate change risks which grant resilience to this way of life and through the strengthening of capacities of the communities for reducing the risks associated with the economic losses resulting from the effects of climate change. The project promotes the breeding of alpaca and improves fiber production, as well as providing access to safe water and housing in producing communities in extreme poverty. The project includes the installation of SAT early warning modules, improvement of levees, improvement of rustic channels to optimize water management to expand wetlands in Andean highland areas, reconstruction of outhouses to improve sanitary conditions and prevent mortality of pregnant female alpacas and newly born offspring, as well as the placement of protection fences and cultivation of pastures for forage.</t>
  </si>
  <si>
    <t>PER / RIE / Rural / 2015/1</t>
  </si>
  <si>
    <t>CAF - Development Bank of Latin America</t>
  </si>
  <si>
    <t>Regional Implementing Entity (RIE)</t>
  </si>
  <si>
    <t>March 17, 2017</t>
  </si>
  <si>
    <t>September 8, 2017 / Addendum date:  August 21, 2018</t>
  </si>
  <si>
    <t>October 15, 2018</t>
  </si>
  <si>
    <t xml:space="preserve">April 15, 2021 </t>
  </si>
  <si>
    <t>Maria Angelica Salinas Valencia</t>
  </si>
  <si>
    <t>mariangelicasv@hotmail.com</t>
  </si>
  <si>
    <t>Sra. Rosa Mabel Morales S. - General Director of the General Directorate for Climate Change and Desertification - Ministry of Environment of Peru</t>
  </si>
  <si>
    <t>rmorales@minam.gob.pe</t>
  </si>
  <si>
    <t>María Carolina Torres / Carolina Cortés - Development Bank of Latin America - CAF</t>
  </si>
  <si>
    <t>mctorres@caf.com / acortes@caf.com</t>
  </si>
  <si>
    <t xml:space="preserve">Elva Cueto de Mariscal - Executive Director - Cooperation for Sustainable Development in Arequipa -COPASA-Arequipa's Regional Government </t>
  </si>
  <si>
    <t>ecuetom@copasa.gob.pe</t>
  </si>
  <si>
    <t>Maria Argüello (Executive Director of the Consortium for the Sustainable Development of the Andean Eco region - CONDESAN)</t>
  </si>
  <si>
    <t>maria.arguello@condesan.org</t>
  </si>
  <si>
    <t>Estimated cumulative total disbursement as of of October 15, 2019</t>
  </si>
  <si>
    <t>This is the amount that CAF has transferred to the Administrative Executing Entity- CONDESAN. However, AF has transferred a total of USD 923, 255 to the Implementing Entity, CAF.
The transfer made by CAF to CONDESAN is based on clause 13 of the Agreement signed between CAF-CONDESAN-COPASA, which states: "CAF will contribute the Funds for the Project, which will be disbursed to the Administrative Executing party, once CAF submits the corresponding disbursement request, which accredits compliance with the Agreement, to CAF's satisfaction The amount of payments to be transferred by CAF to the Administrative Executing party will be transferred up front, on a semi-annual basis, according to the updated semi-annual Acquisition Plan, and according to the level of budget execution (for amounts agreed between the Administrative Executing party and CAF)."</t>
  </si>
  <si>
    <t>USD 562</t>
  </si>
  <si>
    <t xml:space="preserve">COMPONENT 1: APPLICATION OF MEASURES AIMED AT STRENGTHENING MEANS OF SUBSISTENCE AND SOURCES OF INCOME FOR VULNERABLE COMMUNITIES </t>
  </si>
  <si>
    <t>ANIMAL NOURISHMENT AND PROTECTION AXIS</t>
  </si>
  <si>
    <t>Products 1.1.1: shelters built for animal protection (in particular alpaca dams and offspring)</t>
  </si>
  <si>
    <t>Products  1.1.2:  Protective  fences,  with  livestock netting, installed.</t>
  </si>
  <si>
    <t>Products  1.1.3:  Seeding  and  cultivation  of  high altitude forage cereals.</t>
  </si>
  <si>
    <t> Products 1.1.4: Seeding and cultivation of improved grasses.</t>
  </si>
  <si>
    <t>Products 1.1.5: Installation of clover in wetlands for improving forage cover</t>
  </si>
  <si>
    <t>Products 1.1.6: Animal health campaigns in selected rural communities</t>
  </si>
  <si>
    <t>WATER RESOURCE MANAGEMENT AXIS</t>
  </si>
  <si>
    <t>Products   1.2.1:   Pressurized   irrigation   modules installed in selected communities.</t>
  </si>
  <si>
    <t>COMPONENT 2: IMPLEMENTATION OF MEASURES AIMED AT STRENGTHENING INSTITUTIONAL AND COMMUNITY CAPACITIES TO REDUCE RISKS OF LOSSES OCCASIONED BY CLIMATE CHANGE.</t>
  </si>
  <si>
    <t>KNOWLEDGE MANAGEMENT AXIS</t>
  </si>
  <si>
    <t>Products 2.3.3:   Elaboration   of   technical   guides</t>
  </si>
  <si>
    <t xml:space="preserve">Products 2.3.4: Training sessions about: </t>
  </si>
  <si>
    <t>TOTAL DIRECT COSTS = (COSTS SUB COMPONENTS 1 +2 OF THE PROJECT), USD</t>
  </si>
  <si>
    <t>PROJECT EXECUTION COST / ADMINISTRATIVE EXPENSES</t>
  </si>
  <si>
    <t>A.- PROFESSIONAL SERVICES</t>
  </si>
  <si>
    <t>B.- TICKETS AND PER DIEMS</t>
  </si>
  <si>
    <t>C.- VISIBILIZATION /DISSEMINATION</t>
  </si>
  <si>
    <t>F.- ENVIRONMENTAL MANAGEMENT MONITORING AND EVALUATION</t>
  </si>
  <si>
    <t>TOTAL DIRECT + INDIRECT COSTS, USD</t>
  </si>
  <si>
    <t>PROJECT IMPLEMENTATION COSTS, USD</t>
  </si>
  <si>
    <r>
      <t xml:space="preserve">PROJECTED COST </t>
    </r>
    <r>
      <rPr>
        <b/>
        <sz val="11"/>
        <color rgb="FFFF0000"/>
        <rFont val="Times New Roman"/>
        <family val="1"/>
      </rPr>
      <t>al segundo año</t>
    </r>
  </si>
  <si>
    <t>ATTENTION TO HUMAN HEALTH AXIS</t>
  </si>
  <si>
    <t>GOVERNANCE AXIS</t>
  </si>
  <si>
    <t>RISK AND CLIMATE CHANGE MANAGEMENT AXIS</t>
  </si>
  <si>
    <t>E.- TRANSPORT AND MOVES</t>
  </si>
  <si>
    <t>Financial information PPR 1:  cumulative from project start to October 15, 2019</t>
  </si>
  <si>
    <t>The exchange rate for the PEN/USD is not holding above 3.43</t>
  </si>
  <si>
    <t xml:space="preserve">Low; it remained in this condition throughout the first year of implementation. </t>
  </si>
  <si>
    <r>
      <rPr>
        <sz val="11"/>
        <rFont val="Times New Roman"/>
        <family val="1"/>
      </rPr>
      <t xml:space="preserve">The Central Reserve Bank of Peru's exchange rate projections were reviewed on a quarterly basis, and an annual variation of 3.35 was identified. This issue is not considered unfavorable for the first year of project execution.  Additionally, the Administrative Executing Entity receives the amounts in dollars, and the staff has the option of receiving their salary in Soles or in Dollars. Similarly, consulting contracts can be prepared in Dollars or in Soles. </t>
    </r>
    <r>
      <rPr>
        <sz val="11"/>
        <color rgb="FF0000FF"/>
        <rFont val="Times New Roman"/>
        <family val="1"/>
      </rPr>
      <t>http://www.bcrp.gob.pe/estadisticas/cuadros-de-la-nota-semanal.html
https://estadisticas.bcrp.gob.pe/estadisticas/series/mensuales/resultados/PN01206PM/html/2018-10/2019-10/</t>
    </r>
    <r>
      <rPr>
        <sz val="11"/>
        <color theme="4"/>
        <rFont val="Times New Roman"/>
        <family val="1"/>
      </rPr>
      <t xml:space="preserve">
</t>
    </r>
  </si>
  <si>
    <t>The restrictions foreseen for water resources are increased meaningfully by unforeseeable effects of climate change and of its variability.</t>
  </si>
  <si>
    <t>Low; there have been no considerable changes in climate scenarios. Variations fall within the project's anticipated effects.</t>
  </si>
  <si>
    <r>
      <t xml:space="preserve">- For monitoring purposes, and in order to receive monitoring information, activities have been coordinated with the Local Water Authority (ALA) and the National Meteorology and Hydrology Service of Peru (SENMAHI). 
- The reports of the National Water Resources Information System of the National Water Authority and SENAMHI are consulted every six months.
</t>
    </r>
    <r>
      <rPr>
        <sz val="11"/>
        <color rgb="FF0000FF"/>
        <rFont val="Times New Roman"/>
        <family val="1"/>
      </rPr>
      <t xml:space="preserve">https://snirh.ana.gob.pe/consultassnirh/oHerramientasSnirh.aspx
https://www.senamhi.gob.pe/?&amp;p=monitoreo-hidrologico </t>
    </r>
    <r>
      <rPr>
        <sz val="11"/>
        <rFont val="Times New Roman"/>
        <family val="1"/>
      </rPr>
      <t xml:space="preserve">
- During 2019, climate projections did not affect water availability in the communities. </t>
    </r>
  </si>
  <si>
    <t>Resistance to change in vulnerable communities</t>
  </si>
  <si>
    <t xml:space="preserve">Low; this risk remains low given the communities' strong support for the implementation of the project. </t>
  </si>
  <si>
    <t xml:space="preserve">- Agreements were signed with local and communal authorities to guarantee cooperation and mutual support in the 36 communities.
- Technical guides on climate change adaptation and environmental management were used. These guides were developed to provide information on the benefits of the project.
-  Training in climate risk management for students enrolled in district schools is planned for the second year, thereby ensuring the adaptation of best practices.
- Field Technical Specialists -Yachachiq's native language is Quechua, and this  facilitates the identification of the beneficiaries and members of the communities and enables building a strong connection with them. These beneficiaries and community members are key stakeholders in the implementation and sustainability of the activities that are being implemented. </t>
  </si>
  <si>
    <t xml:space="preserve">The project’s dissemination, communication and motivation strategies are not effective for achieving a broad and active participation on the part of women. </t>
  </si>
  <si>
    <t xml:space="preserve">Low; it remains low given women's participation in training processes and in the implementation of activities. </t>
  </si>
  <si>
    <t xml:space="preserve">- Mechanisms were developed to invite women to apply to the Field Technical Specialist positions - Yachachiqs, in each community: home visits were carried out for each beneficiary, the Lieutenant Governors of the Districts and the leaders of the community pledged their support to reinforce the calls.
As a result, women's participation amounted to 31% and this percentage is expected to increase for the second year. 
- Family and personal development matters, as well as equality issues in couples' decision making (taking into account women's opinions) are addressed throughout the training sessions, along with technical issues such as improving the sheds, installing protection fences for grasslands, and improving pastures.
- Women have been prioritized as beneficiaries of 50% of project activities </t>
  </si>
  <si>
    <t xml:space="preserve">Climate change manifests itself differently and with greater intensity than projected by analyzes and studies. This could affect the success of particular adaptation measures that will be tested throughout the project’s life. </t>
  </si>
  <si>
    <t>Medium: 
- During the December 2018-March 2019 rainy season, the effects on the communities were as foreseen by the project.
- 60% of the selected districts with DS Nº 023-2019-PCM (February 12) were declared in emergency. This prevented the implementation of activities on the scheduled dates
-The same happened during the June-August period, due to low temperatures with an intensity that was not foreseen by the project. This affected 84% of the districts, which were declared in a state of emergency by means of DS N° 158-2019-PCM</t>
  </si>
  <si>
    <t>-The executing agency COPASA coordinated actions with the Emergency Operations Center (COER) to obtain information on the restoration of the affected roads and highways. In some cases there were alternative routes, which were deemed safe to be used by the communities and for delivering materials, complying with the planned and supervisory activities.
- Coordination is maintained with the National Meteorology and Hydrology Service of Peru  (SENMAHI) to obtain meteorological information regarding climatic events in the project areas and to better schedule the activities during the rainy  and cold season.</t>
  </si>
  <si>
    <t xml:space="preserve">Change of the Regional Government and local authorities, who will have to commit themselves to a project they are unfamiliar with. A few months will be required for them to comprehend the advantages of the climate change adaptation project. </t>
  </si>
  <si>
    <t xml:space="preserve">Low:
- There was a change of Regional Government and local authorities in January 2019, and this implied minimal changes in the beneficiary targeting process. </t>
  </si>
  <si>
    <t xml:space="preserve">During the first quarter of 2019, individual meetings were held with the new authorities to inform them about the Ayninacuy Project, the signed agreements and commitments assumed by their predecessors. The new authorities ratified their support to the agreements.
No changes are expected for the second and third years of execution. </t>
  </si>
  <si>
    <t xml:space="preserve">Salaries for the Field Technical Specialists – Yachachiqs, and the Field Supervisor are below the market value. </t>
  </si>
  <si>
    <t>Medium:
- Better salaries are offered in other similar projects, and this could attract the attention of team members, thus affecting the continuity of the Project’s activities</t>
  </si>
  <si>
    <t>- Budget adjustments have been discussed with the Project’s Advisory Steering Committee, in order to better adjust salaries to market values, making sure that this doesn’t affect the total budget amount.</t>
  </si>
  <si>
    <t xml:space="preserve">In the proposal design, only one (1) Field Supervisor was considered: </t>
  </si>
  <si>
    <t>Medium
- The current Field Supervisor must cover a territorial extension of more than 1500 km, which corresponds to making a round trip of the project. This means that the field supervisor needs 45 field days to implement his activities, which makes the supervision activity inefficient and ineffective.</t>
  </si>
  <si>
    <t>-Budget adjustments have been discussed with the Project’s Advisory Steering Committee, in order to hire a Second Field Supervisor, which will allow providing support to the most remote provinces and recovering time lost and delays in reaching these communities. Each of the two supervisors can distribute the workload between 22 days, and this will allow for greater efficiency.</t>
  </si>
  <si>
    <t>• Physical and cultural heritage.
• Protection of protected natural areas and natural resources.</t>
  </si>
  <si>
    <t>1. At the beginning of the Project, the Project Director verifies with the environmental authority, whether the requirement to submit the Project’s Environmental and Social Management Report (ESMR) is applicable.
2. The Project Director follows up every two weeks to the environmental authority’s response to the consultation regarding the applicability of the requirement to submit the Environmental and Social Management Report (ESMR).
3. In the event that the response to the consultation to the environmental authority (regarding the applicability of the requirement to submit the Project Environmental and Social Management Report (ESMR) implies the need for the Project to assume commitments with regard to the Ministry of Environment, the Project Director will provide a timely response to the required commitments.
4. The Project’s Field Supervisor is executing the plan on a timely basis, in order to respond to commitments in the ESMR.                                                          
5. The Field Supervisor verifies the current regulations in environmental matters and physical and cultural heritage before scheduling a field activity, following the planned procedures and, if applicable, informs the competent activity.</t>
  </si>
  <si>
    <t>(1) Coordination meetings with environmental authorities
(2) Document attended (Environmental Management Report)
(3) (4) Technical report
(5) Field activities carried out to date have not breached any environmental regulations.</t>
  </si>
  <si>
    <t>Coordination Meeting with the Environmental Authority - SERNANP
Semiannual Environmental and Social Management Report, from the Project Director
Monthly report of the Field Supervisor on the activities carried out, addressed to the Project Director</t>
  </si>
  <si>
    <t xml:space="preserve"> (1) (2) Technical meetings were coordinated with the Directors of the Salinas and Aguada Blanca Reserve and the Cotahuasi Sub-Basin Landscape Reserve. During these meetings, it was confirmed that the activities carried out will not generate a greater impact in the targeted areas superimposed on the reserve’s buffer area, because these activities only contribute to the improvement of the dwellings and productive units of the settled population.
(2) The Technical Opinion Compatibility Report 954-2018-SERNANP-DGANP was issued by SERNANP
(4) The field supervisor reported the measures implemented in the field pertaining to products 1.1.1 Improvement of sheds and 1.1.2 Fences of livestock mesh.
</t>
  </si>
  <si>
    <t xml:space="preserve">There were no impacts. </t>
  </si>
  <si>
    <t xml:space="preserve">•Effectiveness of the calls                                                              •Lack of trust from the community, due to similar projects that were not successful  </t>
  </si>
  <si>
    <t xml:space="preserve">(1.1) (1.2) Plan implemented
(1.3) Technical report
(2.1) Directory implemented
(2.2) Signed Agreements and/or Minutes
(2.3) Planning the call
(2.4) (2.5) Monthly Technical Report. Monthly oversight report
(2.5) Attendance lists
Signed agreements and/or Minutes
(3.1) (3.2) Signed agreements
(3.3) Attendance list
(3.4) Commitment minutes
Report Delivered
(4.1)(4.2)(4.3)(4.4)Meeting Minutes
Signed minutes
(5.5) Monthly report 
</t>
  </si>
  <si>
    <t>Training Development Plan and coaching sessions.
Field Technical Experts' monthly progress report 
Field Supervisor’s monthly project progress report. 
Project Director’s Quarterly  Project Progress Report 
2,1 Directory of Stakeholders
(2.2) 4 agreements with Provincial Governments, 18 agreements with district governments and 36 minutes signed and ratified
(2.3) Call plan proposal submitted to the Project Director
(2.4) Monthly activities report from Field Technical Experts
(2.4) (2.5) Field Supervisor’s quarterly project progress report 
(3.1) (3.2) District and Communal Agreements signed
(3.1) (3.2) Minutes signed by the beneficiaries
(3.3) Attendance list of training sessions
(3.4) Minutes signed by the beneficiaries
Field supervisor Monthly Report
(4.1)(4.2)(4.3)(4.4) Minutes of community meetings
1 workplan
36 agreement minutes per meeting 
Field Supervisor’s monthly report on Plan compliance
Project Director’s Quarterly Report</t>
  </si>
  <si>
    <t>(1.1) (1.2) The Training Plan was prepared, and it includes the activities to carry out the calls: Objectives, call activities, contents of the calls, a list of the leaders/representatives or contacts to be convened and support strategy or strategies.
(1.3) The Field Supervisor made the call before the field work, as follows:
- initiated the call, in January 2019, with local authorities, to sign the agreements to initiate Project activities (outputs 2.1.1 and 2.2.2, 2.3.1)
- In April 2019, the call for activities 1.1.1 Improvement of sheds and 1.1.2 Fences of livestock mesh and 2.3.4 Training sessions for the improvement of sheds and installation of fences began.
(2.1) The directory was prepared in accordance with the map of stakeholders and development of a directory with key stakeholders:
- Governmental: Mayors, Municipality’s Agricultural Technician, President and vice president of the community.
- At the educational level, the director of the Local Educational Management Unit (UGEL) was identified. 
- Head of the Natural Reserve
- Head of the Landscape Reserve
- Head of Agrarian Agency of the 5 provinces.
- Director of SENAMHI -Arequipa.
- Head of the Regional Office of Civil Defense
(2.2) There are signed agreements from 5 provinces: Arequipa, Caylloma, Castilla, Condesuyos and La Unión.
18 districts: S.J. Tarucani, Orcopampa, Pampacolca, Chachas, Chilcaymarca, Puyca, Pampamarca, Huaynacotas, Toro, Chuquibamba, Andaray, Yanaquihua, Salamanca, Caylloma, Tuti, Sibayo, Callalli, San Antonio de Chuca
36 communities: S.J.Tarucani, Huayllacucho, Sarpani, Misahuanca, San Antonio, Rio Blanco, Toconi I, Huaracopalca Chapacoco, Huilluco, Cuspa, Maghuanca, Pampamarca, Tecca-Rumihausi, Huayqui, Huarcaya,Ancaro, Visca, Cristal puquio, Chojanilayoc, Arirahua, Huamanmarca/Ochuro/Tumpullo, Huchumiri I, Huchumiri II, Capilla / Pucuncho I, Maucallacta , Pucuncho II, Pusa Pusa, Caylloma/ Santa Rosa, Ran Ran, Tuti / Chungara, Tres Estancias, Condorcuyo, Hanansaya I, Hanansaya II, San Antonio de Chuca, Vincocaya / Imata.
(2.3) The Field Supervisor implemented the call proposal, coordinating on a monthly basis with the Field Technical Specialists. Invitations to the activities were carried out effectively: presenting and increasing awareness of the project at the local and community level, presenting the Activity Plan, the training program, selecting the beneficiaries, and implementing training sessions to improve sheds and fences. 
(2.4) (2.5) The Field Supervisor verified the selection agreements with local and communal authorities, and identified the following:
-In 95% of the districts the initial communal assembly commitments were met. 
- The Mayor of the Anduaga district is not willing to be part of the project due to political discrepancies with his predecessor. Given this situation, the Mayor of Pampacolca’s request for the project to benefit the communities in her district was approved.
- There is still limited participation of women, in 3 communities (10%) because their communities are in very dispersed areas. These communities are Rio Blanco, Cristal Puquio, Huilluco. To improve the call, work will be carried out in advance in order to engage the participation of more women.
There are 71 attendance lists for training events, prior to the implementation of activities to improve the sheds and install the fences. 
There are 18 District agreements and 36 communal agreements.
There are 42 minutes signed by the beneficiaries (16 men, 10 women)
Certification from the Household Targeting System (SISFOH).
There are 33 attendance lists to training workshops for the improvement of sheds and the installation of livestock mesh fences.
There are 42 minutes signed by the beneficiaries.
In the monthly reports, the Field Supervisor has provided information on the agreements and commitments signed by the beneficiaries: Proper material storage and use, compliance with the technical specifications for the improvement of sheds and installation and livestock mesh, adequate use of the improved spaces. 
 (4.1) (4.2) (4.3) (4.4) There are minutes that have been signed by the communities, containing clauses that define the mechanisms for the selection of beneficiaries and the annulment procedure.
(5.1) (5.2) (5.3) Operational Plan presented to 36 communities, shared during the first training meetings for the improvement of sheds and the installation of fences.
(5.4) 42 training sessions were held in which the beneficiaries were informed about the scope of each activity carried out: the improvement of sheds and the installation of fences.
The Field Supervisor’s activity report includes the following suggestions made by beneficiaries regarding the training sessions:
- Training events should not be schedules on the same dates as local holidays.
- The official Agricultural and alpaca management calendar should be taken into account.
- The opinion of the community leaders should be taken into account when making decisions regarding the beneficiaries.
- It is important to coordinate with other institutions that are working in the area, to avoid scheduling activities on the same date.
These suggestions were collected and taken into account when selecting beneficiaries and when programming project activities.</t>
  </si>
  <si>
    <t xml:space="preserve">• Participation of women.
• Women's access to the benefits of the project.  </t>
  </si>
  <si>
    <t xml:space="preserve">1. Before each cycle of calls, the Project Director is responsible for preparing a call strategy.
2. The Project Director will be responsible for evaluating and reinforcing the communication proposals of the Field Supervisor regarding the clarity of the contents, promoting improvements (including the objectives of the project and the participation of women in connection with the activity) and the consistency with the call strategy.
3. The Project Field Supervisor will be responsible for training and strengthening the proposals and communication skills of the Field Technical Specialists (Yachachis), as described in the previous paragraph.
4. At the beginning of each cycle of activities, the project’s Field Supervisor will make a positive motivational acknowledgement and will reinforce the call and the results obtained regarding the overall participation and the participation of women.
5. At the end of each call cycle, the Project Director is responsible for evaluating the call strategy resulting from the implementation and for including the relevant lessons learned in the evaluation report.
6. During the implementation of the project activities, the Field Supervisor will be responsible for reminding the parties responsible for the activity, to verify the following recommendations during the implementation of the follow-up activities:
• In all Project activities involving collective or group participation, establish criteria for women’s participation: women should be treated equally when they speak and then they vote on decisions. The location of men and women in workshops should be arranged equitably. 
• Encourage gender equity in all training and coaching sessions.  </t>
  </si>
  <si>
    <t>Training Plan (including the call strategy)
Monthly Progress Report</t>
  </si>
  <si>
    <t xml:space="preserve">Training plan approved by the Project Director
Monthly Report of the Field Technical Specialist (Yachachiq)
Monthly report of the Field Supervisor.
Quarterly Report of the Project Director </t>
  </si>
  <si>
    <t xml:space="preserve">The Training Plan foresees that the Training Module will be developed by taking into account women’s equality and participation.
Five guides highlighting the participation of women were prepared: 1) improvement of sheds, 2) adaptation to climate change, 3) planting forage cereals, 4) installation of irrigation pilot
5) operation of the early warning system.
</t>
  </si>
  <si>
    <t xml:space="preserve">There weren't any risks identified, as the project involves only rural Andean (non-indigenous) communities. However, the presence of a Yachachiq Field Technical Specialist, who acts as a Quechua and Spanish translator/interpreter, guarantees that participants in all meetings and workshops are able to understand. </t>
  </si>
  <si>
    <t>1. At the beginning of each activity in the communities, the Project Field Supervisor is responsible for verifying in which language the training will be carried out (Spanish or Quechua).
2. At the end of each meeting, the group will consult on the need to maintain the interpreter / translation mechanism during the following Project meetings or activities with the same community.
3. The decision to continue with the interpreter/translator for the following Project meetings or activities with the same community, shall be recorded in the minutes of the meeting.
4. In case there is consensus on the decision not to perform a translation, the decision will be recorded in the meeting minutes.</t>
  </si>
  <si>
    <t>Translator / Interpreter identified and meeting minutes</t>
  </si>
  <si>
    <t>5 Field Technical Specialists - Yachachiqs with bilingual Quechua / Spanish skills</t>
  </si>
  <si>
    <t xml:space="preserve">- 5 Field Technical Specialists - Yachachiqs were hired with native language skills: Quechua / Spanish.
- A leader was identified for each community (a native), to support the Yachachiq during the trainings.
- During the first training sessions for the improvement of sheds and installation of fences with livestock mesh, a decision was made regarding the language to be used for the training, 
</t>
  </si>
  <si>
    <t>Protection of protected natural areas and natural resources</t>
  </si>
  <si>
    <t>In the event that the selection of the project’s direct beneficiaries (in line with the relevant procedures) includes areas within the limits of the Reserve, to be intervened by the project:
1. The Project Director provides notification to the environmental authority- SERNANP of the situation, while also including a summary of the project’s objectives, activities and progress.
2. The Project Director monitors the response of SERNANP.
3. In the event that the response from SERNANP applies environmental and/or social requirements to the project, the Project Director will include the measures to comply with the requirements in this component of the Environmental and Social Management Plan.
4. The Field Supervisor sends the requirements to the Field Technical Specialists and verifies and documents compliance with the requirements made by SERNANP.</t>
  </si>
  <si>
    <t>Requirement made by the Environmental Authority
Field Supervisor’s technical report</t>
  </si>
  <si>
    <t xml:space="preserve">By means of the Technical Executing Entity, the Project Director, sends the request to the Environmental Authority for the Opinion on Technical Compatibility. 
Quarterly Report of the Project Director
Monthly Report of the Field Supervisor </t>
  </si>
  <si>
    <t>SERNANP was informed of the implementation of the project and it issued the Compatibility Report and gave a favorable opinion regarding the Environmental and Social Management Plan. (954-2018-SERNANP-DGANP), since the project will not carry out activities within the reserve.
Before the beginning of each activity, the Field Supervisor reviews the conditions outlined in the Compatibility Report and reports on any contingencies identified.</t>
  </si>
  <si>
    <t xml:space="preserve">• No risks were identified; preventive measures were established, nonetheless. </t>
  </si>
  <si>
    <t>1. It is up to the Project Director to consult with the relevant environmental authority, regarding the ecological adoption of species such as Ryegrass and Dactylis Glomerata (grasses) and other non-native cultivated grasses as forage alternatives.
2. In the event that the authority’s eventual response implies decisions that affect the programming of project activities with regard to the cultivated pastures, the Project Director and CAF-Implementing Entity will agree on an alternative plan for the activities that could be affected.
3. If an alternative plan has been defined for the project activities in relation to cultivated pastures, the Project Director implements the plan accordingly.</t>
  </si>
  <si>
    <t>Technical report</t>
  </si>
  <si>
    <t xml:space="preserve">Field Supervisor Report on crops approved by the environmental authority-SERNAP
</t>
  </si>
  <si>
    <t>Safeguard measures have not been implemented, because activities 1.1.3 Seeding  and  cultivation  of  highland forage cereals and 1.1.4 Installation of clover in wetlands for improving forage cover, have not yet been implemented.</t>
  </si>
  <si>
    <t>There were no impacts</t>
  </si>
  <si>
    <t xml:space="preserve">• Conversion of peat deposits
• Greenhouse gas emissions from vehicles </t>
  </si>
  <si>
    <t>1. Before taking part in the activities, a photographic record will be produced on the state of the wetlands.
2. The processes defined for the improvement of the existing rustic channels will be authorized by the Project Field Supervisor, before implementation.
3. The areas used for planting the resistant native species proposed by the Project, will be authorized by the Project Field Supervisor, in accordance with the following principles:
3.1. The parts of the wetland that are wet, will remain wet and will not be intervened.
3.2. As far as possible, dehumidification will be attempted in the parts of the wetland that can be drained.
3.3. For parts of the wetland that are unlikely to be re-humidified, some of the following management measures will be implemented if possible, given the terrain conditions: cleaning the wetland; implementing measures to prevent overgrazing; irrigating buffer zones and sowing clover seeds.
3.4. The use of native resistant species (red and white clovers) for the recovery/expansion of the wetland, will only be implemented in the re-humidified areas of the wetland or in the expanded irrigation areas obtained by managing rustic canals.
4. Prior to the implementation of the activities for the recovery and expansion of the wetland, the Project Director will order that at least two soil samples are taken from two large wetlands that can be located in several areas (a sample from each wetland), and which can be included in the wetlands to be recovered.
Control greenhouse gas emissions-GHG from the project’s vehicles.
5. The Field Supervisor is responsible for maintaining an updated registry of each vehicle used for Project activities.
6 The Field Supervisor is responsible for maintaining an updated copy of the Official Gas Certificate for each vehicle. This copy shall be kept in the registry of vehicles used for Project activities.</t>
  </si>
  <si>
    <t xml:space="preserve">(1) Photographic record of the state of the wetlands
(2) (3) Approved technical report
(5) Registry for each vehicle
(6) Official Gas  Certificate for each vehicle
(4) Soil study
(5) Contracts and agreements
(6) (7) Semiannual report
</t>
  </si>
  <si>
    <t xml:space="preserve">Photographic record per wetland (72 hectares)
Technical Intervention report from the  Environmental Specialist 
Monthly Field Supervisor Report
Quarterly Report from the Project Director
(5) Contractual clauses
(6) (7) Semiannual Supervisor’s Report
Quarterly report from the Administrator 
</t>
  </si>
  <si>
    <t>•	Solid waste</t>
  </si>
  <si>
    <t xml:space="preserve">1. Before performing the following activities: i. events related to skills development and ii. activities to improve or build sheds for animal protection, the party responsible for the activity will prepare the elements to contain solid waste, considering the following classification: organic waste, recyclable inorganic waste and other waste. Containment elements will include plastic bags and/or plastic containers.
2. At the beginning of the activities, participants will be instructed on the classified collection of solid waste.
3. At the end of the event, it will be verified that the classified waste is brought to the local solid waste management system. If the activity is carried out in a rural area, the party responsible for the activity will verify that the classified waste is properly disposed of or that it is transported to an urban area to be incorporated into the local solid waste management system.
4. The party responsible for the activity will document the activities described in this section, including by means of a photographic record. </t>
  </si>
  <si>
    <t>Implemented Plan
 Photographic record
Activity Report</t>
  </si>
  <si>
    <t>Solid Waste Management Plan Project
Monthly Field Supervisor Report
Quarterly Report of the Administrative Assistant (purchases are also linked to the waste issue)</t>
  </si>
  <si>
    <t xml:space="preserve">For the implementation of these measures, a Solid Waste Management Plan was developed for the Project activities, carried out so far:
a. Training Sessions
b. Coaching sessions
c. Workshops 
</t>
  </si>
  <si>
    <t xml:space="preserve">•	Archaeological remains
</t>
  </si>
  <si>
    <t>1. If the activity (improving or building the shed or implementing the water reservoir) is carried out on previously intervened land, the Certificate of Non-Existence of Archaeological Remains (CIRA) process is not applied.
2. The Field Supervisor verifies that the assigned location is technically adequate; and also confirms that, given its location, the work will not interfere with a body of water or with a wetland.
3. A photographic record will be made, and a label will be placed in the area defined for the activity.
4. The Field Supervisor collects information for the request made by CIRA [Certificate of non-existence of archaeological remains], in accordance with Circular 1998-2016-DDC-ARE / MC of the Decentralized Directorate of Culture of Arequipa.</t>
  </si>
  <si>
    <t>Photographic record
Activity report</t>
  </si>
  <si>
    <t xml:space="preserve">Photographic record
Quarterly Field Supervisor Report
Project Director’s Annual report </t>
  </si>
  <si>
    <t>The activities to improve sheds, carried out in 30 communities, took place in previously intervened areas, so it was not necessary to request the Certificate of Non-existence of Archaeological remains - CIRA.</t>
  </si>
  <si>
    <t>•	Soil conservation</t>
  </si>
  <si>
    <t>1. 1. Avoid compaction of the original soil layer in the area surrounding the work, to the extent possible.
2. Remove the layer of soil when it is dry, or the moisture content is less than 75%.
3. Keep the topsoil separated from the inorganic excavated subsoil; locate both separate piles where there is no chance of cascading and there are adequate drainage conditions. Protect them with a plastic cover to avoid erosion losses.
4. In the case of a reservoir, where storing the topsoil is not feasible, to the extent possible, relocate it nearby so that it can be recovered in case the reservoir is subsequently closed.
5. At the end of the activity, leave the workplace surroundings in better or similar conditions to those found before work.
6. Gather, classify and dispose of solid waste resulting from the activity, in accordance with the best practices in the area. If a disposal place is not found, take the waste to an appropriate disposal site, within the same district.
7. Document the management measures implemented, including the photographic archive.</t>
  </si>
  <si>
    <t>Procedure Implemented
Field Supervisor Report
Photographic Registry</t>
  </si>
  <si>
    <t>Procedure implemented by the Field Technical Specialist -Yachachiq
Monthly Report by the Field Supervisor</t>
  </si>
  <si>
    <t xml:space="preserve">No safeguard measures have been implemented because the activities have not yet been implemented: 1.2.3 Improvement of channels to improve water resources in wetlands, 1.2.4 Construction of rustic reservoirs for water storage rains, streams and natural springs. 
</t>
  </si>
  <si>
    <t>Regarding the risk in the effectiveness of the calls (in their contacts and motivation), at the following levels:                                                                                  
1.i. COPASA towards local authorities;
1.1. For each cycle of calls, the Project Field Supervisor prepares a synthesized proposal for the call.
1.2 The previous call proposal is reviewed, commented and authorized by the Project Director, who copies the final proposal to the COPASA’s Executive Director and to CAF- Implementing Entity.
1.3. The Project Field Supervisor initiates or implements the call proposal authorized by the Project Director.
1.5. The Environmental Specialist submits an evaluation report to the Project Director, who attaches it to the project’s periodic monitoring and evaluation reports.
1.6. It is the responsibility of the Project Director to verify that each authorized call proposal includes the relevant lessons learned that the Project may have generated.
2. At level ii. The local authorities (district mayors) towards the communities’ representatives, through other figures of the district authorities (vice governors, sub-prefects, commissioners, others) and through community leaders.
2.1. At the beginning of the Project, the Field Supervisor will prepare a list of critical contacts for each District (including contacts for each community, responsibilities, names and, if possible, phone numbers).
2.2. As of the first meeting, the Field Supervisor will be responsible for reaching agreements between the leaders and representatives of each community, organizing a network of key contacts (for each critical contact, two alternative means to deliver information).
2.3. The Field Supervisor initiates and implements the call proposal, authorized by the Project Director. 
2.4 In case there are errors made by the Field Technical Specialists that could lead to shortfalls in the calls, these will put in writing by the Field Supervisor.
2.5 The Field Supervisor verifies:                                                                                                                                                                                                                                          - Compliance of the agreements for the selection of direct beneficiaries 
-The effective call made to community members during the training and instruction sessions.
-Compliance with the quarterly schedule of training activities and field days. The role of the activities is shared with the district mayors. 
3. Regarding the risk in the coherence of the preparation of the agreements: the agreements must be practical and socially viable.
3.1. An agreement will be drawn up for each of the 18 selected districts and 36 communities targeted by the Project, in order to decide the mechanism to select the direct beneficiaries of the following activities:
a. Sheds for camelids, fences, cattle mesh, rustic water canals, rustic reservoirs, pressure irrigation modules.
b. Improved housing
c. Seeds for the cultivation of forage cereals at altitude, seeds for improved pastures at altitude, seeds to install clovers in wetland buffer areas.
d. Tools to improve rustic canals, to optimize water management.
e. Supplies for animal health campaigns.
f. Training workshops
3.2. As a direct beneficiary of the activities described in items a. and b., the following will be designated: 
-The head of each productive family unit
-Or the representative from a group of two or more families from productive units (in the latter case, members sign a commitment clause where they agree to share these spaces).
3.3. To aspire to become a direct beneficiary of the activities described between a. and e. above, the candidate must have participated in one or more of the corresponding training workshops.
3.4. To aspire to become a direct beneficiary of the activities described between a. and d. above, the candidate must commit to comply with the number of work hours or days set per activity, which must be defined in an agreement signed by the beneficiary.
3.5. Before signing each agreement, the Project Field Supervisor is responsible for distributing a list of the resources available for each activity.
4. Regarding the follow-up to the agreements in decision making processes.
4.1. In all meetings where at least one decision is made related to the selection of direct beneficiaries, the meeting minutes will include written evidence of this decision and all interested parties participating in the meeting will sign the minutes.
4.2. To make such a decision, a complete written copy of the minutes of each meeting must be available, and these minutes must include the agreements for the selection of direct beneficiaries.
4.3. The procedures followed to select the beneficiaries are explained to the community, and a clause acknowledging the selection process will be included in the minutes.
In agreements made prior to the Project’s activities or its outputs. 
5. Before the beginning of an activity cycle or developing a Project output, the Project Field Supervisor is responsible for:
5.1. Verifying that a workplan is prepared for the development of the activities or products.
5.2. Verifying that the workplan for the implementation of the activities or products is shared with the corresponding beneficiaries and participants.
5.3. Verifying that the contributions, opinions and requests of the beneficiaries and participants regarding the workplan for the implementation of the activities or products and its implications, are included in its dissemination.
5.4. If the beneficiaries request any modifications to the workplan, these will be submitted to the consideration of the communal Assembly .
5.5. Verifying that during the dissemination of the workplan, community members’ comments, opinions, requests or complaints and concerns related to other aspects of the project, are compiled in writing to the project Director and that the response is communicated in a timely manner to the community.</t>
  </si>
  <si>
    <t xml:space="preserve">Safeguard measures have not been implemented, because activity 1.1.5 for the recovery of wetlands has not been implemented yet.
The following means are used to transport personnel and materials. They all have the circulation and smoke control permits required by law:
- 1 COPASA 4x4 truck
- 5 trucks from Local Governments (one per province)
- 5 motorcycles
</t>
  </si>
  <si>
    <t>Risk monitoring is performed according to the ESMP, and the risks are within the levels identified by the project.</t>
  </si>
  <si>
    <t>No unexpected risks have been identified during the implementation of activities throughout the first year of the project.</t>
  </si>
  <si>
    <t>No risks have been identified.</t>
  </si>
  <si>
    <t xml:space="preserve">-  CAF has ensured the Project Director’s commitment in the implementation of the Environmental and Social Management Plan, as established in the agreement issued by its Legal Consultancy, and signed between the two Executing Entities and the Implementing Entity.
- CAF has initiated the process of hiring an Environmental and Social Specialist with its own resources
- Continuous evaluation and monitoring meetings are held </t>
  </si>
  <si>
    <t>Yes, they have been effective in fulfilling the established contractual commitments and thereby the measures for each of the environmental and social principles</t>
  </si>
  <si>
    <t xml:space="preserve">1. Coordination with authorities from the Ministry of Agriculture - AGRORURAL; Directorate of Livestock; Ministry of Culture; Environmental Authority - National Service of Natural Protected Areas - SERNANP, in order to learn about the protocols to follow in natural reserves and places with heritage protection.
2. Coordination with local governments to ensure strong compliance with project activities and women’s engagement in training sessions.
</t>
  </si>
  <si>
    <t>Yes they have been effective, since the commitments assumed by the mayors and community chiefs, have enabled stronger acceptance of the project and the conditions for its intervention, with regards to the implementation of the gender policy. As for measures to mitigate social and environmental risks, they are well accepted by the community because they are part of their traditional environmental care practices.</t>
  </si>
  <si>
    <t>Yes, the gender evaluation was carried out and consultations were held with the participation of women in the communities. As a result, the following gender-sensitive activities and indicators were included:
1. The project will guide its actions with the following criteria that promote equal participation and the empowerment of women in decision-making: i) In information and dissemination activities and in calls and invitations; ii) In meetings and decision-making processes in the communities; iii) In the logistics of the different events; iv) The commitment to ensure women’s participation is achieved during coordination activities with authorities and community leaders; v) The Project Director takes advantage of opportunities to motivate women's participation, during follow-up and monitoring activities, in identifying gaps and problems. The results of the call strategies and the participation of women are continuously monitored.
2. A parameter awarding priority to female heads of household was included for the selection of beneficiaries.
3. A goal specifying the minimum participation of women is considered for training activities throughout the entire project. Specifically for the housing improvement component, this percentage is increased.
4. At the organizational level, at least one woman is included in the civil defense platforms at the district and community level.
5. Preparing a guide on women’s development, personal growth and family strengthening.</t>
  </si>
  <si>
    <t>Yes it is included, as shown below:
OUTCOME 1.3: Improvement in the conditions of housing quality to withstand extreme climate conditions. - Indicator 1.3.2 Women heads of households prioritized in beneficiary selection criteria.
OUTCOME 2.1: Greater awareness and ownership concerning the local processes of management and self-management for adaptation to and reduction of climate risk.  -      Indicator 2.1.2 % of target population aware of local processes of management and self- management for adaptation to and reduction of climate risk.
OUTCOME 2.2: Greater awareness and ownership of local processes of adaptation to and reduction of climate risk. Indicator 2.2.4.3: Include at least one woman to the District's Civil Defense Platform and per Platform of Community Civil Defense. 
      - OUTPUT 2.2: Awareness activities about adaptation and risk reduction with group participation of the target population: see specific products under indicator 2.2.4.3 Number of  women included in the formation of each platform at district level. Indicator 2.2.4.6 Number of women included in the formation of each community level platform.
OUTCOME 2.3: improvement in awareness and climate risk management and adaptive techniques skills.
       - OUTPUT 2.3.4: Training sessions.  Indicator % of women participants (25% for all activities, 30% housing improvements)
      - Products 2.3.3: Elaboration of technical guides : 1,000 guides about personal and family development and strengthening aimed primarily at women.</t>
  </si>
  <si>
    <t>Prioritization of female heads of household as beneficiaries.</t>
  </si>
  <si>
    <t>outcome 1.3 Improvement in the conditions of housing quality to withstand extreme climate conditions Sec. 1.3.2:</t>
  </si>
  <si>
    <t>N° Women heads of households prioritized in the criteria of beneficiary selection</t>
  </si>
  <si>
    <t>0 women heads of households</t>
  </si>
  <si>
    <t>1 woman per community
(it is expected that 36 women will benefit)</t>
  </si>
  <si>
    <t>Poor. This activity has been rescheduled for the second year of execution, because home improvements in the communities are made after May, when the rainy period has passed. During 2019, it could not be executed because heavy rains affected the communities' economy, forcing the population to look for work alternatives to alleviate the losses, delaying the improvement of their homes.
- The decision was made with the communities to prioritize and focus community work efforts on animal protection and pasture improvement activities.
- An agreement was reached with the communal authorities to select at least one female head of household per community and this benefit was additionally included in the improvement of sheds. There are 7 female beneficiaries of executed sheds.</t>
  </si>
  <si>
    <t>Equal participation and empowerment of women in decision making regarding project activities.</t>
  </si>
  <si>
    <t>outcome 2.1  Greater awareness and ownership concerning the local processes of management and self-management for adaptation to and reduction of climate risk. Sec 2.1.2</t>
  </si>
  <si>
    <t xml:space="preserve"> % of target population aware of local processes of management and self-management for adaptation to and reduction of climate risk is made up of women.</t>
  </si>
  <si>
    <t>No uniform and
reliable
baseline information
was
identified.</t>
  </si>
  <si>
    <t>25%  set as the project goal.
(31% of women's participation was achieved)</t>
  </si>
  <si>
    <t>Satisfactory. 62 training workshops were held on shed improvement, improved pasture planting and livestock fence installation. Female participation amounted to 31% (440 participations)</t>
  </si>
  <si>
    <t>Include women at the organizational level in climate risk management</t>
  </si>
  <si>
    <t>output 2.2.4 Advisories for the formation and strengthening of district
and community level civil defense
platforms (reconnoitering, startup). Sec 2.2.4.3</t>
  </si>
  <si>
    <t>N° of women included in the formation of each platform at district level.</t>
  </si>
  <si>
    <t>Without precedents. The project will promote the formation of the first platforms.</t>
  </si>
  <si>
    <t>1 woman per district platform</t>
  </si>
  <si>
    <t>Poor. Activity rescheduled for the second year, due to the change of authorities at the regional level, with whom it was agreed to include the activities of the Government Axis (OUTCOME 2.1) as of January 2020.
During coordination efforts with the Mayors, it was agreed to promote the inclusion of at least one woman in each civil defense platform</t>
  </si>
  <si>
    <t>Include women at the organizational level in disaster risk management.</t>
  </si>
  <si>
    <t>2.2.4.6 N° of women included in the formation of each community level platform.</t>
  </si>
  <si>
    <t>1 woman per communal platform</t>
  </si>
  <si>
    <t>Poor. Activity rescheduled for the second year, since it is carried out in coordination with the local government.
Peasant communities’ authorities committed to ensuring the participation of at least one woman in the Civil Defense Platform.</t>
  </si>
  <si>
    <t>Personal and family development</t>
  </si>
  <si>
    <t>output 2.3.3 Elaboration of technical guides. 
- about personal and family development and strengthening aimed primarily at women.</t>
  </si>
  <si>
    <t xml:space="preserve">N° developed guides and delivered </t>
  </si>
  <si>
    <t>Baseline value
not applicable</t>
  </si>
  <si>
    <t>1000 guides delivered</t>
  </si>
  <si>
    <t>Poor. The design of the guide for Family Development and Welfare is scheduled for the second year of the project.
However, the design of the five guides delivered, consider women as protagonists of project’s planed activities. The following guides were distributed equally to women:
1) Shed Improvement.
2) Climate change adaptation.
3) Planting of forage cereals.
4) Installation of irrigation pilot, and
5) Operation of the early warning system</t>
  </si>
  <si>
    <t>Equal participation and empowerment of women in decision making regarding project activities..</t>
  </si>
  <si>
    <t>output 2.3.4 Training sessions. Sec 2.3.4.4</t>
  </si>
  <si>
    <t xml:space="preserve">% of women participants </t>
  </si>
  <si>
    <t>25% for all the activities except for household improvement activities</t>
  </si>
  <si>
    <t xml:space="preserve">Satisfactory. Women’s participation in training sessions amounted to 31%. </t>
  </si>
  <si>
    <t>30% for housing improvement activities.</t>
  </si>
  <si>
    <t>Poor. It was postponed for the second year, due to delays that hindered activities in the field. These delays correspond to procedures with the Environmental Authority, and climatic events such as snowfall, heavy rains and low temperatures, which affected the population’s livelihoods. The implementation of activities was prioritized with the communities:
  1.-Improvement of sheds and installation of livestock mesh fences, for the first stage, and sowing and water management (installation of technical or sprinkler irrigation systems); during the last quarter of the first year.</t>
  </si>
  <si>
    <t xml:space="preserve">The Implementing Entity – CAF Legal Advisor’s Office, issued a tripartite Agreement which was signed by CAF, by the Technical Executing Entity - COPASA and the Administrative Executing Entity - CONDESAN. This agreement sets the parties’ roles and responsibilities, in accordance with the provisions of the approved Ayninacuy project proposal and the actions specified therein to comply with a gender approach. </t>
  </si>
  <si>
    <t>The effectiveness of the agreements is evidenced in compliance with the Environmental and Social Management Plan, specifically policy # 5, gender equality and women’s empowerment. The effective management of calls is evidenced in women’s strong participation in training workshops, which has promoted empowerment in decision making. Likewise, commitments to prioritize female heads of household in the beneficiary group were met.</t>
  </si>
  <si>
    <t>18 agreements (covenants) were formulated at the district level and 36 agreements at the community level, to ensure women’s involvement and strong participation. Point five in each document states "(...) this signed agreement will allow the consolidation of the capacities of women and men in the beneficiary peasant communities (...)”. Committed local authorities include 2 mayors, contributing to raise the level of women's empowerment in the community.</t>
  </si>
  <si>
    <t>They have been effective; the population has accepted and acknowledged the participation of women in different project activities. This has been reflected in women’s participation in training workshops (improvement of sheds, fences and crops) and in the development of capacities and technical skills in family productivity.</t>
  </si>
  <si>
    <t>It was identified that the communities of Río Blanco, Huilluco and Cuspa, women’s participation is low, in contrast to the rest of the communities where women’s participation exceeds 22%, even reaching 55% in some cases (Pamapamarca, Hanansaya I, San Antonio de Chuca). Therefore, the Yachachiqs are making home visits, which they have been carrying out since July in these communities: 30 families in Rio Blanco, 21 families in Huilluco, 24 families in Cuspa, thereby reinforcing awareness and motivation initiatives with women and their families</t>
  </si>
  <si>
    <t>For the second year, a chapter will be made available in the Yachachiq field notebook to enable collecting or writing down women's complaints and suggestions, if any.</t>
  </si>
  <si>
    <t>-Agreement signed between the executing entities prior to the beginning of the execution of the Project</t>
  </si>
  <si>
    <t>The Legal Advisor’s Office of the Implementing Entity - CAF, issued a tripartite Agreement which was signed by CAF, by the Technical Executing Entity - COPASA and the Administrative Executing Entity - CONDESAN. This agreement establishes the roles and responsibilities of the parties, in accordance with the provisions of the approved proposal of the Ayninacuy project.</t>
  </si>
  <si>
    <t xml:space="preserve">-The different CAF areas carry out the fiduciary and financial supervision of the execution of the funds, as well as the monitoring of the technical advances of the Project </t>
  </si>
  <si>
    <t>The Authorities are informed about the progress of the Project -The Regional Government of Arequipa and the Ministry of Environment are aware of the progress of the Project and participate in meetings and Committees The Regional Government of Arequipa and the Ministry of Environment are part of the Advisory Steering Committee, and they are kept informed about the progress of the Project in technical, fiduciary and administrative matters. Information and local, district and provincial authorities’ engagement with the project have been promoted through the Technical Executing Entity - COPASA.</t>
  </si>
  <si>
    <t>Outcome 6</t>
  </si>
  <si>
    <t>All project components/outcomes</t>
  </si>
  <si>
    <t>All Project components/outcomes</t>
  </si>
  <si>
    <t>María Carolina Torres -Directorate for Sustainability, Inclusion and Cimate Change Executive, CAF</t>
  </si>
  <si>
    <t>mctorres@caf.com</t>
  </si>
  <si>
    <t>1- Awareness of the Project’s benefits at the national, sub-national and community level.
2- Initiation of administrative activities for activity programming.
3- Project beneficiaries have been identified.</t>
  </si>
  <si>
    <t>1- Office installed with equipment for follow up and project monitoring.
2- Field personnel is trained and is operating</t>
  </si>
  <si>
    <r>
      <t xml:space="preserve">1. A donation was received from local companies with the following equipment: Two (2) desktop computers; Two (2) laptops; One (1) camera; One (1) Multimedia Projector and Three (3) motorcycles, which facilitated the start of activities and the operation of the office.
2. There were delays in hiring the Field Technical Specialists - Yachachiqs, due to:
       • The beginning of field activities were planned for April 2019, because the planting activities, as of October 2018, had already been concluded according to the alpaca calendar.
       • Shed improvements must be carried out between March and November (period of drought in the high Andean areas), so it was not possible to start in October 2018.
       • It is not easy to find bilingual trained technical personnel (Quechua/Spanish), to facilitate communication with community members.
       • In order to comply with the environmental and social safeguards which would allow entering the field, exhaustive actions were carried out to obtain a response from the environmental authority to OFFICIAL COMMUNICATION 122-2018 GRA / COPASA / DE, regarding the "compatibility opinion and report" of the communities settled in the scope of the Natural Reserve of Salinas and Aguada Blanca and Cotahuasi Sub-basin Landscape Reserve. In January 2019, the TECHNICAL OPINION 954-2018-SERNANP-DGANP document was received from the environmental authority, which declares the compatibility of the project activities.
Similarly, the OFFICIAL COMMUNICATION 102-2017 GRA / COPASA / DE, which requests the MINAM to identify the competent authority and/or determine the enforceability of the project’s environmental certification. Finally, with OFFICIAL COMMUNICATION 921-2018-MINAM / VMGA / DGPIGA of December 31, 2018, it was resolved that the project </t>
    </r>
    <r>
      <rPr>
        <u/>
        <sz val="11"/>
        <rFont val="Times New Roman"/>
        <family val="1"/>
      </rPr>
      <t>does not require an Environmental Certification.</t>
    </r>
    <r>
      <rPr>
        <sz val="11"/>
        <rFont val="Times New Roman"/>
        <family val="1"/>
      </rPr>
      <t xml:space="preserve">
      • In order to carry out the activities in the field, it was necessary to ratify commitments (agreements) with the new authorities (2019-2022), which was carried out during the months of January-March 2019.</t>
    </r>
  </si>
  <si>
    <t>MS</t>
  </si>
  <si>
    <t>1- Technical personnel is installed in the 5 provinces.
2- The supervisor attends to the needs of 5 provinces</t>
  </si>
  <si>
    <t>1- Since May 2019, there are 5 Field Technical Specialists (natural Yachachiqs from each area) installed in the prioritized districts of each province and they coordinate their work directly with the communities.
2- It is necessary to hire a Second Field Supervisor to support and recover the time and make up for the delays in reaching the most remote provinces. The current Supervisor must cover a territorial extension of more than 1500 km, which corresponds to making a round trip of the project. This means that the field supervisor needs 45 field days to implement his activities. For two supervisors, they can distribute the workload between 22 days.</t>
  </si>
  <si>
    <t>1- Implementation of mechanisms for purchases and inventory development in the first quarter of implementation.</t>
  </si>
  <si>
    <t>1.1. During the first semester of project implementation, there was a sufficient and favorable learning curve for the recognition of acquisition mechanisms set by the Administrative Executing Entity (CONDESAN).
1.2. Limitations for the identification of suppliers that could cover the purchase demands for the most remote communities. This condition has already been overcome.
1.3. Upon issuance of this report, purchases have been made in accordance with the request for acquisition plans to execute pending activities for the first year.</t>
  </si>
  <si>
    <t>1- Commitment and agreements signed with authorities and beneficiaries in the first quarter of implementation</t>
  </si>
  <si>
    <t>1. From January to May 2019, coordination with the new elected authorities continued and culminated in the ratification of the agreements. Therefore, the project obtained the new elected authorities’ support for the deposits, surveillance and for transporting materials to beneficiary communities in their territorial areas.
Currently there is a strong commitment from local and communal governments with regard to the execution of project activities.</t>
  </si>
  <si>
    <t>Within the expected scheduled time:
1.1. Initial workshop to launch the project with authorities and community representatives. (October 15th, 2018)
2.1. The project’s administrative staff (Director and Assistant) has been hired and is installed at the headquarters of the Cooperation for the Sustainable Self-Development Process of Arequipa-COPASA of the Arequipa Regional Government (October 2018).
2.2. The following programming activities were carried out: Operational Activities Plan; Preparing and signing Agreements with the Authorities; Procedures for obtaining permits from environmental authorities; Calls, interviews and selection process for the Field Supervisor and 5 Field Technical Specialists.
3.1. The beneficiaries were identified by the communities’ steering committee.
3.2. Information from the Household Targeting System - SISFOH (http://www.sisfoh.gob.pe/ ) was used for the socio-economic selection of beneficiaries. This is an official instrument used by the State's social programs, and is critical to respond to the needs of social information that the Peruvian state uses for the implementation of its public policies, linked to poverty reduction.
(http://www.sisfoh.gob.pe/ )</t>
  </si>
  <si>
    <t>OUTCOMES 1.1, 1.2 and 1.3</t>
  </si>
  <si>
    <t>OUTCOME 2.1: Greater awareness and ownership concerning the local processes of management and self- management for adaptation to and reduction of climate risk.</t>
  </si>
  <si>
    <t>Although the start of the Project (2018) was well received by the Regional Government as well as Local, Community Governments and beneficiaries; there were delays in the first semester of execution, due to issues beyond those projected in the proposal, such as:
1. New electoral period of regional and local authorities, in January 2019. Therefore, it was necessary to inform and sensitize new officials about the benefits of the project and the commitments assumed by the previous government, with the following results:
- Written communications were sent and visits were made to the new authorities during the months of January and February, informing them about the implementation of the project and the recognition of the commitments assumed by the previous authorities (deposits, inventories, surveillance and transfer of materials to the beneficiary communities in their territorial areas).
- During the months of March, April and May, 5 provincial agreements, 17 district agreements and 34 communal agreements were ratified. Only the Local Government of Andagua refused, due to political problems with its predecessor. Therefore, an evaluation was carried out to find a  replacement and the Pampacolca district was selected since it met the conditions and the mayor was a woman.
- The activities of the Government Axis (OUTCOME 2.1) had to be rescheduled for the second year in order to be articulated to the Municipal Programs.
- The beginning of the project in October (2018) was close to the period of heavy rains, so the activities of the Animal Protection and Health Axis (Component 1) were scheduled for the month of May 2019, so that it coincided with the sowing and alpaca communities’ management calendar (official agricultural and alpaca calendar).
- The January-March period of heavy rains affected 60% of the selected districts declared in a state of emergency through Supreme Decree No. 023-2019-PCM (February 12, https://www.indeci.gob.pe/ rehabilitation / declarations-state-of-emergency / year-2019 / February-2019 /). The communities were affected again by the effects of low temperatures (-20 ° C), at an intensity not foreseen in the project, during June-August 2019, and 84% of the districts were declared in a state of emergency through Supreme Decree N ° 158-2019-PCM (https://www.indeci.gob.pe/rehabilitacion/declaratoria-estado-de-emergencia/ano-2019/setiembre/). As a result of this situation the community decided that activities related to the recovery of their livelihoods (improvement of sheds, pastures and water resources management: installation of irrigation systems) should be prioritized. 
- There was a delay in hiring agricultural technical personnel (Yachachiqs), due to the reasons explained above.
- From October 2018 to January 2019, the programming of the field activities was also conditioned to compliance with the environmental safeguards: 1) the approval of the SERNANP Compatibility report (OP 954-2018 SERNANP -DGNAP, delivered in January 2019 ), a requirement to carry out the work in the communities located nearby or in buffer areas of the natural and landscape reserves; 2) MINAM response on the project’s Environmental Certification requirement, which was resolved through Report N ° 1161-2018-MINAM / VMGA / DGPIGA of December 31, 2018, indicating that no certification was required.</t>
  </si>
  <si>
    <t xml:space="preserve">Products 1.1.1
N° of shelters built. </t>
  </si>
  <si>
    <r>
      <rPr>
        <b/>
        <sz val="11"/>
        <color rgb="FF000000"/>
        <rFont val="Times New Roman"/>
        <family val="1"/>
      </rPr>
      <t xml:space="preserve">33 sheds executed </t>
    </r>
    <r>
      <rPr>
        <sz val="11"/>
        <color rgb="FF000000"/>
        <rFont val="Times New Roman"/>
        <family val="1"/>
      </rPr>
      <t>in 30 communities,
51 sheds in the process of completion during the first quarter of the second year, in 36 communities.</t>
    </r>
  </si>
  <si>
    <t xml:space="preserve">First year: 84
end of project: 270 </t>
  </si>
  <si>
    <t xml:space="preserve">Products 1.1.2 
N° of fences installed </t>
  </si>
  <si>
    <r>
      <rPr>
        <b/>
        <sz val="11"/>
        <color rgb="FF000000"/>
        <rFont val="Times New Roman"/>
        <family val="1"/>
      </rPr>
      <t>9 livestock fences installed;</t>
    </r>
    <r>
      <rPr>
        <sz val="11"/>
        <color rgb="FF000000"/>
        <rFont val="Times New Roman"/>
        <family val="1"/>
      </rPr>
      <t xml:space="preserve"> material delivered to 24 communities for the installation of 24 fences during the first quarter of the second year.</t>
    </r>
  </si>
  <si>
    <t>Products 1.1.3
Ha of high altitude forage cereals planted</t>
  </si>
  <si>
    <t xml:space="preserve">0 ha of crops installed,
• The selection of suitable lands for the installation of crops has begun.
• The beginning of the project on October 2018 project did not allow the execution of this activity due to the sowing schedule according to the alpaca calendar. The sowing period is carried out from October to November, after having prepared the land and at the beginning of the rainy season.
• According to the alpaca calendar (October 2019) certified seeds of forage cereals were delivered to 36 communities for the installation of 281 hectares. </t>
  </si>
  <si>
    <t xml:space="preserve">First year
281 Ha.
End of the project
900 Ha  </t>
  </si>
  <si>
    <t>Products 1.1.4
Ha of improved grasses seeded</t>
  </si>
  <si>
    <t xml:space="preserve">0 ha of crops
• Progress was made with land preparation for sowing 5 Ha of grass seeds: land selection, preparation and fertilization. The crops will be installed as of November 2019.
• The communities’ planting period from October to December was taken into account, according to the official agricultural calendar.  </t>
  </si>
  <si>
    <t xml:space="preserve">First year: 5
End of project 72 </t>
  </si>
  <si>
    <t>Products 1.1.5
Ha of wetlands improve with clover</t>
  </si>
  <si>
    <t xml:space="preserve">0 improved wetlands
• Progress was made with the selection of wetlands in processes involving drying, cleaning and maintenance of channels. In the months of November and December 2019, the recovery process will begin by resowing 27 Ha (the wetlands’ water cycle begins in October, with the beginning of the rainy season in the Andean areas) in buffer zones </t>
  </si>
  <si>
    <t xml:space="preserve">First year: 27
End of project 72  </t>
  </si>
  <si>
    <t>Products 1.1.6
N° of dosed animals executed.</t>
  </si>
  <si>
    <t xml:space="preserve">First year: 3,125
End of the project
10,000 </t>
  </si>
  <si>
    <t>Products 1.2.1
N° of modules irrigation installed. Ha of improved grasses</t>
  </si>
  <si>
    <t xml:space="preserve">0 modules installed
• Progress has been made with the selection and preparation work for the installation of 05 irrigation systems
• The water cycle of the Andean areas takes place between October and March, so the collection works must start on May. </t>
  </si>
  <si>
    <t xml:space="preserve">First year: 5
End of project 72  </t>
  </si>
  <si>
    <t>Products 1.2.2
N° of wetlands with improved irrigation via rustic canals.</t>
  </si>
  <si>
    <t>0 wetlands irrigated 
• Improvement of canals has been rescheduled for the first quarter of the second year. The water cycle of the Andean areas takes place between October and March, so the collection works must start on May.</t>
  </si>
  <si>
    <t xml:space="preserve">First year: 13
End of project
 36  </t>
  </si>
  <si>
    <t xml:space="preserve">
Products 1.2.3
N° meters of improved canals</t>
  </si>
  <si>
    <t>0 meters of improved canals
• The activity has been rescheduled for the second year. The water cycle of the Andean areas takes place between October and March, so the collection works must start on May.</t>
  </si>
  <si>
    <t xml:space="preserve">First year: 0
End of project
10,000 ml   </t>
  </si>
  <si>
    <t>Products 1.2.4
N° of reservoirs (ponds) built.</t>
  </si>
  <si>
    <t>0 reservoirs improved 
• The activity has been rescheduled for the second year. (The water cycle of the Andean micro-watersheds takes place between October and March, so the collection works must start on May</t>
  </si>
  <si>
    <t xml:space="preserve">First year: 11
End of project 36  </t>
  </si>
  <si>
    <t>Products 1.3.1.1
N° of safe water purification systems installed</t>
  </si>
  <si>
    <t xml:space="preserve">0 Water Purification Systems
• The activity has been rescheduled for the second year. This decision was made by the communities during communal assemblies, sessions on agreements regarding scheduling of trainings and training meetings where approximately 30 to 40 community members participated and prevention activities for the recovery of their livestock capital were prioritized.  </t>
  </si>
  <si>
    <t xml:space="preserve">First year: 2
End of project: 5 </t>
  </si>
  <si>
    <t xml:space="preserve">Products 1.3.2.2
N° of  Composting Latrines Built </t>
  </si>
  <si>
    <t xml:space="preserve">0 Hygienic Services with Biodigesters
• The activity has been rescheduled for the second year, for the reasons already explained in Product 1.3.1.1 0 </t>
  </si>
  <si>
    <t xml:space="preserve">First year: 24
End of project 72  </t>
  </si>
  <si>
    <t>Products 1.3.2.3
N° of improved stoves built</t>
  </si>
  <si>
    <t xml:space="preserve">0 Improved Kitchens
• the activity has been rescheduled for the second year, for the reasons already explained in Product 1.3.1.1 </t>
  </si>
  <si>
    <t>Products 1.3.2.3
N° of photovoltaic panels installed</t>
  </si>
  <si>
    <t xml:space="preserve">0 photovoltaic panels installed
• The activity has been rescheduled for the second year, for the reasons already explained in Product 1.3.1.1   </t>
  </si>
  <si>
    <t>Products 1.3.2.4
N° of solar walls</t>
  </si>
  <si>
    <t>0 solar walls
• The activity has been rescheduled for the second year, for the reasons already explained in Product 1.3.1.1</t>
  </si>
  <si>
    <t>Products 2.1.1.1
N° of agreements (covenants) Provincial</t>
  </si>
  <si>
    <r>
      <rPr>
        <b/>
        <sz val="11"/>
        <color rgb="FF000000"/>
        <rFont val="Times New Roman"/>
        <family val="1"/>
      </rPr>
      <t xml:space="preserve">5 agreements signed with the provinces </t>
    </r>
    <r>
      <rPr>
        <sz val="11"/>
        <color rgb="FF000000"/>
        <rFont val="Times New Roman"/>
        <family val="1"/>
      </rPr>
      <t xml:space="preserve">of Arequipa, Caylloma, La Unión, Castilla and Condesuyos </t>
    </r>
  </si>
  <si>
    <t xml:space="preserve">First year: 4
End of project 4  </t>
  </si>
  <si>
    <t>Products 2.1.1.1
N° of agreements (covenants) District</t>
  </si>
  <si>
    <r>
      <rPr>
        <b/>
        <sz val="11"/>
        <color rgb="FF000000"/>
        <rFont val="Times New Roman"/>
        <family val="1"/>
      </rPr>
      <t xml:space="preserve">18 agreements signed with the districts of </t>
    </r>
    <r>
      <rPr>
        <sz val="11"/>
        <color indexed="8"/>
        <rFont val="Times New Roman"/>
        <family val="1"/>
      </rPr>
      <t xml:space="preserve">S.J. Tarucani, Pampamarca, Huaynacotas, Puyca,Toro, Chuquibamba, Andaray, Yanaquihua, Salamanca, Callalli, Tuti, S.A. Chuca, Caylloma, Sibayo, Chachas, Chilcaymarca, Orcopampa y Pampacolca </t>
    </r>
  </si>
  <si>
    <t xml:space="preserve">First year: 18
End of project 18  </t>
  </si>
  <si>
    <t>Products 2.1.2.1
N° of dissemination and motivation visits (Community)</t>
  </si>
  <si>
    <t xml:space="preserve">36 agreements signed with the communities  </t>
  </si>
  <si>
    <t xml:space="preserve">First year: 36
End of project 36 </t>
  </si>
  <si>
    <t>Products 2.2.2
N° de  events for implementation and dissemination module</t>
  </si>
  <si>
    <t>0, the activity has been rescheduled for the second year, due to the fact that the new regional educational authorities decided that support to the risk management and climate change axis should be start on the second year of government: 2020. The Manager of the Regional Education Directorate has been changed three times.</t>
  </si>
  <si>
    <t xml:space="preserve">First year: 21
End of project 36 </t>
  </si>
  <si>
    <t>Products 2.2.3
N° of accompaniment processes to project execution.</t>
  </si>
  <si>
    <t xml:space="preserve">0, the activity has been rescheduled for the second year, for the reasons already explained in Product 2.2.2 </t>
  </si>
  <si>
    <t xml:space="preserve">First year: 1
End of project 5 </t>
  </si>
  <si>
    <t>Products 2.2.4
N° of processes initiated and culminated.</t>
  </si>
  <si>
    <t xml:space="preserve">First year: 6
End of project 18  </t>
  </si>
  <si>
    <t>Products 2.3.3.1
N° developed guides</t>
  </si>
  <si>
    <r>
      <rPr>
        <b/>
        <sz val="11"/>
        <color rgb="FF000000"/>
        <rFont val="Times New Roman"/>
        <family val="1"/>
      </rPr>
      <t xml:space="preserve">5 guides developed, </t>
    </r>
    <r>
      <rPr>
        <sz val="11"/>
        <color rgb="FF000000"/>
        <rFont val="Times New Roman"/>
        <family val="1"/>
      </rPr>
      <t xml:space="preserve">addressing the following topics:
 1) improvement of sheds, 2) adaptation to climate change,
3) planting of forage cereals,
4) installation of irrigation pilot 
5) operation of the early warning system.
16,380 guides were printed, 5000 on Adaptation were delivered and another 2400 (480 guides per topic) were delivered to beneficiaries and local and communal authorities.  </t>
    </r>
  </si>
  <si>
    <t>First year: 5 printed guides
End of project 13</t>
  </si>
  <si>
    <t>Products 2.3.3.2
N° of printed copies</t>
  </si>
  <si>
    <r>
      <rPr>
        <b/>
        <sz val="11"/>
        <color rgb="FF000000"/>
        <rFont val="Times New Roman"/>
        <family val="1"/>
      </rPr>
      <t>16,380 printed guides are being delivered</t>
    </r>
    <r>
      <rPr>
        <sz val="11"/>
        <color rgb="FF000000"/>
        <rFont val="Times New Roman"/>
        <family val="1"/>
      </rPr>
      <t xml:space="preserve"> in each of the trainings in all project areas.   </t>
    </r>
  </si>
  <si>
    <t xml:space="preserve">First year: 12,286
End of project 43,000  </t>
  </si>
  <si>
    <t>Products 2.3.4.1
N° of participants per workshop  (5 per community) for the installation of early warning EWS teams</t>
  </si>
  <si>
    <t xml:space="preserve">0, activities are planned for the second year of execution.
Jointly the new authorities, its implementation was scheduled for the year 2020  </t>
  </si>
  <si>
    <t xml:space="preserve">First year: 21
End of project 180  </t>
  </si>
  <si>
    <t xml:space="preserve">Products 2.3.4.2
N° of participants per workshop  in the upgrading of the community civil defense platforms </t>
  </si>
  <si>
    <t xml:space="preserve">First year: 68
End of the project
540   </t>
  </si>
  <si>
    <t xml:space="preserve">Products 2.3.4.3
N° students per workshop </t>
  </si>
  <si>
    <t xml:space="preserve">First year: 125
End of the project 1,000 trained students  </t>
  </si>
  <si>
    <t xml:space="preserve">Products 2.3.4.4
N° of participants per workshop held in 05 provincial municipalities for EDAN teams </t>
  </si>
  <si>
    <t xml:space="preserve">First year: 13
End of project 64   </t>
  </si>
  <si>
    <t>Products 2.3.4.4
% of women participants (25% for all activities, 30% housing improvements)</t>
  </si>
  <si>
    <r>
      <rPr>
        <b/>
        <sz val="11"/>
        <color rgb="FF000000"/>
        <rFont val="Times New Roman"/>
        <family val="1"/>
      </rPr>
      <t xml:space="preserve">31% of female participants </t>
    </r>
    <r>
      <rPr>
        <sz val="11"/>
        <color rgb="FF000000"/>
        <rFont val="Times New Roman"/>
        <family val="1"/>
      </rPr>
      <t>in project workshops for the improvement of sheds, installation of livestock fence and management and conservation of forage cereals.</t>
    </r>
  </si>
  <si>
    <t xml:space="preserve">25% during the entire execution   </t>
  </si>
  <si>
    <t xml:space="preserve">Products 2.3.4.5
N° of beneficiary households participate in the process of elaboration of prevention plans through training programs. </t>
  </si>
  <si>
    <t xml:space="preserve">First year: 108
End of project 540   
</t>
  </si>
  <si>
    <t xml:space="preserve">Products 2.3.4.6
N° of participants per workshop, municipal official and community representatives are trained in prevention workshops, </t>
  </si>
  <si>
    <t xml:space="preserve">First year: 36
End of project 142   </t>
  </si>
  <si>
    <t>Products 2.3.4.7
N° of participants per workshop,  Training sessions for the transfer of techniques for improvement of rural Andean highland housing: Trombe solar walls.</t>
  </si>
  <si>
    <t xml:space="preserve">0, activities planned for the second year of execution. These training sessions are linked to OUTCOME 1.3 for home improvement and their activities were rescheduled  </t>
  </si>
  <si>
    <t xml:space="preserve">First year: 28
End of project 140   </t>
  </si>
  <si>
    <t xml:space="preserve">Products 2.3.4.8
N° of participants per workshop, Construction of composting latrines </t>
  </si>
  <si>
    <t xml:space="preserve">First year: 28
End of project 141  </t>
  </si>
  <si>
    <t xml:space="preserve">Products 2.3.4.9
N° of participants per workshop, Construction of improved stoves </t>
  </si>
  <si>
    <t xml:space="preserve">First year: 28
End of project 142  </t>
  </si>
  <si>
    <t xml:space="preserve">Products 2.3.4.10
N° of participants per workshop, Installation of photovoltaic panels </t>
  </si>
  <si>
    <t xml:space="preserve">First year: 28
End of project 143 </t>
  </si>
  <si>
    <t>Products 2.3.4.11
N° of participants per workshops (144 workshops)</t>
  </si>
  <si>
    <r>
      <t xml:space="preserve">469 people trained </t>
    </r>
    <r>
      <rPr>
        <sz val="11"/>
        <rFont val="Times New Roman"/>
        <family val="1"/>
      </rPr>
      <t xml:space="preserve">in adaptive technologies for the management and conservation of forage cereals and the installation of livestock mesh fences.
These activities are programed to be completed in the second year of the project, since training sessions for the improvement of sheds, pastures, water resource management and housing improvements are carried out in advance of activities with the communities. Furthermore, training activities for communities and authorities to strengthening risk management and adaptation to climate change are scheduled for the year 2020   </t>
    </r>
  </si>
  <si>
    <t xml:space="preserve">First year: 1,172
End of project 3,750 beneficiaries   </t>
  </si>
  <si>
    <t>0 animals received doses 
• 3,125 doses of medication were acquired in the month of October 2019: restorative medications and antibiotics, for the beginning of animal health campaigns, in the month of November 2019 (in coordination with the campaigns programmed by the National Agricultural Health Service - SENASA and the Local Governments for the months of October and November)
There were limitations in identifying suppliers within the region</t>
  </si>
  <si>
    <t xml:space="preserve">First year: 33
End of project 72 </t>
  </si>
  <si>
    <t>OUTCOME 1.1: Improvements in the conditions and means of providing animal nourishment and health, through strengthening the life strategies in relation to the impacts of climate change.</t>
  </si>
  <si>
    <t>OUTCOME 1.2: Improvements in the availability of water and irrigation conditions allow for providing greater volumes of vegetal production and of greater areas consolidated for animal feed</t>
  </si>
  <si>
    <t xml:space="preserve"> OUTCOME 1.3 Reduction
in cases indexes of ARIS and ADDS in communities and beneficiary households</t>
  </si>
  <si>
    <t>OUTCOME 2.2: Greater awareness and ownership of local processes of adaptation to and reduction of climate risk</t>
  </si>
  <si>
    <t>OUTCOME 2.3: improvement in awareness and climate risk management and adaptive techniques skills.</t>
  </si>
  <si>
    <t>1. Institutional arrangements were carried out during the start of the Project (October 2018) and institutional support was obtained for the deposits, surveillance and for transporting materials to beneficiary communities from their territorial areas.
2. Changes in local and regional authorities in the first quarter of 2019 generated delays in the programming of the activities of the government axis and risk management and climate change (OUTCOME 2.1, OUTCOME 2.2), because the commitment of the new authorities and the ratification of previously signed agreements were required.
3. There were unexpected climatic problems such as heavy rains during January - March and snow-low temperatures during June-July 2019. These limited the execution of activities to improve the alpaca sheds and it was necessary to postpone the reconstruction of rustic ponds, reprogram sowing and the transportation of materials to the work area.
4. Development of synergies with public and private institutions such as: Regional Council from the Regional Government of Arequipa, Agro-Rural Program (Agricultural-Rural Productive Development Program) of the Ministry of Agriculture, National Meteorology and Hydrology Service of Peru (SENAMHI-MINAM), National Service of Natural Protected Areas- SERNAMP- (MINAM), Regional Agricultural Directorate of Arequipa, Arequipa Chamber of Commerce (considering its rural support program for high Andean areas), National Livestock Directorate of the Ministry of Agriculture and Irrigation (MINAGRI), National Service of Health and Quality Agri-Food -SENASA, Head of Community Development of Cerro Verde Mining Company, Head of Community Relations of Bateas Mining Company, Autonomous Authority of Majes - AUTODEMA.
5. It should be borne in mind that the activities foreseen in the project for sowing, animal health and water collection must be carried out within the Andean basin hydrological cycle and the alpaca calendar, established by the communities (beginning of sowing cycle in November, improvement of facilities as of March, animal health campaigns are carried out in October / November, improvement of wetlands begins in September, improvement of rustic ponds are carried out in September). Therefore, these activities began in May.
6. Poor condition of the roads due to landslides and snowfall, limited the assistance provided to very scattered and remote communities. (Orcopampa-Caylloma, San Juan de Tarucani road, Cotahuasi – Pampamarca road, Pampacolca - Chuquibamba road was out of service; access to Cotahuasi was affected by the activation of a geological fault). This has limited the delivery of materials for the improvement of sheds and fences in the most remote communities, located in the provinces of La Unión and Condesuyos.
7. Good coordination with local authorities and the permanent residence of the Field Technical Specialists -Yachachiqs in the prioritized districts, as well as the scheduled monitoring of the Field Supervisor, the Administrative Assistant and the Project Director, enabled starting and continuing with field activities during the second semester of execution.
8. The coordination process between the Technical Executing Entity - COPASA and the Administrative Executing Entity - CONDESAN, for the purchase processes was longer than expected, generating delays in the first semester. This situation has already been overcome.</t>
  </si>
  <si>
    <t>The delays were detailed in the previous point. The following measures were carried out in response:
1. Permanent coordination of the technical team with local and communal authorities through motivational and awareness visits, to explain the project’s components, areas of influence, selection of beneficiaries, explanation of the importance of taking into account the risks and the timely prevention of harmful events linked to climate change in the high Andean zone.
2. Given that the beginning of the project was close to the rainy season in the high Andean areas, and this was not compatible with the communities’ agricultural calendar (from April to November), field activities were rescheduled to begin on the second semester of the project.
3. The procedures were completed before the National Service of Natural Protected Areas-SERNANP, with authorization from the Compatibility Report that was necessary to intervene in the areas of natural and landscape reserve. This guaranteed the beginning of field activities in April 2019, allowing local communities and authorities to learn about the Ayninacuy project and familiarize themselves with the team and the work methodology, in order to transfer the techniques and knowledge.
4. Problems regarding accessibility to work areas, due to the period of heavy rains, were overcome in many cases by identifying some alternate routes, and in other cases we had to wait to be able to pass through (in cases of cave-ins or landslides).
5. Joint decisions stipulated in the agreements with the local authorities, facilitated transporting materials despite the damage to the roads, because the authorities themselves were responsible for transporting and delivering the materials to the communities. However, field supervision work was affected.
6. A portfolio of suppliers was put together, improving cohesion between the Technical Executing Entity - COPASA and the Administrative Executing Entity - CONDESAN. Tasks have been rescheduled to achieve significant progress during the second year.</t>
  </si>
  <si>
    <t>1. The activities of the Human Health Care Axis have been rescheduled to be fully implemented during the second year of execution and to ensure that results are not affected by climatic events, since housing improvements must begin once the April rainy season has ended.
2. A budget modification has been proposed in order to execute a higher percentage of Component 1 activities during the second year of the Project.
3. It may be necessary to extend the Project’s execution period, to compensate for the delay during the first year. 
4. It was suggested to the Steering Committee that a second Field Supervisor should be hired, in order to improve assistance to the provinces of La Unión and Condesuyos, which are the most remote and most strongly affected by extreme weather. The current Supervisor must cover a territorial extension of more than 1500 km, which corresponds to making a round trip to the project. This means that the field supervisor needs 45 field days to implement his activities. For two supervisors, they can distribute the workload between 22 days. 
These changes will optimize project implementation for years two and three.
5. It was suggested to the Steering Committee that it should adjust the salaries of team members to market value, since this will reduce the risk of dropouts thereby affecting the continuity of activities.</t>
  </si>
  <si>
    <t>Yes because:
• They have enabled carrying out an early evaluation of the project’s area of probable influence; the identification of communities and groups that may be affected by the project, and initial estimates regarding the potential social risks and benefits related to the project.
• They have allowed us to transmit and assume the importance of proper solid waste management before, during and after trainings, meetings and / or community assemblies.
• It is planned to carry out preventive and permanent maintenance of vehicles working on the project (van and motorcycles), ensuring that they have their respective technical reviews from the Ministry of Transportation and Communications (MTC).
• Permanent coordination with the National Service of Protected Natural Areas (SERNANP).
• There are reports on the activities carried out.
• There are Quechua-speaking technicians in the work team.
• In all collective activities, women’s equal participation has been taken into account. This means that they are able to vote on decisions and locate themselves wherever they decide.</t>
  </si>
  <si>
    <t>1. For the call, home visits were made to 100% of women, who accepted the project, and this has guaranteed their participation in training sessions, exceeding 25% of planned participation in most of the communities.
2. Compliance with gender sensitive indicators, such as the selection of female heads of household in the community to be benefited, is well accepted by the communities. It is also approved by local authorities and replicable in their decision making processes.
3. The participation of 2 mayors in charge of the municipalities of Pampacolca and Chachas in the project, raises the level of empowerment and participation of women in their communities.
4. Agreements with the new authorities ratify the appointment of a woman to be part of the civil defense platforms.
5. Women have also benefited from the selection of beneficiaries to improve sheds and fences, in recognition to their participation which amounts to 30%.</t>
  </si>
  <si>
    <t>Development Bank of Latin America (CAF)</t>
  </si>
  <si>
    <r>
      <t xml:space="preserve">CAF’s third-party’s resources area validates that the Administrative Executing Entity - CONDESAN complies with fiduciary standards regarding i) Integrity and financial management; ii) Institutional capacity and iii) Transparency and powers of self-investigation. It manages funds disbursements for project execution according to </t>
    </r>
    <r>
      <rPr>
        <sz val="11"/>
        <rFont val="Times New Roman"/>
        <family val="1"/>
      </rPr>
      <t>revised and authorized purchasing plans. The Directorate of Sustainability, Inclusion and Climate Change,  with support from other specialized areas</t>
    </r>
    <r>
      <rPr>
        <sz val="11"/>
        <color theme="1"/>
        <rFont val="Times New Roman"/>
        <family val="1"/>
      </rPr>
      <t>, monitors the technical progress of the Project and the fulfillment of the commitments</t>
    </r>
  </si>
  <si>
    <t>-The project's original budget is adjusted to the reality of the market</t>
  </si>
  <si>
    <t>The budget was adjusted with support from COPASA and CONDESAN. The items were restructured without exceeding the total amount, and complying with the principles of the AF. For this, the following activities were coordinated:
• An exhaustive exercise was carried out to update material costs, requesting quotes from potential suppliers and selecting those that met best price and quality criteria, in accordance with CAF purchasing regulations.
• Salaries were adjusted so that members of the Project Team are able to receive fair remuneration. It should be taken into account that the initial salaries were calculated 3 or 4 years ago, without considering social benefits. For this activity, CONDESAN developed a market study and considered the mandatory social benefits for the staff.
• A second Field Supervisor will be hired, thereby enabling to 5 provinces to be covered efficiently, especially La Unión and Condesuyos, which are the most remote and most strongly affected by extreme weather.
• Field labor (corresponding to 5 Field Technical Specialists or Yachachiqs and 2 Field Supervisors), as well as the costs of Transporting Materials, were distributed in Direct Costs, in accordance with accounting principles regarding costs.
The amount of the total budget remains unaltered: USD 2,941,446. The products and activities were not modified and there were no variations equal to or greater than 10% in any of the Outputs. This adjusted budget was presented to the Advisory Steering Committee, where the Designated National Authority – the Ministry of Environment was present.</t>
  </si>
  <si>
    <t xml:space="preserve">-The Regional Government of Arequipa, the Environmental Regional Authority and the Ministry of Environment are aware of the progress of the Project and participate in meetings and Committees </t>
  </si>
  <si>
    <t>Management of project implementation has been based on technical, administrative and financial oversight to ensure that the Project meets the objectives set. Once the project began, we worked jointly with the Technical Executing Entity-COPASA and with the Administrative Executing Entity-CONDESAN. In a joint and ongoing effort with the Directorates of Accounting, Operations Control, and Development Cooperation Funds, we have ensured that CONDESAN applies the international principles of fiduciary management appropriately, engages in proper accounting practices and controls the resources. At the beginning, COPASA had a hard time adjusting to CAF purchasing and contracting rules and regulations, but the team is already familiar with the standards to be met, and the processes are already more efficient.
Institutional relations with organizations linked to the project have also been strengthened: The Ministry of Environment, the Regional Government, the Regional Environmental Authority, as well as Provincial and District Governments.
Field visits have been made, holding meetings not only with the authorities, but visiting project beneficiaries and community members, assessing progress and conditions of vulnerability that will be addressed.
In the first months, the project budget was evaluated once more, since it was prepared between 2015 and 2016, so costs were already outdated in terms of current market costs. As for staff salaries, when the project was designed, salaries with social benefits had not been considered, but rather consultancy salaries were considered, and only one (1) Field Supervisor was designated for the five provinces, which are very far apart from each other. The budget amount remains unaltered, but some items were adjusted. Surpluses and remnants that originated in the adjustment process were compensated, so even though there is no variation with the original budget, the project is based on an estimate that is better adjusted to reality.
Recommendations or next steps are based on continuing to strengthen institutional support; finding a way to insert the project’s activities in the Regional Government Agenda; strengthening measures to comply with and maintain the agreements signed with local governments and communities; hiring a Second Field Supervisor; generating synergies with other activities planned in the communities, which could supplement the Project’s efforts.</t>
  </si>
  <si>
    <t>15/10/2018</t>
  </si>
  <si>
    <t>https://www.copasa.gob.pe/proyectos/proyecto-ayninakuy/</t>
  </si>
  <si>
    <t>Peasant communities in the provinces of Arequipa, Caylloma, Condesuyos, Castilla y La Union: San Juan de Tarucani, Huayllacucho, Sarpani, Misahuanca, San Antonio, Rio Blanco, Tolconi I, Huaracopalca, Chapacoco, CuspaMaghuanca, Pampamarca, Tecca-Rumiwasi, Huayqui, Huarcaya, Ancaro, Visca, Cristal Puquio, Chojanilayoc,Arirahua, Huamanmarca, Huchumiri I, Huchumiri II, Capilla, Maucallacta, Pusa Pusa, Santa Rosa, Ran Ran, Chungara,Tres estancias,Condorcuyo, Hanansaya I, Hanansaya II, San Antonio de Chuca and Vincocaya.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</si>
</sst>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 #,##0.00_ ;_ * \-#,##0.00_ ;_ * &quot;-&quot;??_ ;_ @_ "/>
    <numFmt numFmtId="166" formatCode="dd\-mmm\-yyyy"/>
  </numFmts>
  <fonts count="7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u/>
      <sz val="11"/>
      <color theme="10"/>
      <name val="Times New Roman"/>
      <family val="1"/>
    </font>
    <font>
      <b/>
      <sz val="10"/>
      <color indexed="8"/>
      <name val="Times New Roman"/>
      <family val="1"/>
    </font>
    <font>
      <sz val="10"/>
      <color indexed="8"/>
      <name val="Times New Roman"/>
      <family val="1"/>
    </font>
    <font>
      <sz val="10"/>
      <color theme="1"/>
      <name val="Calibri"/>
      <family val="2"/>
      <scheme val="minor"/>
    </font>
    <font>
      <b/>
      <sz val="10"/>
      <name val="Calibri"/>
      <family val="2"/>
      <scheme val="minor"/>
    </font>
    <font>
      <sz val="10"/>
      <name val="Calibri"/>
      <family val="2"/>
      <scheme val="minor"/>
    </font>
    <font>
      <sz val="11"/>
      <color theme="4"/>
      <name val="Times New Roman"/>
      <family val="1"/>
    </font>
    <font>
      <sz val="11"/>
      <color rgb="FF0000FF"/>
      <name val="Times New Roman"/>
      <family val="1"/>
    </font>
    <font>
      <b/>
      <sz val="12"/>
      <color rgb="FF000000"/>
      <name val="Times New Roman"/>
      <family val="1"/>
    </font>
    <font>
      <u/>
      <sz val="11"/>
      <name val="Times New Roman"/>
      <family val="1"/>
    </font>
    <font>
      <sz val="9"/>
      <color indexed="81"/>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8" tint="0.39997558519241921"/>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8">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5" fontId="60"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cellStyleXfs>
  <cellXfs count="970">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9"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0"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37" xfId="0" applyFont="1" applyBorder="1" applyAlignment="1">
      <alignment horizontal="center" vertical="center" wrapText="1"/>
    </xf>
    <xf numFmtId="0" fontId="28" fillId="0" borderId="40" xfId="0" applyFont="1" applyBorder="1" applyAlignment="1">
      <alignment horizontal="center" vertical="center"/>
    </xf>
    <xf numFmtId="0" fontId="28" fillId="0" borderId="34"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6" fontId="1" fillId="3" borderId="0" xfId="0" applyNumberFormat="1" applyFont="1" applyFill="1" applyBorder="1" applyAlignment="1" applyProtection="1">
      <alignment horizontal="left"/>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3"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14" fillId="3" borderId="0" xfId="0" applyFont="1" applyFill="1" applyBorder="1" applyAlignment="1" applyProtection="1">
      <alignment horizontal="righ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3" xfId="0" applyFont="1" applyFill="1" applyBorder="1"/>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0"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2" fillId="2" borderId="32" xfId="0" applyFont="1" applyFill="1" applyBorder="1" applyAlignment="1" applyProtection="1">
      <alignment horizontal="center" vertical="center" wrapText="1"/>
    </xf>
    <xf numFmtId="1" fontId="1" fillId="2" borderId="3" xfId="0" applyNumberFormat="1" applyFont="1" applyFill="1" applyBorder="1" applyAlignment="1" applyProtection="1">
      <alignment horizontal="left" vertical="center" wrapText="1"/>
      <protection locked="0"/>
    </xf>
    <xf numFmtId="1" fontId="1" fillId="2" borderId="28"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xf>
    <xf numFmtId="0" fontId="14" fillId="3" borderId="22" xfId="0" applyFont="1" applyFill="1" applyBorder="1" applyAlignment="1" applyProtection="1">
      <alignment horizontal="right" vertical="center" wrapText="1"/>
    </xf>
    <xf numFmtId="0" fontId="13" fillId="3" borderId="22" xfId="0" applyFont="1" applyFill="1" applyBorder="1" applyAlignment="1" applyProtection="1">
      <alignment horizontal="right" vertical="center" wrapText="1"/>
    </xf>
    <xf numFmtId="0" fontId="14" fillId="3" borderId="23" xfId="0" applyFont="1" applyFill="1" applyBorder="1" applyAlignment="1" applyProtection="1">
      <alignment horizontal="right" vertical="center" wrapText="1"/>
    </xf>
    <xf numFmtId="0" fontId="20" fillId="2" borderId="1" xfId="1" applyFill="1" applyBorder="1" applyAlignment="1" applyProtection="1">
      <alignment vertical="top" wrapText="1"/>
      <protection locked="0"/>
    </xf>
    <xf numFmtId="0" fontId="1" fillId="0" borderId="2" xfId="0" applyFont="1" applyFill="1" applyBorder="1" applyAlignment="1">
      <alignment vertical="center"/>
    </xf>
    <xf numFmtId="0" fontId="61" fillId="0" borderId="3" xfId="1" applyFont="1" applyBorder="1" applyAlignment="1" applyProtection="1">
      <alignment vertical="center"/>
    </xf>
    <xf numFmtId="17" fontId="1" fillId="0" borderId="4" xfId="0" applyNumberFormat="1" applyFont="1" applyBorder="1" applyAlignment="1">
      <alignment vertical="center"/>
    </xf>
    <xf numFmtId="0" fontId="20" fillId="0" borderId="3" xfId="1" applyBorder="1" applyAlignment="1" applyProtection="1">
      <alignment vertical="center"/>
    </xf>
    <xf numFmtId="0" fontId="1" fillId="2" borderId="2" xfId="0" applyFont="1" applyFill="1" applyBorder="1" applyAlignment="1">
      <alignment vertical="center" wrapText="1"/>
    </xf>
    <xf numFmtId="0" fontId="20" fillId="2" borderId="3" xfId="1" applyFill="1" applyBorder="1" applyAlignment="1" applyProtection="1">
      <protection locked="0"/>
    </xf>
    <xf numFmtId="0" fontId="61" fillId="0" borderId="3" xfId="1" applyFont="1" applyBorder="1" applyAlignment="1" applyProtection="1">
      <alignment vertical="center" wrapText="1"/>
    </xf>
    <xf numFmtId="0" fontId="1" fillId="2" borderId="44" xfId="0" applyFont="1" applyFill="1" applyBorder="1" applyAlignment="1" applyProtection="1">
      <alignment vertical="top" wrapText="1"/>
    </xf>
    <xf numFmtId="0" fontId="2" fillId="2" borderId="38" xfId="0" applyFont="1" applyFill="1" applyBorder="1" applyAlignment="1">
      <alignment horizontal="center" vertical="center" wrapText="1"/>
    </xf>
    <xf numFmtId="165" fontId="2" fillId="2" borderId="39" xfId="5" applyFont="1" applyFill="1" applyBorder="1" applyAlignment="1" applyProtection="1">
      <alignment horizontal="center" vertical="center" wrapText="1"/>
    </xf>
    <xf numFmtId="0" fontId="62" fillId="14" borderId="6" xfId="0" applyFont="1" applyFill="1" applyBorder="1" applyAlignment="1">
      <alignment vertical="center" wrapText="1"/>
    </xf>
    <xf numFmtId="165" fontId="62" fillId="14" borderId="7" xfId="5" applyFont="1" applyFill="1" applyBorder="1" applyAlignment="1">
      <alignment vertical="center" wrapText="1"/>
    </xf>
    <xf numFmtId="0" fontId="62" fillId="2" borderId="6" xfId="0" applyFont="1" applyFill="1" applyBorder="1" applyAlignment="1">
      <alignment vertical="center" wrapText="1"/>
    </xf>
    <xf numFmtId="165" fontId="62" fillId="2" borderId="7" xfId="5" applyFont="1" applyFill="1" applyBorder="1" applyAlignment="1">
      <alignment vertical="center" wrapText="1"/>
    </xf>
    <xf numFmtId="0" fontId="63" fillId="2" borderId="6" xfId="0" applyFont="1" applyFill="1" applyBorder="1" applyAlignment="1">
      <alignment horizontal="left" vertical="center" wrapText="1"/>
    </xf>
    <xf numFmtId="165" fontId="63" fillId="2" borderId="7" xfId="5" applyFont="1" applyFill="1" applyBorder="1" applyAlignment="1">
      <alignment vertical="center" wrapText="1"/>
    </xf>
    <xf numFmtId="0" fontId="64" fillId="2" borderId="6" xfId="0" applyFont="1" applyFill="1" applyBorder="1" applyAlignment="1">
      <alignment vertical="top" wrapText="1"/>
    </xf>
    <xf numFmtId="0" fontId="65" fillId="2" borderId="6" xfId="0" applyFont="1" applyFill="1" applyBorder="1" applyAlignment="1">
      <alignment vertical="center" wrapText="1"/>
    </xf>
    <xf numFmtId="0" fontId="64" fillId="2" borderId="6" xfId="0" applyFont="1" applyFill="1" applyBorder="1" applyAlignment="1">
      <alignment vertical="center" wrapText="1"/>
    </xf>
    <xf numFmtId="0" fontId="64" fillId="2" borderId="6" xfId="0" applyFont="1" applyFill="1" applyBorder="1" applyAlignment="1">
      <alignment vertical="center"/>
    </xf>
    <xf numFmtId="0" fontId="66" fillId="2" borderId="6" xfId="0" applyFont="1" applyFill="1" applyBorder="1" applyAlignment="1">
      <alignment vertical="center"/>
    </xf>
    <xf numFmtId="0" fontId="63" fillId="2" borderId="6" xfId="0" applyFont="1" applyFill="1" applyBorder="1" applyAlignment="1">
      <alignment vertical="center" wrapText="1"/>
    </xf>
    <xf numFmtId="0" fontId="62" fillId="2" borderId="34" xfId="0" applyFont="1" applyFill="1" applyBorder="1" applyAlignment="1">
      <alignment vertical="center" wrapText="1"/>
    </xf>
    <xf numFmtId="165" fontId="63" fillId="2" borderId="37" xfId="5" applyFont="1" applyFill="1" applyBorder="1" applyAlignment="1">
      <alignment vertical="center" wrapText="1"/>
    </xf>
    <xf numFmtId="165" fontId="62" fillId="2" borderId="18" xfId="5" applyFont="1" applyFill="1" applyBorder="1" applyAlignment="1">
      <alignment vertical="center" wrapText="1"/>
    </xf>
    <xf numFmtId="165" fontId="2" fillId="0" borderId="18" xfId="5" applyFont="1" applyFill="1" applyBorder="1" applyAlignment="1" applyProtection="1">
      <alignment horizontal="center" vertical="center" wrapText="1"/>
    </xf>
    <xf numFmtId="0" fontId="62" fillId="2" borderId="5" xfId="0" applyFont="1" applyFill="1" applyBorder="1" applyAlignment="1">
      <alignment vertical="center" wrapText="1"/>
    </xf>
    <xf numFmtId="165" fontId="62" fillId="2" borderId="29" xfId="5" applyFont="1" applyFill="1" applyBorder="1" applyAlignment="1">
      <alignment vertical="center" wrapText="1"/>
    </xf>
    <xf numFmtId="165" fontId="63" fillId="2" borderId="30" xfId="5" applyFont="1" applyFill="1" applyBorder="1" applyAlignment="1">
      <alignment vertical="center" wrapText="1"/>
    </xf>
    <xf numFmtId="14" fontId="1" fillId="2" borderId="3" xfId="0" applyNumberFormat="1" applyFont="1" applyFill="1" applyBorder="1" applyAlignment="1" applyProtection="1">
      <alignment vertical="top" wrapText="1"/>
    </xf>
    <xf numFmtId="165" fontId="62" fillId="2" borderId="30" xfId="5" applyFont="1" applyFill="1" applyBorder="1" applyAlignment="1">
      <alignment vertical="center" wrapText="1"/>
    </xf>
    <xf numFmtId="0" fontId="63" fillId="2" borderId="34" xfId="0" applyFont="1" applyFill="1" applyBorder="1" applyAlignment="1">
      <alignment horizontal="left" vertical="center" wrapText="1"/>
    </xf>
    <xf numFmtId="165" fontId="63" fillId="2" borderId="35" xfId="5" applyFont="1" applyFill="1" applyBorder="1" applyAlignment="1">
      <alignment vertical="center" wrapText="1"/>
    </xf>
    <xf numFmtId="165" fontId="62" fillId="2" borderId="35" xfId="5" applyFont="1" applyFill="1" applyBorder="1" applyAlignment="1">
      <alignment vertical="center" wrapText="1"/>
    </xf>
    <xf numFmtId="165" fontId="1" fillId="2" borderId="35" xfId="5" applyFont="1" applyFill="1" applyBorder="1" applyAlignment="1" applyProtection="1">
      <alignment vertical="top" wrapText="1"/>
    </xf>
    <xf numFmtId="165" fontId="2" fillId="2" borderId="36" xfId="5" applyFont="1" applyFill="1" applyBorder="1" applyAlignment="1" applyProtection="1">
      <alignment vertical="top" wrapText="1"/>
    </xf>
    <xf numFmtId="0" fontId="13" fillId="0" borderId="11" xfId="0" applyFont="1" applyBorder="1" applyAlignment="1">
      <alignment horizontal="left" vertical="top" wrapText="1"/>
    </xf>
    <xf numFmtId="0" fontId="13" fillId="2" borderId="15" xfId="0" applyFont="1" applyFill="1" applyBorder="1" applyAlignment="1">
      <alignment vertical="top" wrapText="1"/>
    </xf>
    <xf numFmtId="0" fontId="13" fillId="0" borderId="15" xfId="0" applyFont="1" applyFill="1" applyBorder="1" applyAlignment="1" applyProtection="1">
      <alignment vertical="top" wrapText="1"/>
    </xf>
    <xf numFmtId="0" fontId="13" fillId="0" borderId="3" xfId="0" applyFont="1" applyBorder="1" applyAlignment="1">
      <alignment vertical="top" wrapText="1"/>
    </xf>
    <xf numFmtId="0" fontId="13" fillId="2" borderId="3" xfId="0" applyFont="1" applyFill="1" applyBorder="1" applyAlignment="1">
      <alignment vertical="top" wrapText="1"/>
    </xf>
    <xf numFmtId="0" fontId="13" fillId="0" borderId="3" xfId="0" applyFont="1" applyFill="1" applyBorder="1" applyAlignment="1" applyProtection="1">
      <alignment vertical="top" wrapText="1"/>
    </xf>
    <xf numFmtId="0" fontId="13" fillId="0" borderId="3" xfId="0" applyFont="1" applyBorder="1" applyAlignment="1">
      <alignment horizontal="left" vertical="top" wrapText="1"/>
    </xf>
    <xf numFmtId="0" fontId="13" fillId="0" borderId="4" xfId="0" applyFont="1" applyBorder="1" applyAlignment="1">
      <alignment vertical="top" wrapText="1"/>
    </xf>
    <xf numFmtId="0" fontId="21" fillId="0" borderId="11" xfId="0" applyFont="1" applyBorder="1" applyAlignment="1">
      <alignment horizontal="left" vertical="top" wrapText="1"/>
    </xf>
    <xf numFmtId="0" fontId="21" fillId="2" borderId="11" xfId="0" applyFont="1" applyFill="1" applyBorder="1" applyAlignment="1">
      <alignment horizontal="left" vertical="top" wrapText="1"/>
    </xf>
    <xf numFmtId="0" fontId="25" fillId="0" borderId="26" xfId="0" applyFont="1" applyBorder="1" applyAlignment="1">
      <alignment vertical="center" wrapText="1"/>
    </xf>
    <xf numFmtId="0" fontId="21" fillId="0" borderId="11" xfId="0" quotePrefix="1" applyFont="1" applyFill="1" applyBorder="1" applyAlignment="1">
      <alignment horizontal="left" vertical="top"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21" fillId="0" borderId="8" xfId="0" applyFont="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21" fillId="0" borderId="6" xfId="0" applyFont="1" applyBorder="1" applyAlignment="1">
      <alignment horizontal="center" vertical="center" wrapText="1"/>
    </xf>
    <xf numFmtId="0" fontId="13" fillId="2"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21" fillId="0" borderId="12"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21" fillId="0" borderId="1" xfId="0" quotePrefix="1" applyFont="1" applyFill="1" applyBorder="1" applyAlignment="1">
      <alignment vertical="center" wrapText="1"/>
    </xf>
    <xf numFmtId="0" fontId="21" fillId="0" borderId="1" xfId="0" quotePrefix="1" applyFont="1" applyFill="1" applyBorder="1" applyAlignment="1">
      <alignment horizontal="center" vertical="center" wrapText="1"/>
    </xf>
    <xf numFmtId="0" fontId="1" fillId="5" borderId="1" xfId="0" applyFont="1" applyFill="1" applyBorder="1" applyAlignment="1" applyProtection="1">
      <alignment horizontal="center" vertical="center"/>
    </xf>
    <xf numFmtId="0" fontId="13" fillId="0" borderId="1" xfId="0" applyFont="1" applyBorder="1" applyAlignment="1">
      <alignment horizontal="left" vertical="center" wrapText="1"/>
    </xf>
    <xf numFmtId="0" fontId="0" fillId="2" borderId="1" xfId="0" applyFill="1" applyBorder="1" applyAlignment="1">
      <alignment horizontal="center" vertical="center" wrapText="1"/>
    </xf>
    <xf numFmtId="49" fontId="13" fillId="0" borderId="1" xfId="0" quotePrefix="1" applyNumberFormat="1" applyFont="1" applyBorder="1" applyAlignment="1">
      <alignment horizontal="left" vertical="center" wrapText="1"/>
    </xf>
    <xf numFmtId="0" fontId="2" fillId="2" borderId="16"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9" fontId="25" fillId="2" borderId="11" xfId="0" applyNumberFormat="1"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49" fontId="1" fillId="2" borderId="9" xfId="0" applyNumberFormat="1" applyFont="1" applyFill="1" applyBorder="1" applyAlignment="1" applyProtection="1">
      <alignment horizontal="center" vertical="center" wrapText="1"/>
    </xf>
    <xf numFmtId="49" fontId="1" fillId="2" borderId="7" xfId="0" applyNumberFormat="1"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49" fontId="1" fillId="2" borderId="14" xfId="0" applyNumberFormat="1"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27" fillId="2" borderId="13"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3" fillId="0" borderId="26" xfId="0" applyFont="1" applyFill="1" applyBorder="1" applyAlignment="1">
      <alignment vertical="top" wrapText="1"/>
    </xf>
    <xf numFmtId="0" fontId="27" fillId="0" borderId="1"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13" fillId="0" borderId="0" xfId="0" applyFont="1" applyFill="1" applyBorder="1" applyAlignment="1">
      <alignment vertical="top" wrapText="1"/>
    </xf>
    <xf numFmtId="0" fontId="13" fillId="0" borderId="31" xfId="0" applyFont="1" applyFill="1" applyBorder="1" applyAlignment="1">
      <alignment vertical="top" wrapText="1"/>
    </xf>
    <xf numFmtId="3" fontId="35" fillId="8" borderId="11" xfId="4" applyNumberFormat="1" applyFont="1" applyBorder="1" applyAlignment="1" applyProtection="1">
      <alignment horizontal="center" vertical="center"/>
      <protection locked="0"/>
    </xf>
    <xf numFmtId="3" fontId="40" fillId="8" borderId="7" xfId="4" applyNumberFormat="1" applyFont="1" applyBorder="1" applyAlignment="1" applyProtection="1">
      <alignment horizontal="center" vertical="center"/>
      <protection locked="0"/>
    </xf>
    <xf numFmtId="0" fontId="54" fillId="15" borderId="8" xfId="0" applyFont="1" applyFill="1" applyBorder="1" applyAlignment="1" applyProtection="1">
      <alignment horizontal="right" wrapText="1"/>
    </xf>
    <xf numFmtId="0" fontId="45" fillId="15" borderId="50" xfId="0" applyFont="1" applyFill="1" applyBorder="1" applyAlignment="1" applyProtection="1">
      <alignment horizontal="left"/>
    </xf>
    <xf numFmtId="0" fontId="54" fillId="15" borderId="5" xfId="0" applyFont="1" applyFill="1" applyBorder="1" applyAlignment="1" applyProtection="1">
      <alignment horizontal="right" wrapText="1"/>
    </xf>
    <xf numFmtId="0" fontId="29" fillId="15" borderId="23" xfId="0" applyFont="1" applyFill="1" applyBorder="1" applyAlignment="1" applyProtection="1">
      <alignment horizontal="left"/>
    </xf>
    <xf numFmtId="0" fontId="54" fillId="15" borderId="6" xfId="0" applyFont="1" applyFill="1" applyBorder="1" applyAlignment="1" applyProtection="1">
      <alignment horizontal="right"/>
    </xf>
    <xf numFmtId="0" fontId="29" fillId="15" borderId="37" xfId="0" applyFont="1" applyFill="1" applyBorder="1" applyAlignment="1" applyProtection="1">
      <alignment horizontal="left"/>
    </xf>
    <xf numFmtId="0" fontId="1" fillId="15" borderId="14" xfId="0" applyFont="1" applyFill="1" applyBorder="1" applyAlignment="1" applyProtection="1">
      <alignment vertical="top" wrapText="1"/>
      <protection locked="0"/>
    </xf>
    <xf numFmtId="0" fontId="1" fillId="15" borderId="1" xfId="0" applyFont="1" applyFill="1" applyBorder="1" applyAlignment="1" applyProtection="1">
      <alignment vertical="top" wrapText="1"/>
      <protection locked="0"/>
    </xf>
    <xf numFmtId="0" fontId="54" fillId="15" borderId="24" xfId="0" applyFont="1" applyFill="1" applyBorder="1" applyAlignment="1" applyProtection="1">
      <alignment horizontal="right" vertical="center" wrapText="1"/>
    </xf>
    <xf numFmtId="0" fontId="1" fillId="2" borderId="43" xfId="0" applyFont="1" applyFill="1" applyBorder="1" applyAlignment="1" applyProtection="1">
      <alignment vertical="center" wrapText="1"/>
    </xf>
    <xf numFmtId="0" fontId="1" fillId="2" borderId="31" xfId="0" applyFont="1" applyFill="1" applyBorder="1" applyAlignment="1" applyProtection="1">
      <alignment vertical="center" wrapText="1"/>
    </xf>
    <xf numFmtId="0" fontId="13" fillId="0" borderId="22" xfId="0" applyFont="1" applyFill="1" applyBorder="1" applyAlignment="1" applyProtection="1">
      <alignment horizontal="left" vertical="top" wrapText="1"/>
    </xf>
    <xf numFmtId="0" fontId="1" fillId="0" borderId="43" xfId="0" applyFont="1" applyFill="1" applyBorder="1" applyAlignment="1" applyProtection="1">
      <alignment vertical="center" wrapText="1"/>
    </xf>
    <xf numFmtId="0" fontId="1" fillId="0" borderId="31" xfId="0" applyFont="1" applyFill="1" applyBorder="1" applyAlignment="1" applyProtection="1">
      <alignment vertical="center" wrapText="1"/>
    </xf>
    <xf numFmtId="0" fontId="13" fillId="0" borderId="3" xfId="0" applyFont="1" applyFill="1" applyBorder="1" applyAlignment="1" applyProtection="1">
      <alignment horizontal="left" vertical="top" wrapText="1"/>
    </xf>
    <xf numFmtId="0" fontId="35" fillId="8" borderId="35" xfId="4" applyBorder="1" applyAlignment="1" applyProtection="1">
      <alignment horizontal="center" wrapText="1"/>
      <protection locked="0"/>
    </xf>
    <xf numFmtId="0" fontId="35" fillId="12" borderId="35" xfId="4" applyFill="1" applyBorder="1" applyAlignment="1" applyProtection="1">
      <alignment wrapText="1"/>
      <protection locked="0"/>
    </xf>
    <xf numFmtId="0" fontId="21" fillId="2" borderId="1" xfId="0" quotePrefix="1" applyFont="1" applyFill="1" applyBorder="1" applyAlignment="1">
      <alignment vertical="center" wrapText="1"/>
    </xf>
    <xf numFmtId="0" fontId="13" fillId="0" borderId="1" xfId="0" quotePrefix="1" applyFont="1" applyBorder="1" applyAlignment="1">
      <alignment vertical="center"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 fillId="2" borderId="16"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2" xfId="0" applyFont="1" applyFill="1" applyBorder="1" applyAlignment="1" applyProtection="1">
      <alignment horizontal="right" vertical="center" wrapText="1"/>
    </xf>
    <xf numFmtId="0" fontId="14" fillId="3" borderId="23" xfId="0" applyFont="1" applyFill="1" applyBorder="1" applyAlignment="1" applyProtection="1">
      <alignment horizontal="right" vertical="center" wrapText="1"/>
    </xf>
    <xf numFmtId="0" fontId="2" fillId="3" borderId="22" xfId="0" applyFont="1" applyFill="1" applyBorder="1" applyAlignment="1" applyProtection="1">
      <alignment horizontal="right" vertical="center" wrapText="1"/>
    </xf>
    <xf numFmtId="0" fontId="2" fillId="3" borderId="23" xfId="0" applyFont="1" applyFill="1" applyBorder="1" applyAlignment="1" applyProtection="1">
      <alignment horizontal="right" vertical="center"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5"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3" fillId="2" borderId="43" xfId="0" applyNumberFormat="1" applyFont="1" applyFill="1" applyBorder="1" applyAlignment="1" applyProtection="1">
      <alignment horizontal="center" vertical="center" wrapText="1"/>
      <protection locked="0"/>
    </xf>
    <xf numFmtId="3" fontId="13" fillId="2" borderId="31" xfId="0" applyNumberFormat="1" applyFont="1" applyFill="1" applyBorder="1" applyAlignment="1" applyProtection="1">
      <alignment horizontal="center" vertical="center" wrapText="1"/>
      <protection locked="0"/>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6" xfId="0" quotePrefix="1" applyFont="1" applyFill="1" applyBorder="1" applyAlignment="1">
      <alignment horizontal="left" vertical="top" wrapText="1"/>
    </xf>
    <xf numFmtId="0" fontId="13" fillId="2" borderId="7" xfId="0" applyFont="1" applyFill="1" applyBorder="1" applyAlignment="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0" borderId="45" xfId="0" quotePrefix="1" applyFont="1" applyBorder="1" applyAlignment="1">
      <alignment horizontal="left" vertical="top" wrapText="1"/>
    </xf>
    <xf numFmtId="0" fontId="13" fillId="0" borderId="47" xfId="0" quotePrefix="1" applyFont="1" applyBorder="1" applyAlignment="1">
      <alignment horizontal="left" vertical="top" wrapText="1"/>
    </xf>
    <xf numFmtId="0" fontId="13" fillId="2" borderId="48" xfId="0" quotePrefix="1" applyFont="1" applyFill="1" applyBorder="1" applyAlignment="1">
      <alignment horizontal="left" vertical="top" wrapText="1"/>
    </xf>
    <xf numFmtId="0" fontId="13" fillId="2" borderId="50" xfId="0" applyFont="1" applyFill="1" applyBorder="1" applyAlignment="1">
      <alignment horizontal="left" vertical="top"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67" fillId="2" borderId="48" xfId="0" applyFont="1" applyFill="1" applyBorder="1" applyAlignment="1">
      <alignment horizontal="left" vertical="top" wrapText="1"/>
    </xf>
    <xf numFmtId="0" fontId="67" fillId="2" borderId="50" xfId="0" applyFont="1" applyFill="1" applyBorder="1" applyAlignment="1">
      <alignment horizontal="left" vertical="top" wrapText="1"/>
    </xf>
    <xf numFmtId="0" fontId="13" fillId="0" borderId="6" xfId="0" quotePrefix="1" applyFont="1" applyBorder="1" applyAlignment="1">
      <alignment horizontal="left" vertical="top" wrapText="1"/>
    </xf>
    <xf numFmtId="0" fontId="13" fillId="0" borderId="7" xfId="0" applyFont="1" applyBorder="1" applyAlignment="1">
      <alignment horizontal="left" vertical="top" wrapText="1"/>
    </xf>
    <xf numFmtId="0" fontId="13" fillId="3" borderId="0" xfId="0" applyFont="1" applyFill="1" applyBorder="1" applyAlignment="1" applyProtection="1">
      <alignment horizontal="center"/>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21" fillId="0" borderId="0" xfId="0" applyFont="1" applyFill="1" applyBorder="1" applyAlignment="1">
      <alignment horizontal="center" vertical="top"/>
    </xf>
    <xf numFmtId="0" fontId="13" fillId="3" borderId="0" xfId="0" applyFont="1" applyFill="1" applyBorder="1" applyAlignment="1" applyProtection="1">
      <alignment horizontal="left" vertical="top" wrapText="1"/>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6" fillId="0" borderId="0" xfId="0" applyFont="1" applyFill="1" applyBorder="1" applyAlignment="1" applyProtection="1">
      <alignment vertical="top" wrapText="1"/>
      <protection locked="0"/>
    </xf>
    <xf numFmtId="0" fontId="13" fillId="2" borderId="43"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10" xfId="0" quotePrefix="1" applyFill="1" applyBorder="1" applyAlignment="1">
      <alignment horizontal="left" vertical="center"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58" fillId="0" borderId="10"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43"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21" fillId="0" borderId="3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0"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21" fillId="0" borderId="12"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2"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57" fillId="0" borderId="10" xfId="0" applyFont="1" applyFill="1" applyBorder="1" applyAlignment="1">
      <alignment horizontal="left" vertical="top" wrapText="1"/>
    </xf>
    <xf numFmtId="0" fontId="69" fillId="0" borderId="41" xfId="0" applyFont="1" applyFill="1" applyBorder="1" applyAlignment="1">
      <alignment horizontal="left" vertical="top" wrapText="1"/>
    </xf>
    <xf numFmtId="0" fontId="57" fillId="0" borderId="1" xfId="0" applyFont="1" applyFill="1" applyBorder="1" applyAlignment="1">
      <alignment horizontal="left" vertical="top" wrapText="1"/>
    </xf>
    <xf numFmtId="0" fontId="21" fillId="3" borderId="0" xfId="0" applyFont="1" applyFill="1" applyBorder="1" applyAlignment="1">
      <alignment horizontal="center" vertical="top"/>
    </xf>
    <xf numFmtId="0" fontId="19" fillId="0" borderId="10" xfId="0" applyFont="1" applyFill="1" applyBorder="1" applyAlignment="1">
      <alignment horizontal="left" vertical="top" wrapText="1"/>
    </xf>
    <xf numFmtId="0" fontId="57" fillId="0" borderId="44" xfId="0" applyFont="1" applyFill="1" applyBorder="1" applyAlignment="1">
      <alignment horizontal="left" vertical="top"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 fillId="0" borderId="43"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3" fillId="0" borderId="43" xfId="0" quotePrefix="1" applyFont="1" applyBorder="1" applyAlignment="1">
      <alignment horizontal="center" vertical="center" wrapText="1"/>
    </xf>
    <xf numFmtId="0" fontId="13" fillId="0" borderId="31" xfId="0" applyFont="1" applyBorder="1" applyAlignment="1">
      <alignment horizontal="center" vertical="center" wrapText="1"/>
    </xf>
    <xf numFmtId="0" fontId="1" fillId="0" borderId="43" xfId="0" quotePrefix="1"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0" fillId="2" borderId="43"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43"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 fillId="0" borderId="43" xfId="0" quotePrefix="1" applyFont="1" applyBorder="1" applyAlignment="1">
      <alignment horizontal="center" vertical="center" wrapText="1"/>
    </xf>
    <xf numFmtId="0" fontId="1" fillId="0" borderId="31" xfId="0" quotePrefix="1" applyFont="1" applyBorder="1" applyAlignment="1">
      <alignment horizontal="center"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3" fillId="0" borderId="53"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3" fillId="2" borderId="43" xfId="0" quotePrefix="1"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3" fillId="2" borderId="11" xfId="0" applyFont="1" applyFill="1" applyBorder="1" applyAlignment="1" applyProtection="1">
      <alignment horizontal="left" vertical="center" wrapText="1"/>
    </xf>
    <xf numFmtId="0" fontId="0" fillId="0" borderId="11" xfId="0" applyBorder="1" applyAlignment="1">
      <alignment horizontal="left" vertical="center" wrapText="1"/>
    </xf>
    <xf numFmtId="0" fontId="2" fillId="3" borderId="1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69" xfId="0" applyFont="1" applyFill="1" applyBorder="1" applyAlignment="1" applyProtection="1">
      <alignment horizontal="center" vertical="center" wrapText="1"/>
    </xf>
    <xf numFmtId="0" fontId="2" fillId="3" borderId="70"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8"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1" fillId="2" borderId="8"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58" fillId="0" borderId="40" xfId="0" applyFont="1" applyBorder="1" applyAlignment="1" applyProtection="1">
      <alignment horizontal="left" vertical="center" wrapText="1"/>
    </xf>
    <xf numFmtId="0" fontId="58" fillId="0" borderId="57" xfId="0" applyFont="1" applyBorder="1" applyAlignment="1" applyProtection="1">
      <alignment horizontal="left" vertical="center" wrapText="1"/>
    </xf>
    <xf numFmtId="0" fontId="58" fillId="0" borderId="60"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6"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6"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6" xfId="4" applyFont="1" applyFill="1" applyBorder="1" applyAlignment="1" applyProtection="1">
      <alignment horizontal="center" vertical="center"/>
      <protection locked="0"/>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8" fillId="10" borderId="40" xfId="0" applyFont="1" applyFill="1" applyBorder="1" applyAlignment="1" applyProtection="1">
      <alignment horizontal="left" vertical="center" wrapText="1"/>
    </xf>
    <xf numFmtId="0" fontId="58" fillId="10" borderId="60" xfId="0" applyFont="1" applyFill="1" applyBorder="1" applyAlignment="1" applyProtection="1">
      <alignment horizontal="left" vertical="center" wrapText="1"/>
    </xf>
    <xf numFmtId="0" fontId="59" fillId="11" borderId="60"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8" fillId="0" borderId="11" xfId="0" applyFont="1" applyBorder="1" applyAlignment="1" applyProtection="1">
      <alignment horizontal="left" vertical="center" wrapText="1"/>
    </xf>
    <xf numFmtId="0" fontId="59" fillId="11" borderId="53"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xf>
    <xf numFmtId="0" fontId="38" fillId="11" borderId="59" xfId="0" applyFont="1" applyFill="1" applyBorder="1" applyAlignment="1" applyProtection="1">
      <alignment horizontal="center" vertical="center"/>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38" fillId="11" borderId="49" xfId="0" applyFont="1" applyFill="1" applyBorder="1" applyAlignment="1" applyProtection="1">
      <alignment horizontal="center" vertical="center"/>
    </xf>
    <xf numFmtId="0" fontId="38" fillId="11" borderId="48"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9" fontId="35" fillId="12" borderId="51" xfId="7" applyFont="1" applyFill="1" applyBorder="1" applyAlignment="1" applyProtection="1">
      <alignment horizontal="center" vertical="center" wrapText="1"/>
      <protection locked="0"/>
    </xf>
    <xf numFmtId="9" fontId="35" fillId="12" borderId="56" xfId="7" applyFont="1" applyFill="1"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8" fillId="11" borderId="48" xfId="0" applyFont="1" applyFill="1" applyBorder="1" applyAlignment="1" applyProtection="1">
      <alignment horizontal="center" vertical="center"/>
    </xf>
    <xf numFmtId="0" fontId="35"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cellXfs>
  <cellStyles count="8">
    <cellStyle name="Bad" xfId="3" builtinId="27"/>
    <cellStyle name="Comma" xfId="5" builtinId="3"/>
    <cellStyle name="Good" xfId="2" builtinId="26"/>
    <cellStyle name="Hyperlink" xfId="1" builtinId="8"/>
    <cellStyle name="Millares 2" xfId="6" xr:uid="{00000000-0005-0000-0000-000004000000}"/>
    <cellStyle name="Neutral" xfId="4" builtinId="28"/>
    <cellStyle name="Normal" xfId="0" builtinId="0"/>
    <cellStyle name="Percent" xfId="7"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2552700</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50800</xdr:rowOff>
        </xdr:from>
        <xdr:to>
          <xdr:col>6</xdr:col>
          <xdr:colOff>1352550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1063" y="6215063"/>
              <a:ext cx="1066800" cy="5227637"/>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1063" y="11414125"/>
              <a:ext cx="1066800" cy="47307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1063" y="11858625"/>
              <a:ext cx="1066800" cy="457200"/>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1063" y="12287250"/>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746625" y="3643313"/>
              <a:ext cx="1066800" cy="260032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4746625" y="6220076"/>
              <a:ext cx="1066800" cy="5227637"/>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1063" y="15097125"/>
              <a:ext cx="1066800" cy="28257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1063" y="15351125"/>
              <a:ext cx="1066800" cy="2274888"/>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1063" y="17597438"/>
              <a:ext cx="1066800" cy="425450"/>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1063" y="17994313"/>
              <a:ext cx="1066800" cy="1798637"/>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1063" y="19764375"/>
              <a:ext cx="1066800" cy="1608138"/>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1063" y="21343938"/>
              <a:ext cx="1066800" cy="3251200"/>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1063" y="24566563"/>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1063" y="26241375"/>
              <a:ext cx="1066800" cy="28257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1063" y="26495375"/>
              <a:ext cx="1066800" cy="153670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1063" y="28003500"/>
              <a:ext cx="1066800" cy="221932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4746625" y="28003500"/>
              <a:ext cx="1066800" cy="221932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4746625" y="26495375"/>
              <a:ext cx="1066800" cy="153670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4746625" y="26241375"/>
              <a:ext cx="1066800" cy="28257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4746625" y="24566563"/>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4746625" y="21343938"/>
              <a:ext cx="1066800" cy="3251200"/>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4746625" y="19764375"/>
              <a:ext cx="1066800" cy="1608138"/>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4746625" y="17994313"/>
              <a:ext cx="1066800" cy="1798637"/>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4746625" y="17597438"/>
              <a:ext cx="1066800" cy="425450"/>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4746625" y="15351125"/>
              <a:ext cx="1066800" cy="2274888"/>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4746625" y="15097125"/>
              <a:ext cx="1066800" cy="28257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4746625" y="12287250"/>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4746625" y="11414125"/>
              <a:ext cx="1066800" cy="47307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4746625" y="11858625"/>
              <a:ext cx="1066800" cy="457200"/>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1063" y="3643313"/>
              <a:ext cx="1066800" cy="260032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1063" y="39512875"/>
          <a:ext cx="132825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4746625" y="33329563"/>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4784725" y="39674800"/>
              <a:ext cx="20669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4746625" y="45561250"/>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40</xdr:row>
          <xdr:rowOff>0</xdr:rowOff>
        </xdr:from>
        <xdr:to>
          <xdr:col>5</xdr:col>
          <xdr:colOff>474179</xdr:colOff>
          <xdr:row>41</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346543" y="26615123"/>
              <a:ext cx="2206710" cy="572284"/>
              <a:chOff x="3048001" y="14817587"/>
              <a:chExt cx="1855303"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1"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5"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2325687" y="32686625"/>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AF%20Junta%20-%20Revisi&#243;n%20de%20proyectos\Per&#250;%20-%20AYNINAKUY\INFORMES%20ANUALES\CONDESAN\ANNEX%20-%20FINANCIAL%20DATA%20-%2020191023%20AYNINACUY%20PPR-Template_Amended-March-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Execution"/>
      <sheetName val="Period Cost"/>
      <sheetName val="2018"/>
      <sheetName val="2019"/>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row r="18">
          <cell r="B18" t="str">
            <v>Product  1.2.2.:  Vulnerable  physical,  natural,  and social  assets  strengthened  in  response  to  climate change impacts, including variability.</v>
          </cell>
        </row>
        <row r="20">
          <cell r="B20" t="str">
            <v>Products   1.2.4:   Construction   of   reservoirs   for
storage of rainfall, runs or natural sources (springs).</v>
          </cell>
        </row>
        <row r="60">
          <cell r="D60">
            <v>65949.78</v>
          </cell>
        </row>
        <row r="64">
          <cell r="D64">
            <v>457.53000000000003</v>
          </cell>
        </row>
        <row r="68">
          <cell r="D68">
            <v>230.07</v>
          </cell>
        </row>
        <row r="74">
          <cell r="D74">
            <v>4536.51</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morales@minam.gob.pe" TargetMode="External"/><Relationship Id="rId7" Type="http://schemas.openxmlformats.org/officeDocument/2006/relationships/printerSettings" Target="../printerSettings/printerSettings1.bin"/><Relationship Id="rId2" Type="http://schemas.openxmlformats.org/officeDocument/2006/relationships/hyperlink" Target="mailto:mariangelicasv@hotmail.com" TargetMode="External"/><Relationship Id="rId1" Type="http://schemas.openxmlformats.org/officeDocument/2006/relationships/hyperlink" Target="https://www.copasa.gob.pe/proyectos/proyecto-ayninakuy/" TargetMode="External"/><Relationship Id="rId6" Type="http://schemas.openxmlformats.org/officeDocument/2006/relationships/hyperlink" Target="mailto:maria.arguello@condesan.org" TargetMode="External"/><Relationship Id="rId5" Type="http://schemas.openxmlformats.org/officeDocument/2006/relationships/hyperlink" Target="mailto:ecuetom@copasa.gob.pe" TargetMode="External"/><Relationship Id="rId4" Type="http://schemas.openxmlformats.org/officeDocument/2006/relationships/hyperlink" Target="mailto:mctorres@caf.com%2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mariangelicasv@hotmail.com" TargetMode="External"/><Relationship Id="rId1" Type="http://schemas.openxmlformats.org/officeDocument/2006/relationships/hyperlink" Target="mailto:mctorres@caf.com"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P189"/>
  <sheetViews>
    <sheetView topLeftCell="A69" zoomScale="90" zoomScaleNormal="90" workbookViewId="0">
      <selection activeCell="T13" sqref="T13"/>
    </sheetView>
  </sheetViews>
  <sheetFormatPr defaultColWidth="102.26953125" defaultRowHeight="14" x14ac:dyDescent="0.3"/>
  <cols>
    <col min="1" max="1" width="2.453125" style="1" customWidth="1"/>
    <col min="2" max="2" width="9.81640625" style="135" customWidth="1"/>
    <col min="3" max="3" width="24.1796875" style="135" customWidth="1"/>
    <col min="4" max="4" width="87.26953125" style="1" customWidth="1"/>
    <col min="5" max="5" width="10.1796875" style="1" customWidth="1"/>
    <col min="6" max="6" width="9.26953125" style="1"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7265625" style="1" customWidth="1"/>
    <col min="253" max="254" width="9.26953125" style="1" customWidth="1"/>
    <col min="255" max="255" width="17.26953125" style="1" customWidth="1"/>
    <col min="256" max="16384" width="102.26953125" style="1"/>
  </cols>
  <sheetData>
    <row r="1" spans="2:16" ht="14.5" thickBot="1" x14ac:dyDescent="0.35"/>
    <row r="2" spans="2:16" ht="14.5" thickBot="1" x14ac:dyDescent="0.35">
      <c r="B2" s="136"/>
      <c r="C2" s="137"/>
      <c r="D2" s="77"/>
      <c r="E2" s="78"/>
    </row>
    <row r="3" spans="2:16" ht="18" thickBot="1" x14ac:dyDescent="0.4">
      <c r="B3" s="138"/>
      <c r="C3" s="139"/>
      <c r="D3" s="89" t="s">
        <v>776</v>
      </c>
      <c r="E3" s="80"/>
    </row>
    <row r="4" spans="2:16" ht="14.5" thickBot="1" x14ac:dyDescent="0.35">
      <c r="B4" s="138"/>
      <c r="C4" s="139"/>
      <c r="D4" s="79" t="s">
        <v>787</v>
      </c>
      <c r="E4" s="80"/>
    </row>
    <row r="5" spans="2:16" ht="14.5" thickBot="1" x14ac:dyDescent="0.35">
      <c r="B5" s="138"/>
      <c r="C5" s="142" t="s">
        <v>268</v>
      </c>
      <c r="D5" s="154" t="s">
        <v>844</v>
      </c>
      <c r="E5" s="80"/>
    </row>
    <row r="6" spans="2:16" s="3" customFormat="1" ht="14.5" thickBot="1" x14ac:dyDescent="0.35">
      <c r="B6" s="140"/>
      <c r="C6" s="87"/>
      <c r="D6" s="49"/>
      <c r="E6" s="47"/>
      <c r="G6" s="2"/>
      <c r="H6" s="2"/>
      <c r="I6" s="2"/>
      <c r="J6" s="2"/>
      <c r="K6" s="2"/>
      <c r="L6" s="2"/>
      <c r="M6" s="2"/>
      <c r="N6" s="2"/>
      <c r="O6" s="2"/>
      <c r="P6" s="2"/>
    </row>
    <row r="7" spans="2:16" s="3" customFormat="1" ht="30.75" customHeight="1" thickBot="1" x14ac:dyDescent="0.35">
      <c r="B7" s="140"/>
      <c r="C7" s="81" t="s">
        <v>210</v>
      </c>
      <c r="D7" s="14" t="s">
        <v>845</v>
      </c>
      <c r="E7" s="47"/>
      <c r="G7" s="2"/>
      <c r="H7" s="2"/>
      <c r="I7" s="2"/>
      <c r="J7" s="2"/>
      <c r="K7" s="2"/>
      <c r="L7" s="2"/>
      <c r="M7" s="2"/>
      <c r="N7" s="2"/>
      <c r="O7" s="2"/>
      <c r="P7" s="2"/>
    </row>
    <row r="8" spans="2:16" s="3" customFormat="1" hidden="1" x14ac:dyDescent="0.3">
      <c r="B8" s="138"/>
      <c r="C8" s="139"/>
      <c r="D8" s="79"/>
      <c r="E8" s="47"/>
      <c r="G8" s="2"/>
      <c r="H8" s="2"/>
      <c r="I8" s="2"/>
      <c r="J8" s="2"/>
      <c r="K8" s="2"/>
      <c r="L8" s="2"/>
      <c r="M8" s="2"/>
      <c r="N8" s="2"/>
      <c r="O8" s="2"/>
      <c r="P8" s="2"/>
    </row>
    <row r="9" spans="2:16" s="3" customFormat="1" hidden="1" x14ac:dyDescent="0.3">
      <c r="B9" s="138"/>
      <c r="C9" s="139"/>
      <c r="D9" s="79"/>
      <c r="E9" s="47"/>
      <c r="G9" s="2"/>
      <c r="H9" s="2"/>
      <c r="I9" s="2"/>
      <c r="J9" s="2"/>
      <c r="K9" s="2"/>
      <c r="L9" s="2"/>
      <c r="M9" s="2"/>
      <c r="N9" s="2"/>
      <c r="O9" s="2"/>
      <c r="P9" s="2"/>
    </row>
    <row r="10" spans="2:16" s="3" customFormat="1" hidden="1" x14ac:dyDescent="0.3">
      <c r="B10" s="138"/>
      <c r="C10" s="139"/>
      <c r="D10" s="79"/>
      <c r="E10" s="47"/>
      <c r="G10" s="2"/>
      <c r="H10" s="2"/>
      <c r="I10" s="2"/>
      <c r="J10" s="2"/>
      <c r="K10" s="2"/>
      <c r="L10" s="2"/>
      <c r="M10" s="2"/>
      <c r="N10" s="2"/>
      <c r="O10" s="2"/>
      <c r="P10" s="2"/>
    </row>
    <row r="11" spans="2:16" s="3" customFormat="1" hidden="1" x14ac:dyDescent="0.3">
      <c r="B11" s="138"/>
      <c r="C11" s="139"/>
      <c r="D11" s="79"/>
      <c r="E11" s="47"/>
      <c r="G11" s="2"/>
      <c r="H11" s="2"/>
      <c r="I11" s="2"/>
      <c r="J11" s="2"/>
      <c r="K11" s="2"/>
      <c r="L11" s="2"/>
      <c r="M11" s="2"/>
      <c r="N11" s="2"/>
      <c r="O11" s="2"/>
      <c r="P11" s="2"/>
    </row>
    <row r="12" spans="2:16" s="3" customFormat="1" ht="14.5" thickBot="1" x14ac:dyDescent="0.35">
      <c r="B12" s="140"/>
      <c r="C12" s="87"/>
      <c r="D12" s="49"/>
      <c r="E12" s="47"/>
      <c r="G12" s="2"/>
      <c r="H12" s="2"/>
      <c r="I12" s="2"/>
      <c r="J12" s="2"/>
      <c r="K12" s="2"/>
      <c r="L12" s="2"/>
      <c r="M12" s="2"/>
      <c r="N12" s="2"/>
      <c r="O12" s="2"/>
      <c r="P12" s="2"/>
    </row>
    <row r="13" spans="2:16" s="3" customFormat="1" ht="215.25" customHeight="1" thickBot="1" x14ac:dyDescent="0.35">
      <c r="B13" s="140"/>
      <c r="C13" s="82" t="s">
        <v>0</v>
      </c>
      <c r="D13" s="14" t="s">
        <v>846</v>
      </c>
      <c r="E13" s="47"/>
      <c r="G13" s="2"/>
      <c r="H13" s="2"/>
      <c r="I13" s="2"/>
      <c r="J13" s="2"/>
      <c r="K13" s="2"/>
      <c r="L13" s="2"/>
      <c r="M13" s="2"/>
      <c r="N13" s="2"/>
      <c r="O13" s="2"/>
      <c r="P13" s="2"/>
    </row>
    <row r="14" spans="2:16" s="3" customFormat="1" ht="14.5" thickBot="1" x14ac:dyDescent="0.35">
      <c r="B14" s="140"/>
      <c r="C14" s="87"/>
      <c r="D14" s="49"/>
      <c r="E14" s="47"/>
      <c r="G14" s="2"/>
      <c r="H14" s="2" t="s">
        <v>1</v>
      </c>
      <c r="I14" s="2" t="s">
        <v>2</v>
      </c>
      <c r="J14" s="2"/>
      <c r="K14" s="2" t="s">
        <v>3</v>
      </c>
      <c r="L14" s="2" t="s">
        <v>4</v>
      </c>
      <c r="M14" s="2" t="s">
        <v>5</v>
      </c>
      <c r="N14" s="2" t="s">
        <v>6</v>
      </c>
      <c r="O14" s="2" t="s">
        <v>7</v>
      </c>
      <c r="P14" s="2" t="s">
        <v>8</v>
      </c>
    </row>
    <row r="15" spans="2:16" s="3" customFormat="1" x14ac:dyDescent="0.3">
      <c r="B15" s="140"/>
      <c r="C15" s="83" t="s">
        <v>201</v>
      </c>
      <c r="D15" s="15" t="s">
        <v>847</v>
      </c>
      <c r="E15" s="47"/>
      <c r="G15" s="2"/>
      <c r="H15" s="4" t="s">
        <v>9</v>
      </c>
      <c r="I15" s="2" t="s">
        <v>10</v>
      </c>
      <c r="J15" s="2" t="s">
        <v>11</v>
      </c>
      <c r="K15" s="2" t="s">
        <v>12</v>
      </c>
      <c r="L15" s="2">
        <v>1</v>
      </c>
      <c r="M15" s="2">
        <v>1</v>
      </c>
      <c r="N15" s="2" t="s">
        <v>13</v>
      </c>
      <c r="O15" s="2" t="s">
        <v>14</v>
      </c>
      <c r="P15" s="2" t="s">
        <v>15</v>
      </c>
    </row>
    <row r="16" spans="2:16" s="3" customFormat="1" ht="29.25" customHeight="1" x14ac:dyDescent="0.3">
      <c r="B16" s="571" t="s">
        <v>258</v>
      </c>
      <c r="C16" s="572"/>
      <c r="D16" s="446" t="s">
        <v>848</v>
      </c>
      <c r="E16" s="47"/>
      <c r="G16" s="2"/>
      <c r="H16" s="4" t="s">
        <v>16</v>
      </c>
      <c r="I16" s="2" t="s">
        <v>17</v>
      </c>
      <c r="J16" s="2" t="s">
        <v>18</v>
      </c>
      <c r="K16" s="2" t="s">
        <v>19</v>
      </c>
      <c r="L16" s="2">
        <v>2</v>
      </c>
      <c r="M16" s="2">
        <v>2</v>
      </c>
      <c r="N16" s="2" t="s">
        <v>20</v>
      </c>
      <c r="O16" s="2" t="s">
        <v>21</v>
      </c>
      <c r="P16" s="2" t="s">
        <v>22</v>
      </c>
    </row>
    <row r="17" spans="2:16" s="3" customFormat="1" x14ac:dyDescent="0.3">
      <c r="B17" s="140"/>
      <c r="C17" s="83" t="s">
        <v>206</v>
      </c>
      <c r="D17" s="16" t="s">
        <v>849</v>
      </c>
      <c r="E17" s="47"/>
      <c r="G17" s="2"/>
      <c r="H17" s="4" t="s">
        <v>23</v>
      </c>
      <c r="I17" s="2" t="s">
        <v>24</v>
      </c>
      <c r="J17" s="2"/>
      <c r="K17" s="2" t="s">
        <v>25</v>
      </c>
      <c r="L17" s="2">
        <v>3</v>
      </c>
      <c r="M17" s="2">
        <v>3</v>
      </c>
      <c r="N17" s="2" t="s">
        <v>26</v>
      </c>
      <c r="O17" s="2" t="s">
        <v>27</v>
      </c>
      <c r="P17" s="2" t="s">
        <v>28</v>
      </c>
    </row>
    <row r="18" spans="2:16" s="3" customFormat="1" x14ac:dyDescent="0.3">
      <c r="B18" s="141"/>
      <c r="C18" s="82" t="s">
        <v>202</v>
      </c>
      <c r="D18" s="16" t="s">
        <v>141</v>
      </c>
      <c r="E18" s="47"/>
      <c r="G18" s="2"/>
      <c r="H18" s="4" t="s">
        <v>29</v>
      </c>
      <c r="I18" s="2"/>
      <c r="J18" s="2"/>
      <c r="K18" s="2" t="s">
        <v>30</v>
      </c>
      <c r="L18" s="2">
        <v>5</v>
      </c>
      <c r="M18" s="2">
        <v>5</v>
      </c>
      <c r="N18" s="2" t="s">
        <v>31</v>
      </c>
      <c r="O18" s="2" t="s">
        <v>32</v>
      </c>
      <c r="P18" s="2" t="s">
        <v>33</v>
      </c>
    </row>
    <row r="19" spans="2:16" s="3" customFormat="1" ht="96" customHeight="1" thickBot="1" x14ac:dyDescent="0.35">
      <c r="B19" s="577" t="s">
        <v>203</v>
      </c>
      <c r="C19" s="578"/>
      <c r="D19" s="447" t="s">
        <v>1155</v>
      </c>
      <c r="E19" s="47"/>
      <c r="G19" s="2"/>
      <c r="H19" s="4" t="s">
        <v>34</v>
      </c>
      <c r="I19" s="2"/>
      <c r="J19" s="2"/>
      <c r="K19" s="2" t="s">
        <v>35</v>
      </c>
      <c r="L19" s="2"/>
      <c r="M19" s="2"/>
      <c r="N19" s="2"/>
      <c r="O19" s="2" t="s">
        <v>36</v>
      </c>
      <c r="P19" s="2" t="s">
        <v>37</v>
      </c>
    </row>
    <row r="20" spans="2:16" s="3" customFormat="1" x14ac:dyDescent="0.3">
      <c r="B20" s="140"/>
      <c r="C20" s="82"/>
      <c r="D20" s="49"/>
      <c r="E20" s="80"/>
      <c r="F20" s="4"/>
      <c r="G20" s="2"/>
      <c r="H20" s="2"/>
      <c r="J20" s="2"/>
      <c r="K20" s="2"/>
      <c r="L20" s="2"/>
      <c r="M20" s="2" t="s">
        <v>38</v>
      </c>
      <c r="N20" s="2" t="s">
        <v>39</v>
      </c>
    </row>
    <row r="21" spans="2:16" s="3" customFormat="1" x14ac:dyDescent="0.3">
      <c r="B21" s="140"/>
      <c r="C21" s="142" t="s">
        <v>205</v>
      </c>
      <c r="D21" s="49"/>
      <c r="E21" s="80"/>
      <c r="F21" s="4"/>
      <c r="G21" s="2"/>
      <c r="H21" s="2"/>
      <c r="J21" s="2"/>
      <c r="K21" s="2"/>
      <c r="L21" s="2"/>
      <c r="M21" s="2" t="s">
        <v>40</v>
      </c>
      <c r="N21" s="2" t="s">
        <v>41</v>
      </c>
    </row>
    <row r="22" spans="2:16" s="3" customFormat="1" ht="14.5" thickBot="1" x14ac:dyDescent="0.35">
      <c r="B22" s="140"/>
      <c r="C22" s="143" t="s">
        <v>208</v>
      </c>
      <c r="D22" s="49"/>
      <c r="E22" s="47"/>
      <c r="G22" s="2"/>
      <c r="H22" s="4" t="s">
        <v>42</v>
      </c>
      <c r="I22" s="2"/>
      <c r="J22" s="2"/>
      <c r="L22" s="2"/>
      <c r="M22" s="2"/>
      <c r="N22" s="2"/>
      <c r="O22" s="2" t="s">
        <v>43</v>
      </c>
      <c r="P22" s="2" t="s">
        <v>44</v>
      </c>
    </row>
    <row r="23" spans="2:16" s="3" customFormat="1" x14ac:dyDescent="0.3">
      <c r="B23" s="575" t="s">
        <v>207</v>
      </c>
      <c r="C23" s="576"/>
      <c r="D23" s="569" t="s">
        <v>850</v>
      </c>
      <c r="E23" s="47"/>
      <c r="G23" s="2"/>
      <c r="H23" s="4"/>
      <c r="I23" s="2"/>
      <c r="J23" s="2"/>
      <c r="L23" s="2"/>
      <c r="M23" s="2"/>
      <c r="N23" s="2"/>
      <c r="O23" s="2"/>
      <c r="P23" s="2"/>
    </row>
    <row r="24" spans="2:16" s="3" customFormat="1" ht="4.5" customHeight="1" x14ac:dyDescent="0.3">
      <c r="B24" s="575"/>
      <c r="C24" s="576"/>
      <c r="D24" s="570"/>
      <c r="E24" s="47"/>
      <c r="G24" s="2"/>
      <c r="H24" s="4"/>
      <c r="I24" s="2"/>
      <c r="J24" s="2"/>
      <c r="L24" s="2"/>
      <c r="M24" s="2"/>
      <c r="N24" s="2"/>
      <c r="O24" s="2"/>
      <c r="P24" s="2"/>
    </row>
    <row r="25" spans="2:16" s="3" customFormat="1" ht="27.75" customHeight="1" x14ac:dyDescent="0.3">
      <c r="B25" s="575" t="s">
        <v>262</v>
      </c>
      <c r="C25" s="576"/>
      <c r="D25" s="448" t="s">
        <v>851</v>
      </c>
      <c r="E25" s="47"/>
      <c r="F25" s="2"/>
      <c r="G25" s="4"/>
      <c r="H25" s="2"/>
      <c r="I25" s="2"/>
      <c r="K25" s="2"/>
      <c r="L25" s="2"/>
      <c r="M25" s="2"/>
      <c r="N25" s="2" t="s">
        <v>45</v>
      </c>
      <c r="O25" s="2" t="s">
        <v>46</v>
      </c>
    </row>
    <row r="26" spans="2:16" s="3" customFormat="1" ht="27" customHeight="1" x14ac:dyDescent="0.3">
      <c r="B26" s="575" t="s">
        <v>209</v>
      </c>
      <c r="C26" s="576"/>
      <c r="D26" s="448" t="s">
        <v>852</v>
      </c>
      <c r="E26" s="47"/>
      <c r="F26" s="2"/>
      <c r="G26" s="4"/>
      <c r="H26" s="2"/>
      <c r="I26" s="2"/>
      <c r="K26" s="2"/>
      <c r="L26" s="2"/>
      <c r="M26" s="2"/>
      <c r="N26" s="2" t="s">
        <v>47</v>
      </c>
      <c r="O26" s="2" t="s">
        <v>48</v>
      </c>
    </row>
    <row r="27" spans="2:16" s="3" customFormat="1" ht="28.5" customHeight="1" x14ac:dyDescent="0.3">
      <c r="B27" s="573" t="s">
        <v>769</v>
      </c>
      <c r="C27" s="574"/>
      <c r="D27" s="18"/>
      <c r="E27" s="84"/>
      <c r="F27" s="2"/>
      <c r="G27" s="4"/>
      <c r="H27" s="2"/>
      <c r="I27" s="2"/>
      <c r="J27" s="2"/>
      <c r="K27" s="2"/>
      <c r="L27" s="2"/>
      <c r="M27" s="2"/>
      <c r="N27" s="2"/>
      <c r="O27" s="2"/>
    </row>
    <row r="28" spans="2:16" s="3" customFormat="1" ht="27.75" customHeight="1" x14ac:dyDescent="0.3">
      <c r="B28" s="449"/>
      <c r="C28" s="444"/>
      <c r="D28" s="397"/>
      <c r="E28" s="84"/>
      <c r="F28" s="2"/>
      <c r="G28" s="4"/>
      <c r="H28" s="2"/>
      <c r="I28" s="2"/>
      <c r="J28" s="2"/>
      <c r="K28" s="2"/>
      <c r="L28" s="2"/>
      <c r="M28" s="2"/>
      <c r="N28" s="2"/>
      <c r="O28" s="2"/>
    </row>
    <row r="29" spans="2:16" s="3" customFormat="1" x14ac:dyDescent="0.3">
      <c r="B29" s="450"/>
      <c r="C29" s="444" t="s">
        <v>768</v>
      </c>
      <c r="D29" s="448" t="s">
        <v>853</v>
      </c>
      <c r="E29" s="47"/>
      <c r="F29" s="2"/>
      <c r="G29" s="4"/>
      <c r="H29" s="2"/>
      <c r="I29" s="2"/>
      <c r="J29" s="2"/>
      <c r="K29" s="2"/>
      <c r="L29" s="2"/>
      <c r="M29" s="2"/>
      <c r="N29" s="2"/>
      <c r="O29" s="2"/>
    </row>
    <row r="30" spans="2:16" s="3" customFormat="1" ht="37.9" customHeight="1" x14ac:dyDescent="0.3">
      <c r="B30" s="573" t="s">
        <v>770</v>
      </c>
      <c r="C30" s="574"/>
      <c r="D30" s="579"/>
      <c r="E30" s="396"/>
      <c r="F30" s="2"/>
      <c r="G30" s="4"/>
      <c r="H30" s="2"/>
      <c r="I30" s="2"/>
      <c r="J30" s="2"/>
      <c r="K30" s="2"/>
      <c r="L30" s="2"/>
      <c r="M30" s="2"/>
      <c r="N30" s="2"/>
      <c r="O30" s="2"/>
    </row>
    <row r="31" spans="2:16" s="3" customFormat="1" ht="28.5" thickBot="1" x14ac:dyDescent="0.35">
      <c r="B31" s="450"/>
      <c r="C31" s="451" t="s">
        <v>838</v>
      </c>
      <c r="D31" s="580"/>
      <c r="E31" s="396"/>
      <c r="F31" s="2"/>
      <c r="G31" s="4"/>
      <c r="H31" s="2"/>
      <c r="I31" s="2"/>
      <c r="J31" s="2"/>
      <c r="K31" s="2"/>
      <c r="L31" s="2"/>
      <c r="M31" s="2"/>
      <c r="N31" s="2"/>
      <c r="O31" s="2"/>
    </row>
    <row r="32" spans="2:16" s="3" customFormat="1" x14ac:dyDescent="0.3">
      <c r="B32" s="394"/>
      <c r="C32" s="395"/>
      <c r="D32" s="85"/>
      <c r="E32" s="47"/>
      <c r="F32" s="2"/>
      <c r="G32" s="4"/>
      <c r="H32" s="2"/>
      <c r="I32" s="2"/>
      <c r="J32" s="2"/>
      <c r="K32" s="2"/>
      <c r="L32" s="2"/>
      <c r="M32" s="2"/>
      <c r="N32" s="2"/>
      <c r="O32" s="2"/>
    </row>
    <row r="33" spans="2:16" s="3" customFormat="1" ht="14.5" thickBot="1" x14ac:dyDescent="0.35">
      <c r="B33" s="394"/>
      <c r="C33" s="395"/>
      <c r="D33" s="420" t="s">
        <v>824</v>
      </c>
      <c r="E33" s="47"/>
      <c r="F33" s="2"/>
      <c r="G33" s="4"/>
      <c r="H33" s="2"/>
      <c r="I33" s="2"/>
      <c r="J33" s="2"/>
      <c r="K33" s="2"/>
      <c r="L33" s="2"/>
      <c r="M33" s="2"/>
      <c r="N33" s="2"/>
      <c r="O33" s="2"/>
    </row>
    <row r="34" spans="2:16" s="3" customFormat="1" ht="25.15" customHeight="1" x14ac:dyDescent="0.3">
      <c r="B34" s="394"/>
      <c r="C34" s="548" t="s">
        <v>788</v>
      </c>
      <c r="D34" s="549"/>
      <c r="E34" s="47"/>
      <c r="F34" s="2"/>
      <c r="G34" s="4"/>
      <c r="H34" s="2"/>
      <c r="I34" s="2"/>
      <c r="J34" s="2"/>
      <c r="K34" s="2"/>
      <c r="L34" s="2"/>
      <c r="M34" s="2"/>
      <c r="N34" s="2"/>
      <c r="O34" s="2"/>
    </row>
    <row r="35" spans="2:16" s="3" customFormat="1" ht="23.25" customHeight="1" x14ac:dyDescent="0.3">
      <c r="B35" s="394"/>
      <c r="C35" s="550" t="s">
        <v>777</v>
      </c>
      <c r="D35" s="551"/>
      <c r="E35" s="47"/>
      <c r="F35" s="2"/>
      <c r="G35" s="4"/>
      <c r="H35" s="2"/>
      <c r="I35" s="2"/>
      <c r="J35" s="2"/>
      <c r="K35" s="2"/>
      <c r="L35" s="2"/>
      <c r="M35" s="2"/>
      <c r="N35" s="2"/>
      <c r="O35" s="2"/>
    </row>
    <row r="36" spans="2:16" s="3" customFormat="1" ht="24" customHeight="1" x14ac:dyDescent="0.3">
      <c r="B36" s="394"/>
      <c r="C36" s="552" t="s">
        <v>228</v>
      </c>
      <c r="D36" s="553"/>
      <c r="E36" s="47"/>
      <c r="F36" s="2"/>
      <c r="G36" s="4"/>
      <c r="H36" s="2"/>
      <c r="I36" s="2"/>
      <c r="J36" s="2"/>
      <c r="K36" s="2"/>
      <c r="L36" s="2"/>
      <c r="M36" s="2"/>
      <c r="N36" s="2"/>
      <c r="O36" s="2"/>
    </row>
    <row r="37" spans="2:16" s="3" customFormat="1" ht="57.4" customHeight="1" thickBot="1" x14ac:dyDescent="0.35">
      <c r="B37" s="394"/>
      <c r="C37" s="556" t="s">
        <v>778</v>
      </c>
      <c r="D37" s="554"/>
      <c r="E37" s="47"/>
      <c r="F37" s="2"/>
      <c r="G37" s="4"/>
      <c r="H37" s="2"/>
      <c r="I37" s="2"/>
      <c r="J37" s="2"/>
      <c r="K37" s="2"/>
      <c r="L37" s="2"/>
      <c r="M37" s="2"/>
      <c r="N37" s="2"/>
      <c r="O37" s="2"/>
    </row>
    <row r="38" spans="2:16" s="3" customFormat="1" x14ac:dyDescent="0.3">
      <c r="B38" s="394"/>
      <c r="C38" s="395"/>
      <c r="D38" s="85"/>
      <c r="E38" s="49"/>
      <c r="F38" s="404"/>
      <c r="G38" s="4"/>
      <c r="H38" s="2"/>
      <c r="I38" s="2"/>
      <c r="J38" s="2"/>
      <c r="K38" s="2"/>
      <c r="L38" s="2"/>
      <c r="M38" s="2"/>
      <c r="N38" s="2"/>
      <c r="O38" s="2"/>
    </row>
    <row r="39" spans="2:16" s="3" customFormat="1" ht="10.5" customHeight="1" x14ac:dyDescent="0.3">
      <c r="B39" s="394"/>
      <c r="C39" s="395"/>
      <c r="D39" s="85"/>
      <c r="E39" s="49"/>
      <c r="F39" s="404"/>
      <c r="G39" s="4"/>
      <c r="H39" s="2"/>
      <c r="I39" s="2"/>
      <c r="J39" s="2"/>
      <c r="K39" s="2"/>
      <c r="L39" s="2"/>
      <c r="M39" s="2"/>
      <c r="N39" s="2"/>
      <c r="O39" s="2"/>
    </row>
    <row r="40" spans="2:16" s="3" customFormat="1" ht="30" customHeight="1" thickBot="1" x14ac:dyDescent="0.35">
      <c r="B40" s="140"/>
      <c r="C40" s="87"/>
      <c r="D40" s="422" t="s">
        <v>825</v>
      </c>
      <c r="E40" s="49"/>
      <c r="F40" s="404"/>
      <c r="G40" s="2"/>
      <c r="H40" s="4" t="s">
        <v>49</v>
      </c>
      <c r="I40" s="2"/>
      <c r="J40" s="2"/>
      <c r="K40" s="2"/>
      <c r="L40" s="2"/>
      <c r="M40" s="2"/>
      <c r="N40" s="2"/>
      <c r="O40" s="2"/>
      <c r="P40" s="2"/>
    </row>
    <row r="41" spans="2:16" s="3" customFormat="1" ht="79.900000000000006" customHeight="1" thickBot="1" x14ac:dyDescent="0.35">
      <c r="B41" s="140"/>
      <c r="C41" s="87"/>
      <c r="D41" s="555"/>
      <c r="E41" s="47"/>
      <c r="F41" s="5"/>
      <c r="G41" s="2"/>
      <c r="H41" s="4" t="s">
        <v>50</v>
      </c>
      <c r="I41" s="2"/>
      <c r="J41" s="2"/>
      <c r="K41" s="2"/>
      <c r="L41" s="2"/>
      <c r="M41" s="2"/>
      <c r="N41" s="2"/>
      <c r="O41" s="2"/>
      <c r="P41" s="2"/>
    </row>
    <row r="42" spans="2:16" s="3" customFormat="1" ht="32.25" customHeight="1" thickBot="1" x14ac:dyDescent="0.35">
      <c r="B42" s="571" t="s">
        <v>826</v>
      </c>
      <c r="C42" s="581"/>
      <c r="D42" s="49"/>
      <c r="E42" s="47"/>
      <c r="G42" s="2"/>
      <c r="H42" s="4" t="s">
        <v>51</v>
      </c>
      <c r="I42" s="2"/>
      <c r="J42" s="2"/>
      <c r="K42" s="2"/>
      <c r="L42" s="2"/>
      <c r="M42" s="2"/>
      <c r="N42" s="2"/>
      <c r="O42" s="2"/>
      <c r="P42" s="2"/>
    </row>
    <row r="43" spans="2:16" s="3" customFormat="1" ht="55.5" customHeight="1" thickBot="1" x14ac:dyDescent="0.35">
      <c r="B43" s="571"/>
      <c r="C43" s="581"/>
      <c r="D43" s="452" t="s">
        <v>1154</v>
      </c>
      <c r="E43" s="47"/>
      <c r="G43" s="2"/>
      <c r="H43" s="4" t="s">
        <v>52</v>
      </c>
      <c r="I43" s="2"/>
      <c r="J43" s="2"/>
      <c r="K43" s="2"/>
      <c r="L43" s="2"/>
      <c r="M43" s="2"/>
      <c r="N43" s="2"/>
      <c r="O43" s="2"/>
      <c r="P43" s="2"/>
    </row>
    <row r="44" spans="2:16" s="3" customFormat="1" x14ac:dyDescent="0.3">
      <c r="B44" s="140"/>
      <c r="C44" s="87"/>
      <c r="D44" s="49"/>
      <c r="E44" s="47"/>
      <c r="F44" s="5"/>
      <c r="G44" s="2"/>
      <c r="H44" s="4" t="s">
        <v>53</v>
      </c>
      <c r="I44" s="2"/>
      <c r="J44" s="2"/>
      <c r="K44" s="2"/>
      <c r="L44" s="2"/>
      <c r="M44" s="2"/>
      <c r="N44" s="2"/>
      <c r="O44" s="2"/>
      <c r="P44" s="2"/>
    </row>
    <row r="45" spans="2:16" s="3" customFormat="1" x14ac:dyDescent="0.3">
      <c r="B45" s="140"/>
      <c r="C45" s="414" t="s">
        <v>54</v>
      </c>
      <c r="D45" s="49"/>
      <c r="E45" s="47"/>
      <c r="G45" s="2"/>
      <c r="H45" s="4" t="s">
        <v>55</v>
      </c>
      <c r="I45" s="2"/>
      <c r="J45" s="2"/>
      <c r="K45" s="2"/>
      <c r="L45" s="2"/>
      <c r="M45" s="2"/>
      <c r="N45" s="2"/>
      <c r="O45" s="2"/>
      <c r="P45" s="2"/>
    </row>
    <row r="46" spans="2:16" s="3" customFormat="1" ht="31.5" customHeight="1" thickBot="1" x14ac:dyDescent="0.35">
      <c r="B46" s="567" t="s">
        <v>839</v>
      </c>
      <c r="C46" s="568"/>
      <c r="D46" s="49"/>
      <c r="E46" s="47"/>
      <c r="G46" s="2"/>
      <c r="H46" s="4" t="s">
        <v>56</v>
      </c>
      <c r="I46" s="2"/>
      <c r="J46" s="2"/>
      <c r="K46" s="2"/>
      <c r="L46" s="2"/>
      <c r="M46" s="2"/>
      <c r="N46" s="2"/>
      <c r="O46" s="2"/>
      <c r="P46" s="2"/>
    </row>
    <row r="47" spans="2:16" s="3" customFormat="1" x14ac:dyDescent="0.3">
      <c r="B47" s="140"/>
      <c r="C47" s="87" t="s">
        <v>57</v>
      </c>
      <c r="D47" s="453" t="s">
        <v>854</v>
      </c>
      <c r="E47" s="47"/>
      <c r="G47" s="2"/>
      <c r="H47" s="4" t="s">
        <v>58</v>
      </c>
      <c r="I47" s="2"/>
      <c r="J47" s="2"/>
      <c r="K47" s="2"/>
      <c r="L47" s="2"/>
      <c r="M47" s="2"/>
      <c r="N47" s="2"/>
      <c r="O47" s="2"/>
      <c r="P47" s="2"/>
    </row>
    <row r="48" spans="2:16" s="3" customFormat="1" x14ac:dyDescent="0.3">
      <c r="B48" s="140"/>
      <c r="C48" s="87" t="s">
        <v>59</v>
      </c>
      <c r="D48" s="454" t="s">
        <v>855</v>
      </c>
      <c r="E48" s="47"/>
      <c r="G48" s="2"/>
      <c r="H48" s="4" t="s">
        <v>60</v>
      </c>
      <c r="I48" s="2"/>
      <c r="J48" s="2"/>
      <c r="K48" s="2"/>
      <c r="L48" s="2"/>
      <c r="M48" s="2"/>
      <c r="N48" s="2"/>
      <c r="O48" s="2"/>
      <c r="P48" s="2"/>
    </row>
    <row r="49" spans="1:16" s="3" customFormat="1" ht="14.5" thickBot="1" x14ac:dyDescent="0.35">
      <c r="B49" s="140"/>
      <c r="C49" s="87" t="s">
        <v>61</v>
      </c>
      <c r="D49" s="455" t="s">
        <v>1153</v>
      </c>
      <c r="E49" s="47"/>
      <c r="G49" s="2"/>
      <c r="H49" s="4" t="s">
        <v>62</v>
      </c>
      <c r="I49" s="2"/>
      <c r="J49" s="2"/>
      <c r="K49" s="2"/>
      <c r="L49" s="2"/>
      <c r="M49" s="2"/>
      <c r="N49" s="2"/>
      <c r="O49" s="2"/>
      <c r="P49" s="2"/>
    </row>
    <row r="50" spans="1:16" s="3" customFormat="1" ht="3.4" customHeight="1" x14ac:dyDescent="0.3">
      <c r="B50" s="140"/>
      <c r="C50" s="87"/>
      <c r="D50" s="403"/>
      <c r="E50" s="47"/>
      <c r="G50" s="2"/>
      <c r="H50" s="4"/>
      <c r="I50" s="2"/>
      <c r="J50" s="2"/>
      <c r="K50" s="2"/>
      <c r="L50" s="2"/>
      <c r="M50" s="2"/>
      <c r="N50" s="2"/>
      <c r="O50" s="2"/>
      <c r="P50" s="2"/>
    </row>
    <row r="51" spans="1:16" s="3" customFormat="1" ht="27.4" customHeight="1" x14ac:dyDescent="0.3">
      <c r="B51" s="567" t="s">
        <v>840</v>
      </c>
      <c r="C51" s="568"/>
      <c r="D51" s="403"/>
      <c r="E51" s="47"/>
      <c r="G51" s="2"/>
      <c r="H51" s="4"/>
      <c r="I51" s="2"/>
      <c r="J51" s="2"/>
      <c r="K51" s="2"/>
      <c r="L51" s="2"/>
      <c r="M51" s="2"/>
      <c r="N51" s="2"/>
      <c r="O51" s="2"/>
      <c r="P51" s="2"/>
    </row>
    <row r="52" spans="1:16" s="3" customFormat="1" ht="15" customHeight="1" thickBot="1" x14ac:dyDescent="0.35">
      <c r="B52" s="567"/>
      <c r="C52" s="568"/>
      <c r="D52" s="49"/>
      <c r="E52" s="47"/>
      <c r="G52" s="2"/>
      <c r="H52" s="4" t="s">
        <v>63</v>
      </c>
      <c r="I52" s="2"/>
      <c r="J52" s="2"/>
      <c r="K52" s="2"/>
      <c r="L52" s="2"/>
      <c r="M52" s="2"/>
      <c r="N52" s="2"/>
      <c r="O52" s="2"/>
      <c r="P52" s="2"/>
    </row>
    <row r="53" spans="1:16" s="3" customFormat="1" ht="28.5" thickBot="1" x14ac:dyDescent="0.35">
      <c r="B53" s="140"/>
      <c r="C53" s="87" t="s">
        <v>57</v>
      </c>
      <c r="D53" s="19" t="s">
        <v>856</v>
      </c>
      <c r="E53" s="47"/>
      <c r="G53" s="2"/>
      <c r="H53" s="4" t="s">
        <v>64</v>
      </c>
      <c r="I53" s="2"/>
      <c r="J53" s="2"/>
      <c r="K53" s="2"/>
      <c r="L53" s="2"/>
      <c r="M53" s="2"/>
      <c r="N53" s="2"/>
      <c r="O53" s="2"/>
      <c r="P53" s="2"/>
    </row>
    <row r="54" spans="1:16" s="3" customFormat="1" ht="14.5" x14ac:dyDescent="0.3">
      <c r="B54" s="140"/>
      <c r="C54" s="87" t="s">
        <v>59</v>
      </c>
      <c r="D54" s="456" t="s">
        <v>857</v>
      </c>
      <c r="E54" s="47"/>
      <c r="G54" s="2"/>
      <c r="H54" s="4" t="s">
        <v>65</v>
      </c>
      <c r="I54" s="2"/>
      <c r="J54" s="2"/>
      <c r="K54" s="2"/>
      <c r="L54" s="2"/>
      <c r="M54" s="2"/>
      <c r="N54" s="2"/>
      <c r="O54" s="2"/>
      <c r="P54" s="2"/>
    </row>
    <row r="55" spans="1:16" s="3" customFormat="1" ht="14.5" thickBot="1" x14ac:dyDescent="0.35">
      <c r="B55" s="140"/>
      <c r="C55" s="87" t="s">
        <v>61</v>
      </c>
      <c r="D55" s="455" t="s">
        <v>1153</v>
      </c>
      <c r="E55" s="47"/>
      <c r="G55" s="2"/>
      <c r="H55" s="4" t="s">
        <v>66</v>
      </c>
      <c r="I55" s="2"/>
      <c r="J55" s="2"/>
      <c r="K55" s="2"/>
      <c r="L55" s="2"/>
      <c r="M55" s="2"/>
      <c r="N55" s="2"/>
      <c r="O55" s="2"/>
      <c r="P55" s="2"/>
    </row>
    <row r="56" spans="1:16" s="3" customFormat="1" ht="14.5" thickBot="1" x14ac:dyDescent="0.35">
      <c r="B56" s="140"/>
      <c r="C56" s="83" t="s">
        <v>263</v>
      </c>
      <c r="D56" s="49"/>
      <c r="E56" s="47"/>
      <c r="G56" s="2"/>
      <c r="H56" s="4" t="s">
        <v>67</v>
      </c>
      <c r="I56" s="2"/>
      <c r="J56" s="2"/>
      <c r="K56" s="2"/>
      <c r="L56" s="2"/>
      <c r="M56" s="2"/>
      <c r="N56" s="2"/>
      <c r="O56" s="2"/>
      <c r="P56" s="2"/>
    </row>
    <row r="57" spans="1:16" s="3" customFormat="1" x14ac:dyDescent="0.3">
      <c r="B57" s="140"/>
      <c r="C57" s="87" t="s">
        <v>57</v>
      </c>
      <c r="D57" s="457" t="s">
        <v>858</v>
      </c>
      <c r="E57" s="47"/>
      <c r="G57" s="2"/>
      <c r="H57" s="4" t="s">
        <v>68</v>
      </c>
      <c r="I57" s="2"/>
      <c r="J57" s="2"/>
      <c r="K57" s="2"/>
      <c r="L57" s="2"/>
      <c r="M57" s="2"/>
      <c r="N57" s="2"/>
      <c r="O57" s="2"/>
      <c r="P57" s="2"/>
    </row>
    <row r="58" spans="1:16" s="3" customFormat="1" ht="14.5" x14ac:dyDescent="0.35">
      <c r="B58" s="140"/>
      <c r="C58" s="87" t="s">
        <v>59</v>
      </c>
      <c r="D58" s="458" t="s">
        <v>859</v>
      </c>
      <c r="E58" s="47"/>
      <c r="G58" s="2"/>
      <c r="H58" s="4" t="s">
        <v>69</v>
      </c>
      <c r="I58" s="2"/>
      <c r="J58" s="2"/>
      <c r="K58" s="2"/>
      <c r="L58" s="2"/>
      <c r="M58" s="2"/>
      <c r="N58" s="2"/>
      <c r="O58" s="2"/>
      <c r="P58" s="2"/>
    </row>
    <row r="59" spans="1:16" ht="14.5" thickBot="1" x14ac:dyDescent="0.35">
      <c r="A59" s="3"/>
      <c r="B59" s="140"/>
      <c r="C59" s="87" t="s">
        <v>61</v>
      </c>
      <c r="D59" s="455" t="s">
        <v>1153</v>
      </c>
      <c r="E59" s="47"/>
      <c r="H59" s="4" t="s">
        <v>70</v>
      </c>
    </row>
    <row r="60" spans="1:16" ht="14.5" thickBot="1" x14ac:dyDescent="0.35">
      <c r="B60" s="140"/>
      <c r="C60" s="83" t="s">
        <v>204</v>
      </c>
      <c r="D60" s="49"/>
      <c r="E60" s="47"/>
      <c r="H60" s="4" t="s">
        <v>71</v>
      </c>
    </row>
    <row r="61" spans="1:16" ht="28.5" thickBot="1" x14ac:dyDescent="0.35">
      <c r="B61" s="140"/>
      <c r="C61" s="87" t="s">
        <v>57</v>
      </c>
      <c r="D61" s="19" t="s">
        <v>860</v>
      </c>
      <c r="E61" s="47"/>
      <c r="H61" s="4" t="s">
        <v>72</v>
      </c>
    </row>
    <row r="62" spans="1:16" x14ac:dyDescent="0.3">
      <c r="B62" s="140"/>
      <c r="C62" s="87" t="s">
        <v>59</v>
      </c>
      <c r="D62" s="454" t="s">
        <v>861</v>
      </c>
      <c r="E62" s="47"/>
      <c r="H62" s="4" t="s">
        <v>73</v>
      </c>
    </row>
    <row r="63" spans="1:16" ht="14.5" thickBot="1" x14ac:dyDescent="0.35">
      <c r="B63" s="140"/>
      <c r="C63" s="87" t="s">
        <v>61</v>
      </c>
      <c r="D63" s="455" t="s">
        <v>1153</v>
      </c>
      <c r="E63" s="47"/>
      <c r="H63" s="4" t="s">
        <v>74</v>
      </c>
    </row>
    <row r="64" spans="1:16" ht="14.5" thickBot="1" x14ac:dyDescent="0.35">
      <c r="B64" s="140"/>
      <c r="C64" s="83" t="s">
        <v>204</v>
      </c>
      <c r="D64" s="49"/>
      <c r="E64" s="47"/>
      <c r="H64" s="4" t="s">
        <v>75</v>
      </c>
    </row>
    <row r="65" spans="2:8" ht="28" x14ac:dyDescent="0.3">
      <c r="B65" s="140"/>
      <c r="C65" s="87" t="s">
        <v>57</v>
      </c>
      <c r="D65" s="457" t="s">
        <v>862</v>
      </c>
      <c r="E65" s="47"/>
      <c r="H65" s="4" t="s">
        <v>76</v>
      </c>
    </row>
    <row r="66" spans="2:8" x14ac:dyDescent="0.3">
      <c r="B66" s="140"/>
      <c r="C66" s="87" t="s">
        <v>59</v>
      </c>
      <c r="D66" s="459" t="s">
        <v>863</v>
      </c>
      <c r="E66" s="47"/>
      <c r="H66" s="4" t="s">
        <v>77</v>
      </c>
    </row>
    <row r="67" spans="2:8" ht="14.5" thickBot="1" x14ac:dyDescent="0.35">
      <c r="B67" s="140"/>
      <c r="C67" s="87" t="s">
        <v>61</v>
      </c>
      <c r="D67" s="455" t="s">
        <v>1153</v>
      </c>
      <c r="E67" s="47"/>
      <c r="H67" s="4" t="s">
        <v>78</v>
      </c>
    </row>
    <row r="68" spans="2:8" ht="14.5" thickBot="1" x14ac:dyDescent="0.35">
      <c r="B68" s="140"/>
      <c r="C68" s="83" t="s">
        <v>204</v>
      </c>
      <c r="D68" s="49"/>
      <c r="E68" s="47"/>
      <c r="H68" s="4" t="s">
        <v>79</v>
      </c>
    </row>
    <row r="69" spans="2:8" x14ac:dyDescent="0.3">
      <c r="B69" s="140"/>
      <c r="C69" s="87" t="s">
        <v>57</v>
      </c>
      <c r="D69" s="20"/>
      <c r="E69" s="47"/>
      <c r="H69" s="4" t="s">
        <v>80</v>
      </c>
    </row>
    <row r="70" spans="2:8" x14ac:dyDescent="0.3">
      <c r="B70" s="140"/>
      <c r="C70" s="87" t="s">
        <v>59</v>
      </c>
      <c r="D70" s="17"/>
      <c r="E70" s="47"/>
      <c r="H70" s="4" t="s">
        <v>81</v>
      </c>
    </row>
    <row r="71" spans="2:8" ht="14.5" thickBot="1" x14ac:dyDescent="0.35">
      <c r="B71" s="140"/>
      <c r="C71" s="87" t="s">
        <v>61</v>
      </c>
      <c r="D71" s="21"/>
      <c r="E71" s="47"/>
      <c r="H71" s="4" t="s">
        <v>82</v>
      </c>
    </row>
    <row r="72" spans="2:8" ht="14.5" thickBot="1" x14ac:dyDescent="0.35">
      <c r="B72" s="144"/>
      <c r="C72" s="145"/>
      <c r="D72" s="88"/>
      <c r="E72" s="59"/>
      <c r="H72" s="4" t="s">
        <v>83</v>
      </c>
    </row>
    <row r="73" spans="2:8" x14ac:dyDescent="0.3">
      <c r="H73" s="4" t="s">
        <v>84</v>
      </c>
    </row>
    <row r="74" spans="2:8" ht="14.65" customHeight="1" x14ac:dyDescent="0.3">
      <c r="H74" s="4" t="s">
        <v>85</v>
      </c>
    </row>
    <row r="75" spans="2:8" x14ac:dyDescent="0.3">
      <c r="H75" s="4" t="s">
        <v>86</v>
      </c>
    </row>
    <row r="76" spans="2:8" ht="13.9" customHeight="1" x14ac:dyDescent="0.3">
      <c r="H76" s="4" t="s">
        <v>87</v>
      </c>
    </row>
    <row r="77" spans="2:8" x14ac:dyDescent="0.3">
      <c r="H77" s="4" t="s">
        <v>88</v>
      </c>
    </row>
    <row r="78" spans="2:8" x14ac:dyDescent="0.3">
      <c r="H78" s="4" t="s">
        <v>89</v>
      </c>
    </row>
    <row r="79" spans="2:8" ht="13.9" customHeight="1" x14ac:dyDescent="0.3">
      <c r="H79" s="4" t="s">
        <v>90</v>
      </c>
    </row>
    <row r="80" spans="2:8" x14ac:dyDescent="0.3">
      <c r="H80" s="4" t="s">
        <v>91</v>
      </c>
    </row>
    <row r="81" spans="8:8" x14ac:dyDescent="0.3">
      <c r="H81" s="4" t="s">
        <v>92</v>
      </c>
    </row>
    <row r="82" spans="8:8" x14ac:dyDescent="0.3">
      <c r="H82" s="4" t="s">
        <v>93</v>
      </c>
    </row>
    <row r="83" spans="8:8" x14ac:dyDescent="0.3">
      <c r="H83" s="4" t="s">
        <v>94</v>
      </c>
    </row>
    <row r="84" spans="8:8" x14ac:dyDescent="0.3">
      <c r="H84" s="4" t="s">
        <v>95</v>
      </c>
    </row>
    <row r="85" spans="8:8" x14ac:dyDescent="0.3">
      <c r="H85" s="4" t="s">
        <v>96</v>
      </c>
    </row>
    <row r="86" spans="8:8" x14ac:dyDescent="0.3">
      <c r="H86" s="4" t="s">
        <v>97</v>
      </c>
    </row>
    <row r="87" spans="8:8" x14ac:dyDescent="0.3">
      <c r="H87" s="4" t="s">
        <v>98</v>
      </c>
    </row>
    <row r="88" spans="8:8" x14ac:dyDescent="0.3">
      <c r="H88" s="4" t="s">
        <v>99</v>
      </c>
    </row>
    <row r="89" spans="8:8" x14ac:dyDescent="0.3">
      <c r="H89" s="4" t="s">
        <v>100</v>
      </c>
    </row>
    <row r="90" spans="8:8" x14ac:dyDescent="0.3">
      <c r="H90" s="4" t="s">
        <v>101</v>
      </c>
    </row>
    <row r="91" spans="8:8" x14ac:dyDescent="0.3">
      <c r="H91" s="4" t="s">
        <v>102</v>
      </c>
    </row>
    <row r="92" spans="8:8" x14ac:dyDescent="0.3">
      <c r="H92" s="4" t="s">
        <v>103</v>
      </c>
    </row>
    <row r="93" spans="8:8" x14ac:dyDescent="0.3">
      <c r="H93" s="4" t="s">
        <v>104</v>
      </c>
    </row>
    <row r="94" spans="8:8" x14ac:dyDescent="0.3">
      <c r="H94" s="4" t="s">
        <v>105</v>
      </c>
    </row>
    <row r="95" spans="8:8" x14ac:dyDescent="0.3">
      <c r="H95" s="4" t="s">
        <v>106</v>
      </c>
    </row>
    <row r="96" spans="8:8" x14ac:dyDescent="0.3">
      <c r="H96" s="4" t="s">
        <v>107</v>
      </c>
    </row>
    <row r="97" spans="8:8" x14ac:dyDescent="0.3">
      <c r="H97" s="4" t="s">
        <v>108</v>
      </c>
    </row>
    <row r="98" spans="8:8" x14ac:dyDescent="0.3">
      <c r="H98" s="4" t="s">
        <v>109</v>
      </c>
    </row>
    <row r="99" spans="8:8" x14ac:dyDescent="0.3">
      <c r="H99" s="4" t="s">
        <v>110</v>
      </c>
    </row>
    <row r="100" spans="8:8" x14ac:dyDescent="0.3">
      <c r="H100" s="4" t="s">
        <v>111</v>
      </c>
    </row>
    <row r="101" spans="8:8" x14ac:dyDescent="0.3">
      <c r="H101" s="4" t="s">
        <v>112</v>
      </c>
    </row>
    <row r="102" spans="8:8" x14ac:dyDescent="0.3">
      <c r="H102" s="4" t="s">
        <v>113</v>
      </c>
    </row>
    <row r="103" spans="8:8" x14ac:dyDescent="0.3">
      <c r="H103" s="4" t="s">
        <v>114</v>
      </c>
    </row>
    <row r="104" spans="8:8" x14ac:dyDescent="0.3">
      <c r="H104" s="4" t="s">
        <v>115</v>
      </c>
    </row>
    <row r="105" spans="8:8" x14ac:dyDescent="0.3">
      <c r="H105" s="4" t="s">
        <v>116</v>
      </c>
    </row>
    <row r="106" spans="8:8" x14ac:dyDescent="0.3">
      <c r="H106" s="4" t="s">
        <v>117</v>
      </c>
    </row>
    <row r="107" spans="8:8" x14ac:dyDescent="0.3">
      <c r="H107" s="4" t="s">
        <v>118</v>
      </c>
    </row>
    <row r="108" spans="8:8" x14ac:dyDescent="0.3">
      <c r="H108" s="4" t="s">
        <v>119</v>
      </c>
    </row>
    <row r="109" spans="8:8" x14ac:dyDescent="0.3">
      <c r="H109" s="4" t="s">
        <v>120</v>
      </c>
    </row>
    <row r="110" spans="8:8" x14ac:dyDescent="0.3">
      <c r="H110" s="4" t="s">
        <v>121</v>
      </c>
    </row>
    <row r="111" spans="8:8" x14ac:dyDescent="0.3">
      <c r="H111" s="4" t="s">
        <v>122</v>
      </c>
    </row>
    <row r="112" spans="8:8" x14ac:dyDescent="0.3">
      <c r="H112" s="4" t="s">
        <v>123</v>
      </c>
    </row>
    <row r="113" spans="8:8" x14ac:dyDescent="0.3">
      <c r="H113" s="4" t="s">
        <v>124</v>
      </c>
    </row>
    <row r="114" spans="8:8" x14ac:dyDescent="0.3">
      <c r="H114" s="4" t="s">
        <v>125</v>
      </c>
    </row>
    <row r="115" spans="8:8" x14ac:dyDescent="0.3">
      <c r="H115" s="4" t="s">
        <v>126</v>
      </c>
    </row>
    <row r="116" spans="8:8" x14ac:dyDescent="0.3">
      <c r="H116" s="4" t="s">
        <v>127</v>
      </c>
    </row>
    <row r="117" spans="8:8" x14ac:dyDescent="0.3">
      <c r="H117" s="4" t="s">
        <v>128</v>
      </c>
    </row>
    <row r="118" spans="8:8" x14ac:dyDescent="0.3">
      <c r="H118" s="4" t="s">
        <v>129</v>
      </c>
    </row>
    <row r="119" spans="8:8" x14ac:dyDescent="0.3">
      <c r="H119" s="4" t="s">
        <v>130</v>
      </c>
    </row>
    <row r="120" spans="8:8" x14ac:dyDescent="0.3">
      <c r="H120" s="4" t="s">
        <v>131</v>
      </c>
    </row>
    <row r="121" spans="8:8" x14ac:dyDescent="0.3">
      <c r="H121" s="4" t="s">
        <v>132</v>
      </c>
    </row>
    <row r="122" spans="8:8" x14ac:dyDescent="0.3">
      <c r="H122" s="4" t="s">
        <v>133</v>
      </c>
    </row>
    <row r="123" spans="8:8" x14ac:dyDescent="0.3">
      <c r="H123" s="4" t="s">
        <v>134</v>
      </c>
    </row>
    <row r="124" spans="8:8" x14ac:dyDescent="0.3">
      <c r="H124" s="4" t="s">
        <v>135</v>
      </c>
    </row>
    <row r="125" spans="8:8" x14ac:dyDescent="0.3">
      <c r="H125" s="4" t="s">
        <v>136</v>
      </c>
    </row>
    <row r="126" spans="8:8" x14ac:dyDescent="0.3">
      <c r="H126" s="4" t="s">
        <v>137</v>
      </c>
    </row>
    <row r="127" spans="8:8" x14ac:dyDescent="0.3">
      <c r="H127" s="4" t="s">
        <v>138</v>
      </c>
    </row>
    <row r="128" spans="8:8" x14ac:dyDescent="0.3">
      <c r="H128" s="4" t="s">
        <v>139</v>
      </c>
    </row>
    <row r="129" spans="8:8" x14ac:dyDescent="0.3">
      <c r="H129" s="4" t="s">
        <v>140</v>
      </c>
    </row>
    <row r="130" spans="8:8" x14ac:dyDescent="0.3">
      <c r="H130" s="4" t="s">
        <v>141</v>
      </c>
    </row>
    <row r="131" spans="8:8" x14ac:dyDescent="0.3">
      <c r="H131" s="4" t="s">
        <v>142</v>
      </c>
    </row>
    <row r="132" spans="8:8" x14ac:dyDescent="0.3">
      <c r="H132" s="4" t="s">
        <v>143</v>
      </c>
    </row>
    <row r="133" spans="8:8" x14ac:dyDescent="0.3">
      <c r="H133" s="4" t="s">
        <v>144</v>
      </c>
    </row>
    <row r="134" spans="8:8" x14ac:dyDescent="0.3">
      <c r="H134" s="4" t="s">
        <v>145</v>
      </c>
    </row>
    <row r="135" spans="8:8" x14ac:dyDescent="0.3">
      <c r="H135" s="4" t="s">
        <v>146</v>
      </c>
    </row>
    <row r="136" spans="8:8" x14ac:dyDescent="0.3">
      <c r="H136" s="4" t="s">
        <v>147</v>
      </c>
    </row>
    <row r="137" spans="8:8" x14ac:dyDescent="0.3">
      <c r="H137" s="4" t="s">
        <v>148</v>
      </c>
    </row>
    <row r="138" spans="8:8" x14ac:dyDescent="0.3">
      <c r="H138" s="4" t="s">
        <v>149</v>
      </c>
    </row>
    <row r="139" spans="8:8" x14ac:dyDescent="0.3">
      <c r="H139" s="4" t="s">
        <v>150</v>
      </c>
    </row>
    <row r="140" spans="8:8" x14ac:dyDescent="0.3">
      <c r="H140" s="4" t="s">
        <v>151</v>
      </c>
    </row>
    <row r="141" spans="8:8" x14ac:dyDescent="0.3">
      <c r="H141" s="4" t="s">
        <v>152</v>
      </c>
    </row>
    <row r="142" spans="8:8" x14ac:dyDescent="0.3">
      <c r="H142" s="4" t="s">
        <v>153</v>
      </c>
    </row>
    <row r="143" spans="8:8" x14ac:dyDescent="0.3">
      <c r="H143" s="4" t="s">
        <v>154</v>
      </c>
    </row>
    <row r="144" spans="8:8" x14ac:dyDescent="0.3">
      <c r="H144" s="4" t="s">
        <v>155</v>
      </c>
    </row>
    <row r="145" spans="8:8" x14ac:dyDescent="0.3">
      <c r="H145" s="4" t="s">
        <v>156</v>
      </c>
    </row>
    <row r="146" spans="8:8" x14ac:dyDescent="0.3">
      <c r="H146" s="4" t="s">
        <v>157</v>
      </c>
    </row>
    <row r="147" spans="8:8" x14ac:dyDescent="0.3">
      <c r="H147" s="4" t="s">
        <v>158</v>
      </c>
    </row>
    <row r="148" spans="8:8" x14ac:dyDescent="0.3">
      <c r="H148" s="4" t="s">
        <v>159</v>
      </c>
    </row>
    <row r="149" spans="8:8" x14ac:dyDescent="0.3">
      <c r="H149" s="4" t="s">
        <v>160</v>
      </c>
    </row>
    <row r="150" spans="8:8" x14ac:dyDescent="0.3">
      <c r="H150" s="4" t="s">
        <v>161</v>
      </c>
    </row>
    <row r="151" spans="8:8" x14ac:dyDescent="0.3">
      <c r="H151" s="4" t="s">
        <v>162</v>
      </c>
    </row>
    <row r="152" spans="8:8" x14ac:dyDescent="0.3">
      <c r="H152" s="4" t="s">
        <v>163</v>
      </c>
    </row>
    <row r="153" spans="8:8" x14ac:dyDescent="0.3">
      <c r="H153" s="4" t="s">
        <v>164</v>
      </c>
    </row>
    <row r="154" spans="8:8" x14ac:dyDescent="0.3">
      <c r="H154" s="4" t="s">
        <v>165</v>
      </c>
    </row>
    <row r="155" spans="8:8" x14ac:dyDescent="0.3">
      <c r="H155" s="4" t="s">
        <v>166</v>
      </c>
    </row>
    <row r="156" spans="8:8" x14ac:dyDescent="0.3">
      <c r="H156" s="4" t="s">
        <v>167</v>
      </c>
    </row>
    <row r="157" spans="8:8" x14ac:dyDescent="0.3">
      <c r="H157" s="4" t="s">
        <v>168</v>
      </c>
    </row>
    <row r="158" spans="8:8" x14ac:dyDescent="0.3">
      <c r="H158" s="4" t="s">
        <v>169</v>
      </c>
    </row>
    <row r="159" spans="8:8" x14ac:dyDescent="0.3">
      <c r="H159" s="4" t="s">
        <v>170</v>
      </c>
    </row>
    <row r="160" spans="8:8" x14ac:dyDescent="0.3">
      <c r="H160" s="4" t="s">
        <v>171</v>
      </c>
    </row>
    <row r="161" spans="8:8" x14ac:dyDescent="0.3">
      <c r="H161" s="4" t="s">
        <v>172</v>
      </c>
    </row>
    <row r="162" spans="8:8" x14ac:dyDescent="0.3">
      <c r="H162" s="4" t="s">
        <v>173</v>
      </c>
    </row>
    <row r="163" spans="8:8" x14ac:dyDescent="0.3">
      <c r="H163" s="4" t="s">
        <v>174</v>
      </c>
    </row>
    <row r="164" spans="8:8" x14ac:dyDescent="0.3">
      <c r="H164" s="4" t="s">
        <v>175</v>
      </c>
    </row>
    <row r="165" spans="8:8" x14ac:dyDescent="0.3">
      <c r="H165" s="4" t="s">
        <v>176</v>
      </c>
    </row>
    <row r="166" spans="8:8" x14ac:dyDescent="0.3">
      <c r="H166" s="4" t="s">
        <v>177</v>
      </c>
    </row>
    <row r="167" spans="8:8" x14ac:dyDescent="0.3">
      <c r="H167" s="4" t="s">
        <v>178</v>
      </c>
    </row>
    <row r="168" spans="8:8" x14ac:dyDescent="0.3">
      <c r="H168" s="4" t="s">
        <v>179</v>
      </c>
    </row>
    <row r="169" spans="8:8" x14ac:dyDescent="0.3">
      <c r="H169" s="4" t="s">
        <v>180</v>
      </c>
    </row>
    <row r="170" spans="8:8" x14ac:dyDescent="0.3">
      <c r="H170" s="4" t="s">
        <v>181</v>
      </c>
    </row>
    <row r="171" spans="8:8" x14ac:dyDescent="0.3">
      <c r="H171" s="4" t="s">
        <v>182</v>
      </c>
    </row>
    <row r="172" spans="8:8" x14ac:dyDescent="0.3">
      <c r="H172" s="4" t="s">
        <v>183</v>
      </c>
    </row>
    <row r="173" spans="8:8" x14ac:dyDescent="0.3">
      <c r="H173" s="4" t="s">
        <v>184</v>
      </c>
    </row>
    <row r="174" spans="8:8" x14ac:dyDescent="0.3">
      <c r="H174" s="4" t="s">
        <v>185</v>
      </c>
    </row>
    <row r="175" spans="8:8" x14ac:dyDescent="0.3">
      <c r="H175" s="4" t="s">
        <v>186</v>
      </c>
    </row>
    <row r="176" spans="8:8" x14ac:dyDescent="0.3">
      <c r="H176" s="4" t="s">
        <v>187</v>
      </c>
    </row>
    <row r="177" spans="8:8" x14ac:dyDescent="0.3">
      <c r="H177" s="4" t="s">
        <v>188</v>
      </c>
    </row>
    <row r="178" spans="8:8" x14ac:dyDescent="0.3">
      <c r="H178" s="4" t="s">
        <v>189</v>
      </c>
    </row>
    <row r="179" spans="8:8" x14ac:dyDescent="0.3">
      <c r="H179" s="4" t="s">
        <v>190</v>
      </c>
    </row>
    <row r="180" spans="8:8" x14ac:dyDescent="0.3">
      <c r="H180" s="4" t="s">
        <v>191</v>
      </c>
    </row>
    <row r="181" spans="8:8" x14ac:dyDescent="0.3">
      <c r="H181" s="4" t="s">
        <v>192</v>
      </c>
    </row>
    <row r="182" spans="8:8" x14ac:dyDescent="0.3">
      <c r="H182" s="4" t="s">
        <v>193</v>
      </c>
    </row>
    <row r="183" spans="8:8" x14ac:dyDescent="0.3">
      <c r="H183" s="4" t="s">
        <v>194</v>
      </c>
    </row>
    <row r="184" spans="8:8" x14ac:dyDescent="0.3">
      <c r="H184" s="4" t="s">
        <v>195</v>
      </c>
    </row>
    <row r="185" spans="8:8" x14ac:dyDescent="0.3">
      <c r="H185" s="4" t="s">
        <v>196</v>
      </c>
    </row>
    <row r="186" spans="8:8" x14ac:dyDescent="0.3">
      <c r="H186" s="4" t="s">
        <v>197</v>
      </c>
    </row>
    <row r="187" spans="8:8" x14ac:dyDescent="0.3">
      <c r="H187" s="4" t="s">
        <v>198</v>
      </c>
    </row>
    <row r="188" spans="8:8" x14ac:dyDescent="0.3">
      <c r="H188" s="4" t="s">
        <v>199</v>
      </c>
    </row>
    <row r="189" spans="8:8" x14ac:dyDescent="0.3">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3" r:id="rId1" xr:uid="{00000000-0004-0000-0000-000000000000}"/>
    <hyperlink ref="D48" r:id="rId2" xr:uid="{00000000-0004-0000-0000-000001000000}"/>
    <hyperlink ref="D54" r:id="rId3" xr:uid="{00000000-0004-0000-0000-000002000000}"/>
    <hyperlink ref="D58" r:id="rId4" display="mctorres@caf.com /" xr:uid="{00000000-0004-0000-0000-000003000000}"/>
    <hyperlink ref="D62" r:id="rId5" xr:uid="{00000000-0004-0000-0000-000004000000}"/>
    <hyperlink ref="D66" r:id="rId6" xr:uid="{00000000-0004-0000-0000-000005000000}"/>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T334"/>
  <sheetViews>
    <sheetView showGridLines="0" topLeftCell="B1" zoomScale="70" zoomScaleNormal="70" zoomScalePageLayoutView="85" workbookViewId="0">
      <selection activeCell="G26" sqref="G26"/>
    </sheetView>
  </sheetViews>
  <sheetFormatPr defaultColWidth="8.7265625" defaultRowHeight="14.5" outlineLevelRow="1" x14ac:dyDescent="0.35"/>
  <cols>
    <col min="1" max="1" width="3" style="162" customWidth="1"/>
    <col min="2" max="2" width="28.453125" style="162" customWidth="1"/>
    <col min="3" max="3" width="50.453125" style="162" customWidth="1"/>
    <col min="4" max="4" width="34.26953125" style="162" customWidth="1"/>
    <col min="5" max="5" width="32" style="162" customWidth="1"/>
    <col min="6" max="6" width="26.7265625" style="162" customWidth="1"/>
    <col min="7" max="7" width="26.453125" style="162" bestFit="1" customWidth="1"/>
    <col min="8" max="8" width="30" style="162" customWidth="1"/>
    <col min="9" max="9" width="26.26953125" style="162" customWidth="1"/>
    <col min="10" max="10" width="25.7265625" style="162" customWidth="1"/>
    <col min="11" max="11" width="31" style="162" bestFit="1" customWidth="1"/>
    <col min="12" max="12" width="30.26953125" style="162" customWidth="1"/>
    <col min="13" max="13" width="27.26953125" style="162" bestFit="1" customWidth="1"/>
    <col min="14" max="14" width="25" style="162" customWidth="1"/>
    <col min="15" max="15" width="25.7265625" style="162" bestFit="1" customWidth="1"/>
    <col min="16" max="16" width="30.26953125" style="162" customWidth="1"/>
    <col min="17" max="17" width="27.26953125" style="162" bestFit="1" customWidth="1"/>
    <col min="18" max="18" width="24.26953125" style="162" customWidth="1"/>
    <col min="19" max="19" width="23.26953125" style="162" bestFit="1" customWidth="1"/>
    <col min="20" max="20" width="27.7265625" style="162" customWidth="1"/>
    <col min="21" max="16384" width="8.7265625" style="162"/>
  </cols>
  <sheetData>
    <row r="1" spans="2:19" ht="15" thickBot="1" x14ac:dyDescent="0.4"/>
    <row r="2" spans="2:19" ht="26" x14ac:dyDescent="0.35">
      <c r="B2" s="97"/>
      <c r="C2" s="952"/>
      <c r="D2" s="952"/>
      <c r="E2" s="952"/>
      <c r="F2" s="952"/>
      <c r="G2" s="952"/>
      <c r="H2" s="91"/>
      <c r="I2" s="91"/>
      <c r="J2" s="91"/>
      <c r="K2" s="91"/>
      <c r="L2" s="91"/>
      <c r="M2" s="91"/>
      <c r="N2" s="91"/>
      <c r="O2" s="91"/>
      <c r="P2" s="91"/>
      <c r="Q2" s="91"/>
      <c r="R2" s="91"/>
      <c r="S2" s="92"/>
    </row>
    <row r="3" spans="2:19" ht="26" x14ac:dyDescent="0.35">
      <c r="B3" s="98"/>
      <c r="C3" s="959" t="s">
        <v>270</v>
      </c>
      <c r="D3" s="960"/>
      <c r="E3" s="960"/>
      <c r="F3" s="960"/>
      <c r="G3" s="961"/>
      <c r="H3" s="94"/>
      <c r="I3" s="94"/>
      <c r="J3" s="94"/>
      <c r="K3" s="94"/>
      <c r="L3" s="94"/>
      <c r="M3" s="94"/>
      <c r="N3" s="94"/>
      <c r="O3" s="94"/>
      <c r="P3" s="94"/>
      <c r="Q3" s="94"/>
      <c r="R3" s="94"/>
      <c r="S3" s="96"/>
    </row>
    <row r="4" spans="2:19" ht="26" x14ac:dyDescent="0.35">
      <c r="B4" s="98"/>
      <c r="C4" s="99"/>
      <c r="D4" s="99"/>
      <c r="E4" s="99"/>
      <c r="F4" s="99"/>
      <c r="G4" s="99"/>
      <c r="H4" s="94"/>
      <c r="I4" s="94"/>
      <c r="J4" s="94"/>
      <c r="K4" s="94"/>
      <c r="L4" s="94"/>
      <c r="M4" s="94"/>
      <c r="N4" s="94"/>
      <c r="O4" s="94"/>
      <c r="P4" s="94"/>
      <c r="Q4" s="94"/>
      <c r="R4" s="94"/>
      <c r="S4" s="96"/>
    </row>
    <row r="5" spans="2:19" ht="15" thickBot="1" x14ac:dyDescent="0.4">
      <c r="B5" s="93"/>
      <c r="C5" s="94"/>
      <c r="D5" s="94"/>
      <c r="E5" s="94"/>
      <c r="F5" s="94"/>
      <c r="G5" s="94"/>
      <c r="H5" s="94"/>
      <c r="I5" s="94"/>
      <c r="J5" s="94"/>
      <c r="K5" s="94"/>
      <c r="L5" s="94"/>
      <c r="M5" s="94"/>
      <c r="N5" s="94"/>
      <c r="O5" s="94"/>
      <c r="P5" s="94"/>
      <c r="Q5" s="94"/>
      <c r="R5" s="94"/>
      <c r="S5" s="96"/>
    </row>
    <row r="6" spans="2:19" ht="34.5" customHeight="1" thickBot="1" x14ac:dyDescent="0.4">
      <c r="B6" s="953" t="s">
        <v>841</v>
      </c>
      <c r="C6" s="954"/>
      <c r="D6" s="954"/>
      <c r="E6" s="954"/>
      <c r="F6" s="954"/>
      <c r="G6" s="954"/>
      <c r="H6" s="255"/>
      <c r="I6" s="255"/>
      <c r="J6" s="255"/>
      <c r="K6" s="255"/>
      <c r="L6" s="255"/>
      <c r="M6" s="255"/>
      <c r="N6" s="255"/>
      <c r="O6" s="255"/>
      <c r="P6" s="255"/>
      <c r="Q6" s="255"/>
      <c r="R6" s="255"/>
      <c r="S6" s="256"/>
    </row>
    <row r="7" spans="2:19" ht="15.75" customHeight="1" x14ac:dyDescent="0.35">
      <c r="B7" s="955" t="s">
        <v>650</v>
      </c>
      <c r="C7" s="956"/>
      <c r="D7" s="956"/>
      <c r="E7" s="956"/>
      <c r="F7" s="956"/>
      <c r="G7" s="956"/>
      <c r="H7" s="255"/>
      <c r="I7" s="255"/>
      <c r="J7" s="255"/>
      <c r="K7" s="255"/>
      <c r="L7" s="255"/>
      <c r="M7" s="255"/>
      <c r="N7" s="255"/>
      <c r="O7" s="255"/>
      <c r="P7" s="255"/>
      <c r="Q7" s="255"/>
      <c r="R7" s="255"/>
      <c r="S7" s="256"/>
    </row>
    <row r="8" spans="2:19" ht="15.75" customHeight="1" thickBot="1" x14ac:dyDescent="0.4">
      <c r="B8" s="957" t="s">
        <v>843</v>
      </c>
      <c r="C8" s="958"/>
      <c r="D8" s="958"/>
      <c r="E8" s="958"/>
      <c r="F8" s="958"/>
      <c r="G8" s="958"/>
      <c r="H8" s="257"/>
      <c r="I8" s="257"/>
      <c r="J8" s="257"/>
      <c r="K8" s="257"/>
      <c r="L8" s="257"/>
      <c r="M8" s="257"/>
      <c r="N8" s="257"/>
      <c r="O8" s="257"/>
      <c r="P8" s="257"/>
      <c r="Q8" s="257"/>
      <c r="R8" s="257"/>
      <c r="S8" s="258"/>
    </row>
    <row r="10" spans="2:19" ht="21" x14ac:dyDescent="0.5">
      <c r="B10" s="863" t="s">
        <v>296</v>
      </c>
      <c r="C10" s="863"/>
    </row>
    <row r="11" spans="2:19" ht="15" thickBot="1" x14ac:dyDescent="0.4"/>
    <row r="12" spans="2:19" ht="15" customHeight="1" thickBot="1" x14ac:dyDescent="0.4">
      <c r="B12" s="261" t="s">
        <v>297</v>
      </c>
      <c r="C12" s="163" t="s">
        <v>847</v>
      </c>
    </row>
    <row r="13" spans="2:19" ht="15.75" customHeight="1" thickBot="1" x14ac:dyDescent="0.4">
      <c r="B13" s="261" t="s">
        <v>263</v>
      </c>
      <c r="C13" s="163" t="s">
        <v>1147</v>
      </c>
    </row>
    <row r="14" spans="2:19" ht="15.75" customHeight="1" thickBot="1" x14ac:dyDescent="0.4">
      <c r="B14" s="261" t="s">
        <v>651</v>
      </c>
      <c r="C14" s="163" t="s">
        <v>590</v>
      </c>
    </row>
    <row r="15" spans="2:19" ht="15.75" customHeight="1" thickBot="1" x14ac:dyDescent="0.4">
      <c r="B15" s="261" t="s">
        <v>298</v>
      </c>
      <c r="C15" s="163" t="s">
        <v>141</v>
      </c>
    </row>
    <row r="16" spans="2:19" ht="15" thickBot="1" x14ac:dyDescent="0.4">
      <c r="B16" s="261" t="s">
        <v>299</v>
      </c>
      <c r="C16" s="163" t="s">
        <v>593</v>
      </c>
    </row>
    <row r="17" spans="2:19" ht="15" thickBot="1" x14ac:dyDescent="0.4">
      <c r="B17" s="261" t="s">
        <v>300</v>
      </c>
      <c r="C17" s="163" t="s">
        <v>482</v>
      </c>
    </row>
    <row r="18" spans="2:19" ht="15" thickBot="1" x14ac:dyDescent="0.4"/>
    <row r="19" spans="2:19" ht="15" thickBot="1" x14ac:dyDescent="0.4">
      <c r="D19" s="841" t="s">
        <v>301</v>
      </c>
      <c r="E19" s="842"/>
      <c r="F19" s="842"/>
      <c r="G19" s="843"/>
      <c r="H19" s="841" t="s">
        <v>302</v>
      </c>
      <c r="I19" s="842"/>
      <c r="J19" s="842"/>
      <c r="K19" s="843"/>
      <c r="L19" s="841" t="s">
        <v>303</v>
      </c>
      <c r="M19" s="842"/>
      <c r="N19" s="842"/>
      <c r="O19" s="843"/>
      <c r="P19" s="841" t="s">
        <v>304</v>
      </c>
      <c r="Q19" s="842"/>
      <c r="R19" s="842"/>
      <c r="S19" s="843"/>
    </row>
    <row r="20" spans="2:19" ht="45" customHeight="1" thickBot="1" x14ac:dyDescent="0.4">
      <c r="B20" s="864" t="s">
        <v>305</v>
      </c>
      <c r="C20" s="867" t="s">
        <v>306</v>
      </c>
      <c r="D20" s="164"/>
      <c r="E20" s="165" t="s">
        <v>307</v>
      </c>
      <c r="F20" s="166" t="s">
        <v>308</v>
      </c>
      <c r="G20" s="167" t="s">
        <v>309</v>
      </c>
      <c r="H20" s="164"/>
      <c r="I20" s="165" t="s">
        <v>307</v>
      </c>
      <c r="J20" s="166" t="s">
        <v>308</v>
      </c>
      <c r="K20" s="167" t="s">
        <v>309</v>
      </c>
      <c r="L20" s="164"/>
      <c r="M20" s="165" t="s">
        <v>307</v>
      </c>
      <c r="N20" s="166" t="s">
        <v>308</v>
      </c>
      <c r="O20" s="167" t="s">
        <v>309</v>
      </c>
      <c r="P20" s="164"/>
      <c r="Q20" s="165" t="s">
        <v>307</v>
      </c>
      <c r="R20" s="166" t="s">
        <v>308</v>
      </c>
      <c r="S20" s="167" t="s">
        <v>309</v>
      </c>
    </row>
    <row r="21" spans="2:19" ht="40.5" customHeight="1" x14ac:dyDescent="0.35">
      <c r="B21" s="865"/>
      <c r="C21" s="868"/>
      <c r="D21" s="168" t="s">
        <v>310</v>
      </c>
      <c r="E21" s="546">
        <v>0</v>
      </c>
      <c r="F21" s="169">
        <v>0</v>
      </c>
      <c r="G21" s="547">
        <f>E21-F21</f>
        <v>0</v>
      </c>
      <c r="H21" s="170" t="s">
        <v>310</v>
      </c>
      <c r="I21" s="547">
        <v>240467</v>
      </c>
      <c r="J21" s="547">
        <v>68848</v>
      </c>
      <c r="K21" s="547">
        <f>I21-J21</f>
        <v>171619</v>
      </c>
      <c r="L21" s="168" t="s">
        <v>310</v>
      </c>
      <c r="M21" s="171"/>
      <c r="N21" s="172"/>
      <c r="O21" s="173"/>
      <c r="P21" s="168" t="s">
        <v>310</v>
      </c>
      <c r="Q21" s="171"/>
      <c r="R21" s="172"/>
      <c r="S21" s="173"/>
    </row>
    <row r="22" spans="2:19" ht="39.75" customHeight="1" x14ac:dyDescent="0.35">
      <c r="B22" s="865"/>
      <c r="C22" s="868"/>
      <c r="D22" s="174" t="s">
        <v>311</v>
      </c>
      <c r="E22" s="175">
        <v>0</v>
      </c>
      <c r="F22" s="175">
        <v>0</v>
      </c>
      <c r="G22" s="176">
        <v>0</v>
      </c>
      <c r="H22" s="177" t="s">
        <v>311</v>
      </c>
      <c r="I22" s="175">
        <v>0.47</v>
      </c>
      <c r="J22" s="175">
        <v>0.49</v>
      </c>
      <c r="K22" s="176">
        <v>0.48</v>
      </c>
      <c r="L22" s="174" t="s">
        <v>311</v>
      </c>
      <c r="M22" s="178"/>
      <c r="N22" s="178"/>
      <c r="O22" s="179"/>
      <c r="P22" s="174" t="s">
        <v>311</v>
      </c>
      <c r="Q22" s="178"/>
      <c r="R22" s="178"/>
      <c r="S22" s="179"/>
    </row>
    <row r="23" spans="2:19" ht="37.5" customHeight="1" x14ac:dyDescent="0.35">
      <c r="B23" s="866"/>
      <c r="C23" s="869"/>
      <c r="D23" s="174" t="s">
        <v>312</v>
      </c>
      <c r="E23" s="175">
        <v>0</v>
      </c>
      <c r="F23" s="175">
        <v>0</v>
      </c>
      <c r="G23" s="176">
        <v>0</v>
      </c>
      <c r="H23" s="177" t="s">
        <v>312</v>
      </c>
      <c r="I23" s="175">
        <v>0</v>
      </c>
      <c r="J23" s="175">
        <v>0</v>
      </c>
      <c r="K23" s="176">
        <v>0</v>
      </c>
      <c r="L23" s="174" t="s">
        <v>312</v>
      </c>
      <c r="M23" s="178"/>
      <c r="N23" s="178"/>
      <c r="O23" s="179"/>
      <c r="P23" s="174" t="s">
        <v>312</v>
      </c>
      <c r="Q23" s="178"/>
      <c r="R23" s="178"/>
      <c r="S23" s="179"/>
    </row>
    <row r="24" spans="2:19" ht="14.65" customHeight="1" thickBot="1" x14ac:dyDescent="0.4">
      <c r="B24" s="180"/>
      <c r="C24" s="180"/>
      <c r="Q24" s="181"/>
      <c r="R24" s="181"/>
      <c r="S24" s="181"/>
    </row>
    <row r="25" spans="2:19" ht="30" customHeight="1" thickBot="1" x14ac:dyDescent="0.4">
      <c r="B25" s="180"/>
      <c r="C25" s="180"/>
      <c r="D25" s="841" t="s">
        <v>301</v>
      </c>
      <c r="E25" s="842"/>
      <c r="F25" s="842"/>
      <c r="G25" s="843"/>
      <c r="H25" s="841" t="s">
        <v>302</v>
      </c>
      <c r="I25" s="842"/>
      <c r="J25" s="842"/>
      <c r="K25" s="843"/>
      <c r="L25" s="841" t="s">
        <v>303</v>
      </c>
      <c r="M25" s="842"/>
      <c r="N25" s="842"/>
      <c r="O25" s="843"/>
      <c r="P25" s="841" t="s">
        <v>304</v>
      </c>
      <c r="Q25" s="842"/>
      <c r="R25" s="842"/>
      <c r="S25" s="843"/>
    </row>
    <row r="26" spans="2:19" ht="47.25" customHeight="1" x14ac:dyDescent="0.35">
      <c r="B26" s="864" t="s">
        <v>313</v>
      </c>
      <c r="C26" s="864" t="s">
        <v>314</v>
      </c>
      <c r="D26" s="870" t="s">
        <v>315</v>
      </c>
      <c r="E26" s="871"/>
      <c r="F26" s="182" t="s">
        <v>316</v>
      </c>
      <c r="G26" s="183" t="s">
        <v>317</v>
      </c>
      <c r="H26" s="870" t="s">
        <v>315</v>
      </c>
      <c r="I26" s="871"/>
      <c r="J26" s="182" t="s">
        <v>316</v>
      </c>
      <c r="K26" s="183" t="s">
        <v>317</v>
      </c>
      <c r="L26" s="870" t="s">
        <v>315</v>
      </c>
      <c r="M26" s="871"/>
      <c r="N26" s="182" t="s">
        <v>316</v>
      </c>
      <c r="O26" s="183" t="s">
        <v>317</v>
      </c>
      <c r="P26" s="870" t="s">
        <v>315</v>
      </c>
      <c r="Q26" s="871"/>
      <c r="R26" s="182" t="s">
        <v>316</v>
      </c>
      <c r="S26" s="183" t="s">
        <v>317</v>
      </c>
    </row>
    <row r="27" spans="2:19" ht="51" customHeight="1" x14ac:dyDescent="0.35">
      <c r="B27" s="865"/>
      <c r="C27" s="865"/>
      <c r="D27" s="184" t="s">
        <v>310</v>
      </c>
      <c r="E27" s="185"/>
      <c r="F27" s="886"/>
      <c r="G27" s="888"/>
      <c r="H27" s="184" t="s">
        <v>310</v>
      </c>
      <c r="I27" s="186"/>
      <c r="J27" s="872"/>
      <c r="K27" s="874"/>
      <c r="L27" s="184" t="s">
        <v>310</v>
      </c>
      <c r="M27" s="186"/>
      <c r="N27" s="872"/>
      <c r="O27" s="874"/>
      <c r="P27" s="184" t="s">
        <v>310</v>
      </c>
      <c r="Q27" s="186"/>
      <c r="R27" s="872"/>
      <c r="S27" s="874"/>
    </row>
    <row r="28" spans="2:19" ht="51" customHeight="1" x14ac:dyDescent="0.35">
      <c r="B28" s="866"/>
      <c r="C28" s="866"/>
      <c r="D28" s="187" t="s">
        <v>318</v>
      </c>
      <c r="E28" s="188"/>
      <c r="F28" s="887"/>
      <c r="G28" s="889"/>
      <c r="H28" s="187" t="s">
        <v>318</v>
      </c>
      <c r="I28" s="189"/>
      <c r="J28" s="873"/>
      <c r="K28" s="875"/>
      <c r="L28" s="187" t="s">
        <v>318</v>
      </c>
      <c r="M28" s="189"/>
      <c r="N28" s="873"/>
      <c r="O28" s="875"/>
      <c r="P28" s="187" t="s">
        <v>318</v>
      </c>
      <c r="Q28" s="189"/>
      <c r="R28" s="873"/>
      <c r="S28" s="875"/>
    </row>
    <row r="29" spans="2:19" ht="45.4" customHeight="1" x14ac:dyDescent="0.35">
      <c r="B29" s="876" t="s">
        <v>319</v>
      </c>
      <c r="C29" s="879" t="s">
        <v>320</v>
      </c>
      <c r="D29" s="190" t="s">
        <v>321</v>
      </c>
      <c r="E29" s="191" t="s">
        <v>300</v>
      </c>
      <c r="F29" s="191" t="s">
        <v>322</v>
      </c>
      <c r="G29" s="192" t="s">
        <v>323</v>
      </c>
      <c r="H29" s="190" t="s">
        <v>321</v>
      </c>
      <c r="I29" s="191" t="s">
        <v>300</v>
      </c>
      <c r="J29" s="191" t="s">
        <v>322</v>
      </c>
      <c r="K29" s="192" t="s">
        <v>323</v>
      </c>
      <c r="L29" s="190" t="s">
        <v>321</v>
      </c>
      <c r="M29" s="191" t="s">
        <v>300</v>
      </c>
      <c r="N29" s="191" t="s">
        <v>322</v>
      </c>
      <c r="O29" s="192" t="s">
        <v>323</v>
      </c>
      <c r="P29" s="190" t="s">
        <v>321</v>
      </c>
      <c r="Q29" s="191" t="s">
        <v>300</v>
      </c>
      <c r="R29" s="191" t="s">
        <v>322</v>
      </c>
      <c r="S29" s="192" t="s">
        <v>323</v>
      </c>
    </row>
    <row r="30" spans="2:19" ht="30" customHeight="1" x14ac:dyDescent="0.35">
      <c r="B30" s="877"/>
      <c r="C30" s="880"/>
      <c r="D30" s="193"/>
      <c r="E30" s="194"/>
      <c r="F30" s="194"/>
      <c r="G30" s="195" t="s">
        <v>534</v>
      </c>
      <c r="H30" s="196"/>
      <c r="I30" s="197"/>
      <c r="J30" s="196"/>
      <c r="K30" s="198"/>
      <c r="L30" s="196"/>
      <c r="M30" s="197"/>
      <c r="N30" s="196"/>
      <c r="O30" s="198"/>
      <c r="P30" s="196"/>
      <c r="Q30" s="197"/>
      <c r="R30" s="196"/>
      <c r="S30" s="198"/>
    </row>
    <row r="31" spans="2:19" ht="36.75" hidden="1" customHeight="1" outlineLevel="1" x14ac:dyDescent="0.35">
      <c r="B31" s="877"/>
      <c r="C31" s="880"/>
      <c r="D31" s="190" t="s">
        <v>321</v>
      </c>
      <c r="E31" s="191" t="s">
        <v>300</v>
      </c>
      <c r="F31" s="191" t="s">
        <v>322</v>
      </c>
      <c r="G31" s="192" t="s">
        <v>323</v>
      </c>
      <c r="H31" s="190" t="s">
        <v>321</v>
      </c>
      <c r="I31" s="191" t="s">
        <v>300</v>
      </c>
      <c r="J31" s="191" t="s">
        <v>322</v>
      </c>
      <c r="K31" s="192" t="s">
        <v>323</v>
      </c>
      <c r="L31" s="190" t="s">
        <v>321</v>
      </c>
      <c r="M31" s="191" t="s">
        <v>300</v>
      </c>
      <c r="N31" s="191" t="s">
        <v>322</v>
      </c>
      <c r="O31" s="192" t="s">
        <v>323</v>
      </c>
      <c r="P31" s="190" t="s">
        <v>321</v>
      </c>
      <c r="Q31" s="191" t="s">
        <v>300</v>
      </c>
      <c r="R31" s="191" t="s">
        <v>322</v>
      </c>
      <c r="S31" s="192" t="s">
        <v>323</v>
      </c>
    </row>
    <row r="32" spans="2:19" ht="30" hidden="1" customHeight="1" outlineLevel="1" x14ac:dyDescent="0.35">
      <c r="B32" s="877"/>
      <c r="C32" s="880"/>
      <c r="D32" s="193"/>
      <c r="E32" s="194"/>
      <c r="F32" s="194"/>
      <c r="G32" s="195"/>
      <c r="H32" s="196"/>
      <c r="I32" s="197"/>
      <c r="J32" s="196"/>
      <c r="K32" s="198"/>
      <c r="L32" s="196"/>
      <c r="M32" s="197"/>
      <c r="N32" s="196"/>
      <c r="O32" s="198"/>
      <c r="P32" s="196"/>
      <c r="Q32" s="197"/>
      <c r="R32" s="196"/>
      <c r="S32" s="198"/>
    </row>
    <row r="33" spans="2:19" ht="36" hidden="1" customHeight="1" outlineLevel="1" x14ac:dyDescent="0.35">
      <c r="B33" s="877"/>
      <c r="C33" s="880"/>
      <c r="D33" s="190" t="s">
        <v>321</v>
      </c>
      <c r="E33" s="191" t="s">
        <v>300</v>
      </c>
      <c r="F33" s="191" t="s">
        <v>322</v>
      </c>
      <c r="G33" s="192" t="s">
        <v>323</v>
      </c>
      <c r="H33" s="190" t="s">
        <v>321</v>
      </c>
      <c r="I33" s="191" t="s">
        <v>300</v>
      </c>
      <c r="J33" s="191" t="s">
        <v>322</v>
      </c>
      <c r="K33" s="192" t="s">
        <v>323</v>
      </c>
      <c r="L33" s="190" t="s">
        <v>321</v>
      </c>
      <c r="M33" s="191" t="s">
        <v>300</v>
      </c>
      <c r="N33" s="191" t="s">
        <v>322</v>
      </c>
      <c r="O33" s="192" t="s">
        <v>323</v>
      </c>
      <c r="P33" s="190" t="s">
        <v>321</v>
      </c>
      <c r="Q33" s="191" t="s">
        <v>300</v>
      </c>
      <c r="R33" s="191" t="s">
        <v>322</v>
      </c>
      <c r="S33" s="192" t="s">
        <v>323</v>
      </c>
    </row>
    <row r="34" spans="2:19" ht="30" hidden="1" customHeight="1" outlineLevel="1" x14ac:dyDescent="0.35">
      <c r="B34" s="877"/>
      <c r="C34" s="880"/>
      <c r="D34" s="193"/>
      <c r="E34" s="194"/>
      <c r="F34" s="194"/>
      <c r="G34" s="195"/>
      <c r="H34" s="196"/>
      <c r="I34" s="197"/>
      <c r="J34" s="196"/>
      <c r="K34" s="198"/>
      <c r="L34" s="196"/>
      <c r="M34" s="197"/>
      <c r="N34" s="196"/>
      <c r="O34" s="198"/>
      <c r="P34" s="196"/>
      <c r="Q34" s="197"/>
      <c r="R34" s="196"/>
      <c r="S34" s="198"/>
    </row>
    <row r="35" spans="2:19" ht="39" hidden="1" customHeight="1" outlineLevel="1" x14ac:dyDescent="0.35">
      <c r="B35" s="877"/>
      <c r="C35" s="880"/>
      <c r="D35" s="190" t="s">
        <v>321</v>
      </c>
      <c r="E35" s="191" t="s">
        <v>300</v>
      </c>
      <c r="F35" s="191" t="s">
        <v>322</v>
      </c>
      <c r="G35" s="192" t="s">
        <v>323</v>
      </c>
      <c r="H35" s="190" t="s">
        <v>321</v>
      </c>
      <c r="I35" s="191" t="s">
        <v>300</v>
      </c>
      <c r="J35" s="191" t="s">
        <v>322</v>
      </c>
      <c r="K35" s="192" t="s">
        <v>323</v>
      </c>
      <c r="L35" s="190" t="s">
        <v>321</v>
      </c>
      <c r="M35" s="191" t="s">
        <v>300</v>
      </c>
      <c r="N35" s="191" t="s">
        <v>322</v>
      </c>
      <c r="O35" s="192" t="s">
        <v>323</v>
      </c>
      <c r="P35" s="190" t="s">
        <v>321</v>
      </c>
      <c r="Q35" s="191" t="s">
        <v>300</v>
      </c>
      <c r="R35" s="191" t="s">
        <v>322</v>
      </c>
      <c r="S35" s="192" t="s">
        <v>323</v>
      </c>
    </row>
    <row r="36" spans="2:19" ht="30" hidden="1" customHeight="1" outlineLevel="1" x14ac:dyDescent="0.35">
      <c r="B36" s="877"/>
      <c r="C36" s="880"/>
      <c r="D36" s="193"/>
      <c r="E36" s="194"/>
      <c r="F36" s="194"/>
      <c r="G36" s="195"/>
      <c r="H36" s="196"/>
      <c r="I36" s="197"/>
      <c r="J36" s="196"/>
      <c r="K36" s="198"/>
      <c r="L36" s="196"/>
      <c r="M36" s="197"/>
      <c r="N36" s="196"/>
      <c r="O36" s="198"/>
      <c r="P36" s="196"/>
      <c r="Q36" s="197"/>
      <c r="R36" s="196"/>
      <c r="S36" s="198"/>
    </row>
    <row r="37" spans="2:19" ht="36.75" hidden="1" customHeight="1" outlineLevel="1" x14ac:dyDescent="0.35">
      <c r="B37" s="877"/>
      <c r="C37" s="880"/>
      <c r="D37" s="190" t="s">
        <v>321</v>
      </c>
      <c r="E37" s="191" t="s">
        <v>300</v>
      </c>
      <c r="F37" s="191" t="s">
        <v>322</v>
      </c>
      <c r="G37" s="192" t="s">
        <v>323</v>
      </c>
      <c r="H37" s="190" t="s">
        <v>321</v>
      </c>
      <c r="I37" s="191" t="s">
        <v>300</v>
      </c>
      <c r="J37" s="191" t="s">
        <v>322</v>
      </c>
      <c r="K37" s="192" t="s">
        <v>323</v>
      </c>
      <c r="L37" s="190" t="s">
        <v>321</v>
      </c>
      <c r="M37" s="191" t="s">
        <v>300</v>
      </c>
      <c r="N37" s="191" t="s">
        <v>322</v>
      </c>
      <c r="O37" s="192" t="s">
        <v>323</v>
      </c>
      <c r="P37" s="190" t="s">
        <v>321</v>
      </c>
      <c r="Q37" s="191" t="s">
        <v>300</v>
      </c>
      <c r="R37" s="191" t="s">
        <v>322</v>
      </c>
      <c r="S37" s="192" t="s">
        <v>323</v>
      </c>
    </row>
    <row r="38" spans="2:19" ht="30" hidden="1" customHeight="1" outlineLevel="1" x14ac:dyDescent="0.35">
      <c r="B38" s="878"/>
      <c r="C38" s="881"/>
      <c r="D38" s="193"/>
      <c r="E38" s="194"/>
      <c r="F38" s="194"/>
      <c r="G38" s="195"/>
      <c r="H38" s="196"/>
      <c r="I38" s="197"/>
      <c r="J38" s="196"/>
      <c r="K38" s="198"/>
      <c r="L38" s="196"/>
      <c r="M38" s="197"/>
      <c r="N38" s="196"/>
      <c r="O38" s="198"/>
      <c r="P38" s="196"/>
      <c r="Q38" s="197"/>
      <c r="R38" s="196"/>
      <c r="S38" s="198"/>
    </row>
    <row r="39" spans="2:19" ht="30" customHeight="1" collapsed="1" x14ac:dyDescent="0.35">
      <c r="B39" s="876" t="s">
        <v>324</v>
      </c>
      <c r="C39" s="876" t="s">
        <v>325</v>
      </c>
      <c r="D39" s="191" t="s">
        <v>326</v>
      </c>
      <c r="E39" s="191" t="s">
        <v>327</v>
      </c>
      <c r="F39" s="166" t="s">
        <v>328</v>
      </c>
      <c r="G39" s="199"/>
      <c r="H39" s="191" t="s">
        <v>326</v>
      </c>
      <c r="I39" s="191" t="s">
        <v>327</v>
      </c>
      <c r="J39" s="166" t="s">
        <v>328</v>
      </c>
      <c r="K39" s="200"/>
      <c r="L39" s="191" t="s">
        <v>326</v>
      </c>
      <c r="M39" s="191" t="s">
        <v>327</v>
      </c>
      <c r="N39" s="166" t="s">
        <v>328</v>
      </c>
      <c r="O39" s="200"/>
      <c r="P39" s="191" t="s">
        <v>326</v>
      </c>
      <c r="Q39" s="191" t="s">
        <v>327</v>
      </c>
      <c r="R39" s="166" t="s">
        <v>328</v>
      </c>
      <c r="S39" s="200"/>
    </row>
    <row r="40" spans="2:19" ht="30" customHeight="1" x14ac:dyDescent="0.35">
      <c r="B40" s="877"/>
      <c r="C40" s="877"/>
      <c r="D40" s="884"/>
      <c r="E40" s="884"/>
      <c r="F40" s="166" t="s">
        <v>329</v>
      </c>
      <c r="G40" s="201"/>
      <c r="H40" s="882"/>
      <c r="I40" s="882"/>
      <c r="J40" s="166" t="s">
        <v>329</v>
      </c>
      <c r="K40" s="202"/>
      <c r="L40" s="882"/>
      <c r="M40" s="882"/>
      <c r="N40" s="166" t="s">
        <v>329</v>
      </c>
      <c r="O40" s="202"/>
      <c r="P40" s="882"/>
      <c r="Q40" s="882"/>
      <c r="R40" s="166" t="s">
        <v>329</v>
      </c>
      <c r="S40" s="202"/>
    </row>
    <row r="41" spans="2:19" ht="30" customHeight="1" x14ac:dyDescent="0.35">
      <c r="B41" s="877"/>
      <c r="C41" s="877"/>
      <c r="D41" s="885"/>
      <c r="E41" s="885"/>
      <c r="F41" s="166" t="s">
        <v>330</v>
      </c>
      <c r="G41" s="195"/>
      <c r="H41" s="883"/>
      <c r="I41" s="883"/>
      <c r="J41" s="166" t="s">
        <v>330</v>
      </c>
      <c r="K41" s="198"/>
      <c r="L41" s="883"/>
      <c r="M41" s="883"/>
      <c r="N41" s="166" t="s">
        <v>330</v>
      </c>
      <c r="O41" s="198"/>
      <c r="P41" s="883"/>
      <c r="Q41" s="883"/>
      <c r="R41" s="166" t="s">
        <v>330</v>
      </c>
      <c r="S41" s="198"/>
    </row>
    <row r="42" spans="2:19" ht="30" customHeight="1" outlineLevel="1" x14ac:dyDescent="0.35">
      <c r="B42" s="877"/>
      <c r="C42" s="877"/>
      <c r="D42" s="191" t="s">
        <v>326</v>
      </c>
      <c r="E42" s="191" t="s">
        <v>327</v>
      </c>
      <c r="F42" s="166" t="s">
        <v>328</v>
      </c>
      <c r="G42" s="199"/>
      <c r="H42" s="191" t="s">
        <v>326</v>
      </c>
      <c r="I42" s="191" t="s">
        <v>327</v>
      </c>
      <c r="J42" s="166" t="s">
        <v>328</v>
      </c>
      <c r="K42" s="200"/>
      <c r="L42" s="191" t="s">
        <v>326</v>
      </c>
      <c r="M42" s="191" t="s">
        <v>327</v>
      </c>
      <c r="N42" s="166" t="s">
        <v>328</v>
      </c>
      <c r="O42" s="200"/>
      <c r="P42" s="191" t="s">
        <v>326</v>
      </c>
      <c r="Q42" s="191" t="s">
        <v>327</v>
      </c>
      <c r="R42" s="166" t="s">
        <v>328</v>
      </c>
      <c r="S42" s="200"/>
    </row>
    <row r="43" spans="2:19" ht="30" customHeight="1" outlineLevel="1" x14ac:dyDescent="0.35">
      <c r="B43" s="877"/>
      <c r="C43" s="877"/>
      <c r="D43" s="884"/>
      <c r="E43" s="884"/>
      <c r="F43" s="166" t="s">
        <v>329</v>
      </c>
      <c r="G43" s="201"/>
      <c r="H43" s="882"/>
      <c r="I43" s="882"/>
      <c r="J43" s="166" t="s">
        <v>329</v>
      </c>
      <c r="K43" s="202"/>
      <c r="L43" s="882"/>
      <c r="M43" s="882"/>
      <c r="N43" s="166" t="s">
        <v>329</v>
      </c>
      <c r="O43" s="202"/>
      <c r="P43" s="882"/>
      <c r="Q43" s="882"/>
      <c r="R43" s="166" t="s">
        <v>329</v>
      </c>
      <c r="S43" s="202"/>
    </row>
    <row r="44" spans="2:19" ht="30" customHeight="1" outlineLevel="1" x14ac:dyDescent="0.35">
      <c r="B44" s="877"/>
      <c r="C44" s="877"/>
      <c r="D44" s="885"/>
      <c r="E44" s="885"/>
      <c r="F44" s="166" t="s">
        <v>330</v>
      </c>
      <c r="G44" s="195"/>
      <c r="H44" s="883"/>
      <c r="I44" s="883"/>
      <c r="J44" s="166" t="s">
        <v>330</v>
      </c>
      <c r="K44" s="198"/>
      <c r="L44" s="883"/>
      <c r="M44" s="883"/>
      <c r="N44" s="166" t="s">
        <v>330</v>
      </c>
      <c r="O44" s="198"/>
      <c r="P44" s="883"/>
      <c r="Q44" s="883"/>
      <c r="R44" s="166" t="s">
        <v>330</v>
      </c>
      <c r="S44" s="198"/>
    </row>
    <row r="45" spans="2:19" ht="30" customHeight="1" outlineLevel="1" x14ac:dyDescent="0.35">
      <c r="B45" s="877"/>
      <c r="C45" s="877"/>
      <c r="D45" s="191" t="s">
        <v>326</v>
      </c>
      <c r="E45" s="191" t="s">
        <v>327</v>
      </c>
      <c r="F45" s="166" t="s">
        <v>328</v>
      </c>
      <c r="G45" s="199"/>
      <c r="H45" s="191" t="s">
        <v>326</v>
      </c>
      <c r="I45" s="191" t="s">
        <v>327</v>
      </c>
      <c r="J45" s="166" t="s">
        <v>328</v>
      </c>
      <c r="K45" s="200"/>
      <c r="L45" s="191" t="s">
        <v>326</v>
      </c>
      <c r="M45" s="191" t="s">
        <v>327</v>
      </c>
      <c r="N45" s="166" t="s">
        <v>328</v>
      </c>
      <c r="O45" s="200"/>
      <c r="P45" s="191" t="s">
        <v>326</v>
      </c>
      <c r="Q45" s="191" t="s">
        <v>327</v>
      </c>
      <c r="R45" s="166" t="s">
        <v>328</v>
      </c>
      <c r="S45" s="200"/>
    </row>
    <row r="46" spans="2:19" ht="30" customHeight="1" outlineLevel="1" x14ac:dyDescent="0.35">
      <c r="B46" s="877"/>
      <c r="C46" s="877"/>
      <c r="D46" s="884"/>
      <c r="E46" s="884"/>
      <c r="F46" s="166" t="s">
        <v>329</v>
      </c>
      <c r="G46" s="201"/>
      <c r="H46" s="882"/>
      <c r="I46" s="882"/>
      <c r="J46" s="166" t="s">
        <v>329</v>
      </c>
      <c r="K46" s="202"/>
      <c r="L46" s="882"/>
      <c r="M46" s="882"/>
      <c r="N46" s="166" t="s">
        <v>329</v>
      </c>
      <c r="O46" s="202"/>
      <c r="P46" s="882"/>
      <c r="Q46" s="882"/>
      <c r="R46" s="166" t="s">
        <v>329</v>
      </c>
      <c r="S46" s="202"/>
    </row>
    <row r="47" spans="2:19" ht="30" customHeight="1" outlineLevel="1" x14ac:dyDescent="0.35">
      <c r="B47" s="877"/>
      <c r="C47" s="877"/>
      <c r="D47" s="885"/>
      <c r="E47" s="885"/>
      <c r="F47" s="166" t="s">
        <v>330</v>
      </c>
      <c r="G47" s="195"/>
      <c r="H47" s="883"/>
      <c r="I47" s="883"/>
      <c r="J47" s="166" t="s">
        <v>330</v>
      </c>
      <c r="K47" s="198"/>
      <c r="L47" s="883"/>
      <c r="M47" s="883"/>
      <c r="N47" s="166" t="s">
        <v>330</v>
      </c>
      <c r="O47" s="198"/>
      <c r="P47" s="883"/>
      <c r="Q47" s="883"/>
      <c r="R47" s="166" t="s">
        <v>330</v>
      </c>
      <c r="S47" s="198"/>
    </row>
    <row r="48" spans="2:19" ht="30" customHeight="1" outlineLevel="1" x14ac:dyDescent="0.35">
      <c r="B48" s="877"/>
      <c r="C48" s="877"/>
      <c r="D48" s="191" t="s">
        <v>326</v>
      </c>
      <c r="E48" s="191" t="s">
        <v>327</v>
      </c>
      <c r="F48" s="166" t="s">
        <v>328</v>
      </c>
      <c r="G48" s="199"/>
      <c r="H48" s="191" t="s">
        <v>326</v>
      </c>
      <c r="I48" s="191" t="s">
        <v>327</v>
      </c>
      <c r="J48" s="166" t="s">
        <v>328</v>
      </c>
      <c r="K48" s="200"/>
      <c r="L48" s="191" t="s">
        <v>326</v>
      </c>
      <c r="M48" s="191" t="s">
        <v>327</v>
      </c>
      <c r="N48" s="166" t="s">
        <v>328</v>
      </c>
      <c r="O48" s="200"/>
      <c r="P48" s="191" t="s">
        <v>326</v>
      </c>
      <c r="Q48" s="191" t="s">
        <v>327</v>
      </c>
      <c r="R48" s="166" t="s">
        <v>328</v>
      </c>
      <c r="S48" s="200"/>
    </row>
    <row r="49" spans="2:19" ht="30" customHeight="1" outlineLevel="1" x14ac:dyDescent="0.35">
      <c r="B49" s="877"/>
      <c r="C49" s="877"/>
      <c r="D49" s="884"/>
      <c r="E49" s="884"/>
      <c r="F49" s="166" t="s">
        <v>329</v>
      </c>
      <c r="G49" s="201"/>
      <c r="H49" s="882"/>
      <c r="I49" s="882"/>
      <c r="J49" s="166" t="s">
        <v>329</v>
      </c>
      <c r="K49" s="202"/>
      <c r="L49" s="882"/>
      <c r="M49" s="882"/>
      <c r="N49" s="166" t="s">
        <v>329</v>
      </c>
      <c r="O49" s="202"/>
      <c r="P49" s="882"/>
      <c r="Q49" s="882"/>
      <c r="R49" s="166" t="s">
        <v>329</v>
      </c>
      <c r="S49" s="202"/>
    </row>
    <row r="50" spans="2:19" ht="30" customHeight="1" outlineLevel="1" x14ac:dyDescent="0.35">
      <c r="B50" s="878"/>
      <c r="C50" s="878"/>
      <c r="D50" s="885"/>
      <c r="E50" s="885"/>
      <c r="F50" s="166" t="s">
        <v>330</v>
      </c>
      <c r="G50" s="195"/>
      <c r="H50" s="883"/>
      <c r="I50" s="883"/>
      <c r="J50" s="166" t="s">
        <v>330</v>
      </c>
      <c r="K50" s="198"/>
      <c r="L50" s="883"/>
      <c r="M50" s="883"/>
      <c r="N50" s="166" t="s">
        <v>330</v>
      </c>
      <c r="O50" s="198"/>
      <c r="P50" s="883"/>
      <c r="Q50" s="883"/>
      <c r="R50" s="166" t="s">
        <v>330</v>
      </c>
      <c r="S50" s="198"/>
    </row>
    <row r="51" spans="2:19" ht="30" customHeight="1" thickBot="1" x14ac:dyDescent="0.4">
      <c r="C51" s="203"/>
      <c r="D51" s="204"/>
    </row>
    <row r="52" spans="2:19" ht="30" customHeight="1" thickBot="1" x14ac:dyDescent="0.4">
      <c r="D52" s="841" t="s">
        <v>301</v>
      </c>
      <c r="E52" s="842"/>
      <c r="F52" s="842"/>
      <c r="G52" s="843"/>
      <c r="H52" s="841" t="s">
        <v>302</v>
      </c>
      <c r="I52" s="842"/>
      <c r="J52" s="842"/>
      <c r="K52" s="843"/>
      <c r="L52" s="841" t="s">
        <v>303</v>
      </c>
      <c r="M52" s="842"/>
      <c r="N52" s="842"/>
      <c r="O52" s="843"/>
      <c r="P52" s="841" t="s">
        <v>304</v>
      </c>
      <c r="Q52" s="842"/>
      <c r="R52" s="842"/>
      <c r="S52" s="843"/>
    </row>
    <row r="53" spans="2:19" ht="30" customHeight="1" x14ac:dyDescent="0.35">
      <c r="B53" s="864" t="s">
        <v>331</v>
      </c>
      <c r="C53" s="864" t="s">
        <v>332</v>
      </c>
      <c r="D53" s="892" t="s">
        <v>333</v>
      </c>
      <c r="E53" s="893"/>
      <c r="F53" s="205" t="s">
        <v>300</v>
      </c>
      <c r="G53" s="206" t="s">
        <v>334</v>
      </c>
      <c r="H53" s="892" t="s">
        <v>333</v>
      </c>
      <c r="I53" s="893"/>
      <c r="J53" s="205" t="s">
        <v>300</v>
      </c>
      <c r="K53" s="206" t="s">
        <v>334</v>
      </c>
      <c r="L53" s="892" t="s">
        <v>333</v>
      </c>
      <c r="M53" s="893"/>
      <c r="N53" s="205" t="s">
        <v>300</v>
      </c>
      <c r="O53" s="206" t="s">
        <v>334</v>
      </c>
      <c r="P53" s="892" t="s">
        <v>333</v>
      </c>
      <c r="Q53" s="893"/>
      <c r="R53" s="205" t="s">
        <v>300</v>
      </c>
      <c r="S53" s="206" t="s">
        <v>334</v>
      </c>
    </row>
    <row r="54" spans="2:19" ht="45" customHeight="1" x14ac:dyDescent="0.35">
      <c r="B54" s="865"/>
      <c r="C54" s="865"/>
      <c r="D54" s="184" t="s">
        <v>310</v>
      </c>
      <c r="E54" s="185"/>
      <c r="F54" s="886"/>
      <c r="G54" s="888"/>
      <c r="H54" s="184" t="s">
        <v>310</v>
      </c>
      <c r="I54" s="186"/>
      <c r="J54" s="872"/>
      <c r="K54" s="874"/>
      <c r="L54" s="184" t="s">
        <v>310</v>
      </c>
      <c r="M54" s="186"/>
      <c r="N54" s="872"/>
      <c r="O54" s="874"/>
      <c r="P54" s="184" t="s">
        <v>310</v>
      </c>
      <c r="Q54" s="186"/>
      <c r="R54" s="872"/>
      <c r="S54" s="874"/>
    </row>
    <row r="55" spans="2:19" ht="45" customHeight="1" x14ac:dyDescent="0.35">
      <c r="B55" s="866"/>
      <c r="C55" s="866"/>
      <c r="D55" s="187" t="s">
        <v>318</v>
      </c>
      <c r="E55" s="188"/>
      <c r="F55" s="887"/>
      <c r="G55" s="889"/>
      <c r="H55" s="187" t="s">
        <v>318</v>
      </c>
      <c r="I55" s="189"/>
      <c r="J55" s="873"/>
      <c r="K55" s="875"/>
      <c r="L55" s="187" t="s">
        <v>318</v>
      </c>
      <c r="M55" s="189"/>
      <c r="N55" s="873"/>
      <c r="O55" s="875"/>
      <c r="P55" s="187" t="s">
        <v>318</v>
      </c>
      <c r="Q55" s="189"/>
      <c r="R55" s="873"/>
      <c r="S55" s="875"/>
    </row>
    <row r="56" spans="2:19" ht="30" customHeight="1" x14ac:dyDescent="0.35">
      <c r="B56" s="876" t="s">
        <v>335</v>
      </c>
      <c r="C56" s="876" t="s">
        <v>336</v>
      </c>
      <c r="D56" s="191" t="s">
        <v>337</v>
      </c>
      <c r="E56" s="207" t="s">
        <v>338</v>
      </c>
      <c r="F56" s="890" t="s">
        <v>339</v>
      </c>
      <c r="G56" s="891"/>
      <c r="H56" s="191" t="s">
        <v>337</v>
      </c>
      <c r="I56" s="207" t="s">
        <v>338</v>
      </c>
      <c r="J56" s="890" t="s">
        <v>339</v>
      </c>
      <c r="K56" s="891"/>
      <c r="L56" s="191" t="s">
        <v>337</v>
      </c>
      <c r="M56" s="207" t="s">
        <v>338</v>
      </c>
      <c r="N56" s="890" t="s">
        <v>339</v>
      </c>
      <c r="O56" s="891"/>
      <c r="P56" s="191" t="s">
        <v>337</v>
      </c>
      <c r="Q56" s="207" t="s">
        <v>338</v>
      </c>
      <c r="R56" s="890" t="s">
        <v>339</v>
      </c>
      <c r="S56" s="891"/>
    </row>
    <row r="57" spans="2:19" ht="30" customHeight="1" x14ac:dyDescent="0.35">
      <c r="B57" s="877"/>
      <c r="C57" s="878"/>
      <c r="D57" s="208"/>
      <c r="E57" s="209"/>
      <c r="F57" s="894"/>
      <c r="G57" s="895"/>
      <c r="H57" s="210"/>
      <c r="I57" s="211"/>
      <c r="J57" s="896"/>
      <c r="K57" s="897"/>
      <c r="L57" s="210"/>
      <c r="M57" s="211"/>
      <c r="N57" s="896"/>
      <c r="O57" s="897"/>
      <c r="P57" s="210"/>
      <c r="Q57" s="211"/>
      <c r="R57" s="896"/>
      <c r="S57" s="897"/>
    </row>
    <row r="58" spans="2:19" ht="30" customHeight="1" x14ac:dyDescent="0.35">
      <c r="B58" s="877"/>
      <c r="C58" s="876" t="s">
        <v>340</v>
      </c>
      <c r="D58" s="212" t="s">
        <v>339</v>
      </c>
      <c r="E58" s="213" t="s">
        <v>322</v>
      </c>
      <c r="F58" s="191" t="s">
        <v>300</v>
      </c>
      <c r="G58" s="214" t="s">
        <v>334</v>
      </c>
      <c r="H58" s="212" t="s">
        <v>339</v>
      </c>
      <c r="I58" s="213" t="s">
        <v>322</v>
      </c>
      <c r="J58" s="191" t="s">
        <v>300</v>
      </c>
      <c r="K58" s="214" t="s">
        <v>334</v>
      </c>
      <c r="L58" s="212" t="s">
        <v>339</v>
      </c>
      <c r="M58" s="213" t="s">
        <v>322</v>
      </c>
      <c r="N58" s="191" t="s">
        <v>300</v>
      </c>
      <c r="O58" s="214" t="s">
        <v>334</v>
      </c>
      <c r="P58" s="212" t="s">
        <v>339</v>
      </c>
      <c r="Q58" s="213" t="s">
        <v>322</v>
      </c>
      <c r="R58" s="191" t="s">
        <v>300</v>
      </c>
      <c r="S58" s="214" t="s">
        <v>334</v>
      </c>
    </row>
    <row r="59" spans="2:19" ht="30" customHeight="1" x14ac:dyDescent="0.35">
      <c r="B59" s="878"/>
      <c r="C59" s="901"/>
      <c r="D59" s="215"/>
      <c r="E59" s="216"/>
      <c r="F59" s="194"/>
      <c r="G59" s="217"/>
      <c r="H59" s="218"/>
      <c r="I59" s="219"/>
      <c r="J59" s="196"/>
      <c r="K59" s="220"/>
      <c r="L59" s="218"/>
      <c r="M59" s="219"/>
      <c r="N59" s="196"/>
      <c r="O59" s="220"/>
      <c r="P59" s="218"/>
      <c r="Q59" s="219"/>
      <c r="R59" s="196"/>
      <c r="S59" s="220"/>
    </row>
    <row r="60" spans="2:19" ht="30" customHeight="1" x14ac:dyDescent="0.35">
      <c r="B60" s="857" t="s">
        <v>738</v>
      </c>
      <c r="C60" s="857" t="s">
        <v>842</v>
      </c>
      <c r="D60" s="430" t="s">
        <v>834</v>
      </c>
      <c r="E60" s="431" t="s">
        <v>322</v>
      </c>
      <c r="F60" s="432" t="s">
        <v>300</v>
      </c>
      <c r="G60" s="433" t="s">
        <v>334</v>
      </c>
      <c r="H60" s="430" t="s">
        <v>834</v>
      </c>
      <c r="I60" s="431" t="s">
        <v>322</v>
      </c>
      <c r="J60" s="432" t="s">
        <v>300</v>
      </c>
      <c r="K60" s="433" t="s">
        <v>334</v>
      </c>
      <c r="L60" s="430" t="s">
        <v>834</v>
      </c>
      <c r="M60" s="431" t="s">
        <v>322</v>
      </c>
      <c r="N60" s="432" t="s">
        <v>300</v>
      </c>
      <c r="O60" s="433" t="s">
        <v>334</v>
      </c>
      <c r="P60" s="430" t="s">
        <v>834</v>
      </c>
      <c r="Q60" s="431" t="s">
        <v>322</v>
      </c>
      <c r="R60" s="432" t="s">
        <v>300</v>
      </c>
      <c r="S60" s="433" t="s">
        <v>334</v>
      </c>
    </row>
    <row r="61" spans="2:19" ht="52.15" customHeight="1" x14ac:dyDescent="0.35">
      <c r="B61" s="857"/>
      <c r="C61" s="857"/>
      <c r="D61" s="364"/>
      <c r="E61" s="365"/>
      <c r="F61" s="366"/>
      <c r="G61" s="367"/>
      <c r="H61" s="368"/>
      <c r="I61" s="369"/>
      <c r="J61" s="370"/>
      <c r="K61" s="371"/>
      <c r="L61" s="368"/>
      <c r="M61" s="369"/>
      <c r="N61" s="370"/>
      <c r="O61" s="371"/>
      <c r="P61" s="368"/>
      <c r="Q61" s="369"/>
      <c r="R61" s="370"/>
      <c r="S61" s="371"/>
    </row>
    <row r="62" spans="2:19" ht="30" customHeight="1" thickBot="1" x14ac:dyDescent="0.4">
      <c r="B62" s="180"/>
      <c r="C62" s="221"/>
      <c r="D62" s="204"/>
    </row>
    <row r="63" spans="2:19" ht="30" customHeight="1" thickBot="1" x14ac:dyDescent="0.4">
      <c r="B63" s="180"/>
      <c r="C63" s="180"/>
      <c r="D63" s="841" t="s">
        <v>301</v>
      </c>
      <c r="E63" s="842"/>
      <c r="F63" s="842"/>
      <c r="G63" s="842"/>
      <c r="H63" s="841" t="s">
        <v>302</v>
      </c>
      <c r="I63" s="842"/>
      <c r="J63" s="842"/>
      <c r="K63" s="843"/>
      <c r="L63" s="842" t="s">
        <v>303</v>
      </c>
      <c r="M63" s="842"/>
      <c r="N63" s="842"/>
      <c r="O63" s="842"/>
      <c r="P63" s="841" t="s">
        <v>304</v>
      </c>
      <c r="Q63" s="842"/>
      <c r="R63" s="842"/>
      <c r="S63" s="843"/>
    </row>
    <row r="64" spans="2:19" ht="30" customHeight="1" x14ac:dyDescent="0.35">
      <c r="B64" s="864" t="s">
        <v>341</v>
      </c>
      <c r="C64" s="864" t="s">
        <v>342</v>
      </c>
      <c r="D64" s="870" t="s">
        <v>343</v>
      </c>
      <c r="E64" s="871"/>
      <c r="F64" s="892" t="s">
        <v>300</v>
      </c>
      <c r="G64" s="898"/>
      <c r="H64" s="899" t="s">
        <v>343</v>
      </c>
      <c r="I64" s="871"/>
      <c r="J64" s="892" t="s">
        <v>300</v>
      </c>
      <c r="K64" s="900"/>
      <c r="L64" s="899" t="s">
        <v>343</v>
      </c>
      <c r="M64" s="871"/>
      <c r="N64" s="892" t="s">
        <v>300</v>
      </c>
      <c r="O64" s="900"/>
      <c r="P64" s="899" t="s">
        <v>343</v>
      </c>
      <c r="Q64" s="871"/>
      <c r="R64" s="892" t="s">
        <v>300</v>
      </c>
      <c r="S64" s="900"/>
    </row>
    <row r="65" spans="2:19" ht="36.75" customHeight="1" x14ac:dyDescent="0.35">
      <c r="B65" s="866"/>
      <c r="C65" s="866"/>
      <c r="D65" s="910">
        <v>0</v>
      </c>
      <c r="E65" s="911"/>
      <c r="F65" s="912" t="s">
        <v>482</v>
      </c>
      <c r="G65" s="913"/>
      <c r="H65" s="914">
        <v>9.6323680427192443E-2</v>
      </c>
      <c r="I65" s="915"/>
      <c r="J65" s="906"/>
      <c r="K65" s="907"/>
      <c r="L65" s="904"/>
      <c r="M65" s="905"/>
      <c r="N65" s="906"/>
      <c r="O65" s="907"/>
      <c r="P65" s="904"/>
      <c r="Q65" s="905"/>
      <c r="R65" s="906"/>
      <c r="S65" s="907"/>
    </row>
    <row r="66" spans="2:19" ht="45" customHeight="1" x14ac:dyDescent="0.35">
      <c r="B66" s="876" t="s">
        <v>344</v>
      </c>
      <c r="C66" s="876" t="s">
        <v>654</v>
      </c>
      <c r="D66" s="191" t="s">
        <v>345</v>
      </c>
      <c r="E66" s="191" t="s">
        <v>346</v>
      </c>
      <c r="F66" s="890" t="s">
        <v>347</v>
      </c>
      <c r="G66" s="891"/>
      <c r="H66" s="222" t="s">
        <v>345</v>
      </c>
      <c r="I66" s="191" t="s">
        <v>346</v>
      </c>
      <c r="J66" s="908" t="s">
        <v>347</v>
      </c>
      <c r="K66" s="891"/>
      <c r="L66" s="222" t="s">
        <v>345</v>
      </c>
      <c r="M66" s="191" t="s">
        <v>346</v>
      </c>
      <c r="N66" s="908" t="s">
        <v>347</v>
      </c>
      <c r="O66" s="891"/>
      <c r="P66" s="222" t="s">
        <v>345</v>
      </c>
      <c r="Q66" s="191" t="s">
        <v>346</v>
      </c>
      <c r="R66" s="908" t="s">
        <v>347</v>
      </c>
      <c r="S66" s="891"/>
    </row>
    <row r="67" spans="2:19" ht="27" customHeight="1" x14ac:dyDescent="0.35">
      <c r="B67" s="878"/>
      <c r="C67" s="878"/>
      <c r="D67" s="208">
        <v>0</v>
      </c>
      <c r="E67" s="209">
        <v>0</v>
      </c>
      <c r="F67" s="909" t="s">
        <v>508</v>
      </c>
      <c r="G67" s="909"/>
      <c r="H67" s="210">
        <v>469</v>
      </c>
      <c r="I67" s="211">
        <v>0.31</v>
      </c>
      <c r="J67" s="902" t="s">
        <v>494</v>
      </c>
      <c r="K67" s="903"/>
      <c r="L67" s="210"/>
      <c r="M67" s="211"/>
      <c r="N67" s="902"/>
      <c r="O67" s="903"/>
      <c r="P67" s="210"/>
      <c r="Q67" s="211"/>
      <c r="R67" s="902"/>
      <c r="S67" s="903"/>
    </row>
    <row r="68" spans="2:19" ht="33.75" customHeight="1" x14ac:dyDescent="0.35">
      <c r="B68" s="857" t="s">
        <v>739</v>
      </c>
      <c r="C68" s="832" t="s">
        <v>740</v>
      </c>
      <c r="D68" s="432" t="s">
        <v>741</v>
      </c>
      <c r="E68" s="432" t="s">
        <v>835</v>
      </c>
      <c r="F68" s="835" t="s">
        <v>347</v>
      </c>
      <c r="G68" s="858"/>
      <c r="H68" s="434" t="s">
        <v>742</v>
      </c>
      <c r="I68" s="432" t="s">
        <v>835</v>
      </c>
      <c r="J68" s="859" t="s">
        <v>347</v>
      </c>
      <c r="K68" s="858"/>
      <c r="L68" s="434" t="s">
        <v>742</v>
      </c>
      <c r="M68" s="432" t="s">
        <v>835</v>
      </c>
      <c r="N68" s="859" t="s">
        <v>347</v>
      </c>
      <c r="O68" s="858"/>
      <c r="P68" s="434" t="s">
        <v>742</v>
      </c>
      <c r="Q68" s="432" t="s">
        <v>835</v>
      </c>
      <c r="R68" s="859" t="s">
        <v>347</v>
      </c>
      <c r="S68" s="858"/>
    </row>
    <row r="69" spans="2:19" ht="33.75" customHeight="1" x14ac:dyDescent="0.35">
      <c r="B69" s="857"/>
      <c r="C69" s="834"/>
      <c r="D69" s="372"/>
      <c r="E69" s="373"/>
      <c r="F69" s="860"/>
      <c r="G69" s="860"/>
      <c r="H69" s="374"/>
      <c r="I69" s="375"/>
      <c r="J69" s="861"/>
      <c r="K69" s="862"/>
      <c r="L69" s="374"/>
      <c r="M69" s="375"/>
      <c r="N69" s="861"/>
      <c r="O69" s="862"/>
      <c r="P69" s="374"/>
      <c r="Q69" s="375"/>
      <c r="R69" s="861"/>
      <c r="S69" s="862"/>
    </row>
    <row r="70" spans="2:19" ht="33.75" customHeight="1" x14ac:dyDescent="0.35">
      <c r="B70" s="857"/>
      <c r="C70" s="832" t="s">
        <v>743</v>
      </c>
      <c r="D70" s="432" t="s">
        <v>744</v>
      </c>
      <c r="E70" s="432" t="s">
        <v>339</v>
      </c>
      <c r="F70" s="835" t="s">
        <v>746</v>
      </c>
      <c r="G70" s="858"/>
      <c r="H70" s="434" t="s">
        <v>744</v>
      </c>
      <c r="I70" s="432" t="s">
        <v>745</v>
      </c>
      <c r="J70" s="859" t="s">
        <v>322</v>
      </c>
      <c r="K70" s="858"/>
      <c r="L70" s="434" t="s">
        <v>744</v>
      </c>
      <c r="M70" s="432" t="s">
        <v>745</v>
      </c>
      <c r="N70" s="859" t="s">
        <v>322</v>
      </c>
      <c r="O70" s="858"/>
      <c r="P70" s="434" t="s">
        <v>744</v>
      </c>
      <c r="Q70" s="432" t="s">
        <v>745</v>
      </c>
      <c r="R70" s="859" t="s">
        <v>322</v>
      </c>
      <c r="S70" s="858"/>
    </row>
    <row r="71" spans="2:19" ht="33.75" customHeight="1" thickBot="1" x14ac:dyDescent="0.4">
      <c r="B71" s="857"/>
      <c r="C71" s="834"/>
      <c r="D71" s="372"/>
      <c r="E71" s="373"/>
      <c r="F71" s="860"/>
      <c r="G71" s="860"/>
      <c r="H71" s="374"/>
      <c r="I71" s="375"/>
      <c r="J71" s="861"/>
      <c r="K71" s="862"/>
      <c r="L71" s="374"/>
      <c r="M71" s="375"/>
      <c r="N71" s="861"/>
      <c r="O71" s="862"/>
      <c r="P71" s="374"/>
      <c r="Q71" s="375"/>
      <c r="R71" s="861"/>
      <c r="S71" s="862"/>
    </row>
    <row r="72" spans="2:19" ht="37.5" customHeight="1" thickBot="1" x14ac:dyDescent="0.4">
      <c r="B72" s="180"/>
      <c r="C72" s="180"/>
      <c r="D72" s="841" t="s">
        <v>301</v>
      </c>
      <c r="E72" s="842"/>
      <c r="F72" s="842"/>
      <c r="G72" s="843"/>
      <c r="H72" s="841" t="s">
        <v>302</v>
      </c>
      <c r="I72" s="842"/>
      <c r="J72" s="842"/>
      <c r="K72" s="843"/>
      <c r="L72" s="841" t="s">
        <v>303</v>
      </c>
      <c r="M72" s="842"/>
      <c r="N72" s="842"/>
      <c r="O72" s="842"/>
      <c r="P72" s="842" t="s">
        <v>302</v>
      </c>
      <c r="Q72" s="842"/>
      <c r="R72" s="842"/>
      <c r="S72" s="843"/>
    </row>
    <row r="73" spans="2:19" ht="37.5" customHeight="1" x14ac:dyDescent="0.35">
      <c r="B73" s="864" t="s">
        <v>348</v>
      </c>
      <c r="C73" s="864" t="s">
        <v>349</v>
      </c>
      <c r="D73" s="223" t="s">
        <v>350</v>
      </c>
      <c r="E73" s="205" t="s">
        <v>351</v>
      </c>
      <c r="F73" s="892" t="s">
        <v>352</v>
      </c>
      <c r="G73" s="900"/>
      <c r="H73" s="223" t="s">
        <v>350</v>
      </c>
      <c r="I73" s="205" t="s">
        <v>351</v>
      </c>
      <c r="J73" s="892" t="s">
        <v>352</v>
      </c>
      <c r="K73" s="900"/>
      <c r="L73" s="223" t="s">
        <v>350</v>
      </c>
      <c r="M73" s="205" t="s">
        <v>351</v>
      </c>
      <c r="N73" s="892" t="s">
        <v>352</v>
      </c>
      <c r="O73" s="900"/>
      <c r="P73" s="223" t="s">
        <v>350</v>
      </c>
      <c r="Q73" s="205" t="s">
        <v>351</v>
      </c>
      <c r="R73" s="892" t="s">
        <v>352</v>
      </c>
      <c r="S73" s="900"/>
    </row>
    <row r="74" spans="2:19" ht="44.25" customHeight="1" x14ac:dyDescent="0.35">
      <c r="B74" s="865"/>
      <c r="C74" s="866"/>
      <c r="D74" s="224"/>
      <c r="E74" s="225"/>
      <c r="F74" s="917"/>
      <c r="G74" s="918"/>
      <c r="H74" s="226"/>
      <c r="I74" s="227"/>
      <c r="J74" s="968"/>
      <c r="K74" s="969"/>
      <c r="L74" s="226"/>
      <c r="M74" s="227"/>
      <c r="N74" s="968"/>
      <c r="O74" s="969"/>
      <c r="P74" s="226"/>
      <c r="Q74" s="227"/>
      <c r="R74" s="968"/>
      <c r="S74" s="969"/>
    </row>
    <row r="75" spans="2:19" ht="36.75" customHeight="1" x14ac:dyDescent="0.35">
      <c r="B75" s="865"/>
      <c r="C75" s="864" t="s">
        <v>652</v>
      </c>
      <c r="D75" s="191" t="s">
        <v>300</v>
      </c>
      <c r="E75" s="190" t="s">
        <v>353</v>
      </c>
      <c r="F75" s="890" t="s">
        <v>354</v>
      </c>
      <c r="G75" s="891"/>
      <c r="H75" s="191" t="s">
        <v>300</v>
      </c>
      <c r="I75" s="190" t="s">
        <v>353</v>
      </c>
      <c r="J75" s="890" t="s">
        <v>354</v>
      </c>
      <c r="K75" s="891"/>
      <c r="L75" s="191" t="s">
        <v>300</v>
      </c>
      <c r="M75" s="190" t="s">
        <v>353</v>
      </c>
      <c r="N75" s="890" t="s">
        <v>354</v>
      </c>
      <c r="O75" s="891"/>
      <c r="P75" s="191" t="s">
        <v>300</v>
      </c>
      <c r="Q75" s="190" t="s">
        <v>353</v>
      </c>
      <c r="R75" s="890" t="s">
        <v>354</v>
      </c>
      <c r="S75" s="891"/>
    </row>
    <row r="76" spans="2:19" ht="30" customHeight="1" x14ac:dyDescent="0.35">
      <c r="B76" s="865"/>
      <c r="C76" s="865"/>
      <c r="D76" s="194"/>
      <c r="E76" s="225"/>
      <c r="F76" s="912"/>
      <c r="G76" s="916"/>
      <c r="H76" s="196"/>
      <c r="I76" s="227"/>
      <c r="J76" s="906"/>
      <c r="K76" s="907"/>
      <c r="L76" s="196"/>
      <c r="M76" s="227"/>
      <c r="N76" s="906"/>
      <c r="O76" s="907"/>
      <c r="P76" s="196"/>
      <c r="Q76" s="227"/>
      <c r="R76" s="906"/>
      <c r="S76" s="907"/>
    </row>
    <row r="77" spans="2:19" ht="30" customHeight="1" outlineLevel="1" x14ac:dyDescent="0.35">
      <c r="B77" s="865"/>
      <c r="C77" s="865"/>
      <c r="D77" s="194"/>
      <c r="E77" s="225"/>
      <c r="F77" s="912"/>
      <c r="G77" s="916"/>
      <c r="H77" s="196"/>
      <c r="I77" s="227"/>
      <c r="J77" s="906"/>
      <c r="K77" s="907"/>
      <c r="L77" s="196"/>
      <c r="M77" s="227"/>
      <c r="N77" s="906"/>
      <c r="O77" s="907"/>
      <c r="P77" s="196"/>
      <c r="Q77" s="227"/>
      <c r="R77" s="906"/>
      <c r="S77" s="907"/>
    </row>
    <row r="78" spans="2:19" ht="30" customHeight="1" outlineLevel="1" x14ac:dyDescent="0.35">
      <c r="B78" s="865"/>
      <c r="C78" s="865"/>
      <c r="D78" s="194"/>
      <c r="E78" s="225"/>
      <c r="F78" s="912"/>
      <c r="G78" s="916"/>
      <c r="H78" s="196"/>
      <c r="I78" s="227"/>
      <c r="J78" s="906"/>
      <c r="K78" s="907"/>
      <c r="L78" s="196"/>
      <c r="M78" s="227"/>
      <c r="N78" s="906"/>
      <c r="O78" s="907"/>
      <c r="P78" s="196"/>
      <c r="Q78" s="227"/>
      <c r="R78" s="906"/>
      <c r="S78" s="907"/>
    </row>
    <row r="79" spans="2:19" ht="30" customHeight="1" outlineLevel="1" x14ac:dyDescent="0.35">
      <c r="B79" s="865"/>
      <c r="C79" s="865"/>
      <c r="D79" s="194"/>
      <c r="E79" s="225"/>
      <c r="F79" s="912"/>
      <c r="G79" s="916"/>
      <c r="H79" s="196"/>
      <c r="I79" s="227"/>
      <c r="J79" s="906"/>
      <c r="K79" s="907"/>
      <c r="L79" s="196"/>
      <c r="M79" s="227"/>
      <c r="N79" s="906"/>
      <c r="O79" s="907"/>
      <c r="P79" s="196"/>
      <c r="Q79" s="227"/>
      <c r="R79" s="906"/>
      <c r="S79" s="907"/>
    </row>
    <row r="80" spans="2:19" ht="30" customHeight="1" outlineLevel="1" x14ac:dyDescent="0.35">
      <c r="B80" s="865"/>
      <c r="C80" s="865"/>
      <c r="D80" s="194"/>
      <c r="E80" s="225"/>
      <c r="F80" s="912"/>
      <c r="G80" s="916"/>
      <c r="H80" s="196"/>
      <c r="I80" s="227"/>
      <c r="J80" s="906"/>
      <c r="K80" s="907"/>
      <c r="L80" s="196"/>
      <c r="M80" s="227"/>
      <c r="N80" s="906"/>
      <c r="O80" s="907"/>
      <c r="P80" s="196"/>
      <c r="Q80" s="227"/>
      <c r="R80" s="906"/>
      <c r="S80" s="907"/>
    </row>
    <row r="81" spans="2:19" ht="30" customHeight="1" outlineLevel="1" x14ac:dyDescent="0.35">
      <c r="B81" s="866"/>
      <c r="C81" s="866"/>
      <c r="D81" s="194"/>
      <c r="E81" s="225"/>
      <c r="F81" s="912"/>
      <c r="G81" s="916"/>
      <c r="H81" s="196"/>
      <c r="I81" s="227"/>
      <c r="J81" s="906"/>
      <c r="K81" s="907"/>
      <c r="L81" s="196"/>
      <c r="M81" s="227"/>
      <c r="N81" s="906"/>
      <c r="O81" s="907"/>
      <c r="P81" s="196"/>
      <c r="Q81" s="227"/>
      <c r="R81" s="906"/>
      <c r="S81" s="907"/>
    </row>
    <row r="82" spans="2:19" ht="35.25" customHeight="1" x14ac:dyDescent="0.35">
      <c r="B82" s="876" t="s">
        <v>355</v>
      </c>
      <c r="C82" s="925" t="s">
        <v>653</v>
      </c>
      <c r="D82" s="207" t="s">
        <v>356</v>
      </c>
      <c r="E82" s="890" t="s">
        <v>339</v>
      </c>
      <c r="F82" s="926"/>
      <c r="G82" s="192" t="s">
        <v>300</v>
      </c>
      <c r="H82" s="207" t="s">
        <v>356</v>
      </c>
      <c r="I82" s="890" t="s">
        <v>339</v>
      </c>
      <c r="J82" s="926"/>
      <c r="K82" s="192" t="s">
        <v>300</v>
      </c>
      <c r="L82" s="207" t="s">
        <v>356</v>
      </c>
      <c r="M82" s="890" t="s">
        <v>339</v>
      </c>
      <c r="N82" s="926"/>
      <c r="O82" s="192" t="s">
        <v>300</v>
      </c>
      <c r="P82" s="207" t="s">
        <v>356</v>
      </c>
      <c r="Q82" s="890" t="s">
        <v>339</v>
      </c>
      <c r="R82" s="926"/>
      <c r="S82" s="192" t="s">
        <v>300</v>
      </c>
    </row>
    <row r="83" spans="2:19" ht="35.25" customHeight="1" x14ac:dyDescent="0.35">
      <c r="B83" s="877"/>
      <c r="C83" s="925"/>
      <c r="D83" s="228"/>
      <c r="E83" s="921"/>
      <c r="F83" s="922"/>
      <c r="G83" s="229"/>
      <c r="H83" s="230"/>
      <c r="I83" s="919"/>
      <c r="J83" s="920"/>
      <c r="K83" s="231"/>
      <c r="L83" s="230"/>
      <c r="M83" s="919"/>
      <c r="N83" s="920"/>
      <c r="O83" s="231"/>
      <c r="P83" s="230"/>
      <c r="Q83" s="919"/>
      <c r="R83" s="920"/>
      <c r="S83" s="231"/>
    </row>
    <row r="84" spans="2:19" ht="35.25" customHeight="1" outlineLevel="1" x14ac:dyDescent="0.35">
      <c r="B84" s="877"/>
      <c r="C84" s="925"/>
      <c r="D84" s="228"/>
      <c r="E84" s="921"/>
      <c r="F84" s="922"/>
      <c r="G84" s="229"/>
      <c r="H84" s="230"/>
      <c r="I84" s="919"/>
      <c r="J84" s="920"/>
      <c r="K84" s="231"/>
      <c r="L84" s="230"/>
      <c r="M84" s="919"/>
      <c r="N84" s="920"/>
      <c r="O84" s="231"/>
      <c r="P84" s="230"/>
      <c r="Q84" s="919"/>
      <c r="R84" s="920"/>
      <c r="S84" s="231"/>
    </row>
    <row r="85" spans="2:19" ht="35.25" customHeight="1" outlineLevel="1" x14ac:dyDescent="0.35">
      <c r="B85" s="877"/>
      <c r="C85" s="925"/>
      <c r="D85" s="228"/>
      <c r="E85" s="921"/>
      <c r="F85" s="922"/>
      <c r="G85" s="229"/>
      <c r="H85" s="230"/>
      <c r="I85" s="919"/>
      <c r="J85" s="920"/>
      <c r="K85" s="231"/>
      <c r="L85" s="230"/>
      <c r="M85" s="919"/>
      <c r="N85" s="920"/>
      <c r="O85" s="231"/>
      <c r="P85" s="230"/>
      <c r="Q85" s="919"/>
      <c r="R85" s="920"/>
      <c r="S85" s="231"/>
    </row>
    <row r="86" spans="2:19" ht="35.25" customHeight="1" outlineLevel="1" x14ac:dyDescent="0.35">
      <c r="B86" s="877"/>
      <c r="C86" s="925"/>
      <c r="D86" s="228"/>
      <c r="E86" s="921"/>
      <c r="F86" s="922"/>
      <c r="G86" s="229"/>
      <c r="H86" s="230"/>
      <c r="I86" s="919"/>
      <c r="J86" s="920"/>
      <c r="K86" s="231"/>
      <c r="L86" s="230"/>
      <c r="M86" s="919"/>
      <c r="N86" s="920"/>
      <c r="O86" s="231"/>
      <c r="P86" s="230"/>
      <c r="Q86" s="919"/>
      <c r="R86" s="920"/>
      <c r="S86" s="231"/>
    </row>
    <row r="87" spans="2:19" ht="35.25" customHeight="1" outlineLevel="1" x14ac:dyDescent="0.35">
      <c r="B87" s="877"/>
      <c r="C87" s="925"/>
      <c r="D87" s="228"/>
      <c r="E87" s="921"/>
      <c r="F87" s="922"/>
      <c r="G87" s="229"/>
      <c r="H87" s="230"/>
      <c r="I87" s="919"/>
      <c r="J87" s="920"/>
      <c r="K87" s="231"/>
      <c r="L87" s="230"/>
      <c r="M87" s="919"/>
      <c r="N87" s="920"/>
      <c r="O87" s="231"/>
      <c r="P87" s="230"/>
      <c r="Q87" s="919"/>
      <c r="R87" s="920"/>
      <c r="S87" s="231"/>
    </row>
    <row r="88" spans="2:19" ht="33" customHeight="1" outlineLevel="1" x14ac:dyDescent="0.35">
      <c r="B88" s="878"/>
      <c r="C88" s="925"/>
      <c r="D88" s="228"/>
      <c r="E88" s="921"/>
      <c r="F88" s="922"/>
      <c r="G88" s="229"/>
      <c r="H88" s="230"/>
      <c r="I88" s="919"/>
      <c r="J88" s="920"/>
      <c r="K88" s="231"/>
      <c r="L88" s="230"/>
      <c r="M88" s="919"/>
      <c r="N88" s="920"/>
      <c r="O88" s="231"/>
      <c r="P88" s="230"/>
      <c r="Q88" s="919"/>
      <c r="R88" s="920"/>
      <c r="S88" s="231"/>
    </row>
    <row r="89" spans="2:19" ht="31.5" customHeight="1" thickBot="1" x14ac:dyDescent="0.4">
      <c r="B89" s="180"/>
      <c r="C89" s="232"/>
      <c r="D89" s="204"/>
    </row>
    <row r="90" spans="2:19" ht="30.75" customHeight="1" thickBot="1" x14ac:dyDescent="0.4">
      <c r="B90" s="180"/>
      <c r="C90" s="180"/>
      <c r="D90" s="841" t="s">
        <v>301</v>
      </c>
      <c r="E90" s="842"/>
      <c r="F90" s="842"/>
      <c r="G90" s="843"/>
      <c r="H90" s="932" t="s">
        <v>301</v>
      </c>
      <c r="I90" s="933"/>
      <c r="J90" s="933"/>
      <c r="K90" s="934"/>
      <c r="L90" s="842" t="s">
        <v>303</v>
      </c>
      <c r="M90" s="842"/>
      <c r="N90" s="842"/>
      <c r="O90" s="842"/>
      <c r="P90" s="842" t="s">
        <v>302</v>
      </c>
      <c r="Q90" s="842"/>
      <c r="R90" s="842"/>
      <c r="S90" s="843"/>
    </row>
    <row r="91" spans="2:19" ht="30.75" customHeight="1" x14ac:dyDescent="0.35">
      <c r="B91" s="864" t="s">
        <v>357</v>
      </c>
      <c r="C91" s="864" t="s">
        <v>358</v>
      </c>
      <c r="D91" s="892" t="s">
        <v>359</v>
      </c>
      <c r="E91" s="893"/>
      <c r="F91" s="205" t="s">
        <v>300</v>
      </c>
      <c r="G91" s="233" t="s">
        <v>339</v>
      </c>
      <c r="H91" s="923" t="s">
        <v>359</v>
      </c>
      <c r="I91" s="893"/>
      <c r="J91" s="205" t="s">
        <v>300</v>
      </c>
      <c r="K91" s="233" t="s">
        <v>339</v>
      </c>
      <c r="L91" s="923" t="s">
        <v>359</v>
      </c>
      <c r="M91" s="893"/>
      <c r="N91" s="205" t="s">
        <v>300</v>
      </c>
      <c r="O91" s="233" t="s">
        <v>339</v>
      </c>
      <c r="P91" s="923" t="s">
        <v>359</v>
      </c>
      <c r="Q91" s="893"/>
      <c r="R91" s="205" t="s">
        <v>300</v>
      </c>
      <c r="S91" s="233" t="s">
        <v>339</v>
      </c>
    </row>
    <row r="92" spans="2:19" ht="29.25" customHeight="1" x14ac:dyDescent="0.35">
      <c r="B92" s="866"/>
      <c r="C92" s="866"/>
      <c r="D92" s="912"/>
      <c r="E92" s="924"/>
      <c r="F92" s="224"/>
      <c r="G92" s="234"/>
      <c r="H92" s="235"/>
      <c r="I92" s="236"/>
      <c r="J92" s="226"/>
      <c r="K92" s="237"/>
      <c r="L92" s="235"/>
      <c r="M92" s="236"/>
      <c r="N92" s="226"/>
      <c r="O92" s="237"/>
      <c r="P92" s="235"/>
      <c r="Q92" s="236"/>
      <c r="R92" s="226"/>
      <c r="S92" s="237"/>
    </row>
    <row r="93" spans="2:19" ht="45" customHeight="1" x14ac:dyDescent="0.35">
      <c r="B93" s="927" t="s">
        <v>360</v>
      </c>
      <c r="C93" s="876" t="s">
        <v>361</v>
      </c>
      <c r="D93" s="191" t="s">
        <v>362</v>
      </c>
      <c r="E93" s="191" t="s">
        <v>363</v>
      </c>
      <c r="F93" s="207" t="s">
        <v>364</v>
      </c>
      <c r="G93" s="192" t="s">
        <v>365</v>
      </c>
      <c r="H93" s="191" t="s">
        <v>362</v>
      </c>
      <c r="I93" s="191" t="s">
        <v>363</v>
      </c>
      <c r="J93" s="207" t="s">
        <v>364</v>
      </c>
      <c r="K93" s="192" t="s">
        <v>365</v>
      </c>
      <c r="L93" s="191" t="s">
        <v>362</v>
      </c>
      <c r="M93" s="191" t="s">
        <v>363</v>
      </c>
      <c r="N93" s="207" t="s">
        <v>364</v>
      </c>
      <c r="O93" s="192" t="s">
        <v>365</v>
      </c>
      <c r="P93" s="191" t="s">
        <v>362</v>
      </c>
      <c r="Q93" s="191" t="s">
        <v>363</v>
      </c>
      <c r="R93" s="207" t="s">
        <v>364</v>
      </c>
      <c r="S93" s="192" t="s">
        <v>365</v>
      </c>
    </row>
    <row r="94" spans="2:19" ht="29.25" customHeight="1" x14ac:dyDescent="0.35">
      <c r="B94" s="927"/>
      <c r="C94" s="877"/>
      <c r="D94" s="928"/>
      <c r="E94" s="930"/>
      <c r="F94" s="928"/>
      <c r="G94" s="937"/>
      <c r="H94" s="939"/>
      <c r="I94" s="939"/>
      <c r="J94" s="939"/>
      <c r="K94" s="935"/>
      <c r="L94" s="939"/>
      <c r="M94" s="939"/>
      <c r="N94" s="939"/>
      <c r="O94" s="935"/>
      <c r="P94" s="939"/>
      <c r="Q94" s="939"/>
      <c r="R94" s="939"/>
      <c r="S94" s="935"/>
    </row>
    <row r="95" spans="2:19" ht="29.25" customHeight="1" x14ac:dyDescent="0.35">
      <c r="B95" s="927"/>
      <c r="C95" s="877"/>
      <c r="D95" s="929"/>
      <c r="E95" s="931"/>
      <c r="F95" s="929"/>
      <c r="G95" s="938"/>
      <c r="H95" s="940"/>
      <c r="I95" s="940"/>
      <c r="J95" s="940"/>
      <c r="K95" s="936"/>
      <c r="L95" s="940"/>
      <c r="M95" s="940"/>
      <c r="N95" s="940"/>
      <c r="O95" s="936"/>
      <c r="P95" s="940"/>
      <c r="Q95" s="940"/>
      <c r="R95" s="940"/>
      <c r="S95" s="936"/>
    </row>
    <row r="96" spans="2:19" ht="24" outlineLevel="1" x14ac:dyDescent="0.35">
      <c r="B96" s="927"/>
      <c r="C96" s="877"/>
      <c r="D96" s="191" t="s">
        <v>362</v>
      </c>
      <c r="E96" s="191" t="s">
        <v>363</v>
      </c>
      <c r="F96" s="207" t="s">
        <v>364</v>
      </c>
      <c r="G96" s="192" t="s">
        <v>365</v>
      </c>
      <c r="H96" s="191" t="s">
        <v>362</v>
      </c>
      <c r="I96" s="191" t="s">
        <v>363</v>
      </c>
      <c r="J96" s="207" t="s">
        <v>364</v>
      </c>
      <c r="K96" s="192" t="s">
        <v>365</v>
      </c>
      <c r="L96" s="191" t="s">
        <v>362</v>
      </c>
      <c r="M96" s="191" t="s">
        <v>363</v>
      </c>
      <c r="N96" s="207" t="s">
        <v>364</v>
      </c>
      <c r="O96" s="192" t="s">
        <v>365</v>
      </c>
      <c r="P96" s="191" t="s">
        <v>362</v>
      </c>
      <c r="Q96" s="191" t="s">
        <v>363</v>
      </c>
      <c r="R96" s="207" t="s">
        <v>364</v>
      </c>
      <c r="S96" s="192" t="s">
        <v>365</v>
      </c>
    </row>
    <row r="97" spans="2:19" ht="29.25" customHeight="1" outlineLevel="1" x14ac:dyDescent="0.35">
      <c r="B97" s="927"/>
      <c r="C97" s="877"/>
      <c r="D97" s="928"/>
      <c r="E97" s="930"/>
      <c r="F97" s="928"/>
      <c r="G97" s="937"/>
      <c r="H97" s="939"/>
      <c r="I97" s="939"/>
      <c r="J97" s="939"/>
      <c r="K97" s="935"/>
      <c r="L97" s="939"/>
      <c r="M97" s="939"/>
      <c r="N97" s="939"/>
      <c r="O97" s="935"/>
      <c r="P97" s="939"/>
      <c r="Q97" s="939"/>
      <c r="R97" s="939"/>
      <c r="S97" s="935"/>
    </row>
    <row r="98" spans="2:19" ht="29.25" customHeight="1" outlineLevel="1" x14ac:dyDescent="0.35">
      <c r="B98" s="927"/>
      <c r="C98" s="877"/>
      <c r="D98" s="929"/>
      <c r="E98" s="931"/>
      <c r="F98" s="929"/>
      <c r="G98" s="938"/>
      <c r="H98" s="940"/>
      <c r="I98" s="940"/>
      <c r="J98" s="940"/>
      <c r="K98" s="936"/>
      <c r="L98" s="940"/>
      <c r="M98" s="940"/>
      <c r="N98" s="940"/>
      <c r="O98" s="936"/>
      <c r="P98" s="940"/>
      <c r="Q98" s="940"/>
      <c r="R98" s="940"/>
      <c r="S98" s="936"/>
    </row>
    <row r="99" spans="2:19" ht="24" outlineLevel="1" x14ac:dyDescent="0.35">
      <c r="B99" s="927"/>
      <c r="C99" s="877"/>
      <c r="D99" s="191" t="s">
        <v>362</v>
      </c>
      <c r="E99" s="191" t="s">
        <v>363</v>
      </c>
      <c r="F99" s="207" t="s">
        <v>364</v>
      </c>
      <c r="G99" s="192" t="s">
        <v>365</v>
      </c>
      <c r="H99" s="191" t="s">
        <v>362</v>
      </c>
      <c r="I99" s="191" t="s">
        <v>363</v>
      </c>
      <c r="J99" s="207" t="s">
        <v>364</v>
      </c>
      <c r="K99" s="192" t="s">
        <v>365</v>
      </c>
      <c r="L99" s="191" t="s">
        <v>362</v>
      </c>
      <c r="M99" s="191" t="s">
        <v>363</v>
      </c>
      <c r="N99" s="207" t="s">
        <v>364</v>
      </c>
      <c r="O99" s="192" t="s">
        <v>365</v>
      </c>
      <c r="P99" s="191" t="s">
        <v>362</v>
      </c>
      <c r="Q99" s="191" t="s">
        <v>363</v>
      </c>
      <c r="R99" s="207" t="s">
        <v>364</v>
      </c>
      <c r="S99" s="192" t="s">
        <v>365</v>
      </c>
    </row>
    <row r="100" spans="2:19" ht="29.25" customHeight="1" outlineLevel="1" x14ac:dyDescent="0.35">
      <c r="B100" s="927"/>
      <c r="C100" s="877"/>
      <c r="D100" s="928"/>
      <c r="E100" s="930"/>
      <c r="F100" s="928"/>
      <c r="G100" s="937"/>
      <c r="H100" s="939"/>
      <c r="I100" s="939"/>
      <c r="J100" s="939"/>
      <c r="K100" s="935"/>
      <c r="L100" s="939"/>
      <c r="M100" s="939"/>
      <c r="N100" s="939"/>
      <c r="O100" s="935"/>
      <c r="P100" s="939"/>
      <c r="Q100" s="939"/>
      <c r="R100" s="939"/>
      <c r="S100" s="935"/>
    </row>
    <row r="101" spans="2:19" ht="29.25" customHeight="1" outlineLevel="1" x14ac:dyDescent="0.35">
      <c r="B101" s="927"/>
      <c r="C101" s="877"/>
      <c r="D101" s="929"/>
      <c r="E101" s="931"/>
      <c r="F101" s="929"/>
      <c r="G101" s="938"/>
      <c r="H101" s="940"/>
      <c r="I101" s="940"/>
      <c r="J101" s="940"/>
      <c r="K101" s="936"/>
      <c r="L101" s="940"/>
      <c r="M101" s="940"/>
      <c r="N101" s="940"/>
      <c r="O101" s="936"/>
      <c r="P101" s="940"/>
      <c r="Q101" s="940"/>
      <c r="R101" s="940"/>
      <c r="S101" s="936"/>
    </row>
    <row r="102" spans="2:19" ht="24" outlineLevel="1" x14ac:dyDescent="0.35">
      <c r="B102" s="927"/>
      <c r="C102" s="877"/>
      <c r="D102" s="191" t="s">
        <v>362</v>
      </c>
      <c r="E102" s="191" t="s">
        <v>363</v>
      </c>
      <c r="F102" s="207" t="s">
        <v>364</v>
      </c>
      <c r="G102" s="192" t="s">
        <v>365</v>
      </c>
      <c r="H102" s="191" t="s">
        <v>362</v>
      </c>
      <c r="I102" s="191" t="s">
        <v>363</v>
      </c>
      <c r="J102" s="207" t="s">
        <v>364</v>
      </c>
      <c r="K102" s="192" t="s">
        <v>365</v>
      </c>
      <c r="L102" s="191" t="s">
        <v>362</v>
      </c>
      <c r="M102" s="191" t="s">
        <v>363</v>
      </c>
      <c r="N102" s="207" t="s">
        <v>364</v>
      </c>
      <c r="O102" s="192" t="s">
        <v>365</v>
      </c>
      <c r="P102" s="191" t="s">
        <v>362</v>
      </c>
      <c r="Q102" s="191" t="s">
        <v>363</v>
      </c>
      <c r="R102" s="207" t="s">
        <v>364</v>
      </c>
      <c r="S102" s="192" t="s">
        <v>365</v>
      </c>
    </row>
    <row r="103" spans="2:19" ht="29.25" customHeight="1" outlineLevel="1" x14ac:dyDescent="0.35">
      <c r="B103" s="927"/>
      <c r="C103" s="877"/>
      <c r="D103" s="928"/>
      <c r="E103" s="930"/>
      <c r="F103" s="928"/>
      <c r="G103" s="937"/>
      <c r="H103" s="939"/>
      <c r="I103" s="939"/>
      <c r="J103" s="939"/>
      <c r="K103" s="935"/>
      <c r="L103" s="939"/>
      <c r="M103" s="939"/>
      <c r="N103" s="939"/>
      <c r="O103" s="935"/>
      <c r="P103" s="939"/>
      <c r="Q103" s="939"/>
      <c r="R103" s="939"/>
      <c r="S103" s="935"/>
    </row>
    <row r="104" spans="2:19" ht="29.25" customHeight="1" outlineLevel="1" x14ac:dyDescent="0.35">
      <c r="B104" s="927"/>
      <c r="C104" s="878"/>
      <c r="D104" s="929"/>
      <c r="E104" s="931"/>
      <c r="F104" s="929"/>
      <c r="G104" s="938"/>
      <c r="H104" s="940"/>
      <c r="I104" s="940"/>
      <c r="J104" s="940"/>
      <c r="K104" s="936"/>
      <c r="L104" s="940"/>
      <c r="M104" s="940"/>
      <c r="N104" s="940"/>
      <c r="O104" s="936"/>
      <c r="P104" s="940"/>
      <c r="Q104" s="940"/>
      <c r="R104" s="940"/>
      <c r="S104" s="936"/>
    </row>
    <row r="105" spans="2:19" ht="15" thickBot="1" x14ac:dyDescent="0.4">
      <c r="B105" s="180"/>
      <c r="C105" s="180"/>
    </row>
    <row r="106" spans="2:19" ht="15" thickBot="1" x14ac:dyDescent="0.4">
      <c r="B106" s="180"/>
      <c r="C106" s="180"/>
      <c r="D106" s="841" t="s">
        <v>301</v>
      </c>
      <c r="E106" s="842"/>
      <c r="F106" s="842"/>
      <c r="G106" s="843"/>
      <c r="H106" s="932" t="s">
        <v>366</v>
      </c>
      <c r="I106" s="933"/>
      <c r="J106" s="933"/>
      <c r="K106" s="934"/>
      <c r="L106" s="932" t="s">
        <v>303</v>
      </c>
      <c r="M106" s="933"/>
      <c r="N106" s="933"/>
      <c r="O106" s="934"/>
      <c r="P106" s="932" t="s">
        <v>304</v>
      </c>
      <c r="Q106" s="933"/>
      <c r="R106" s="933"/>
      <c r="S106" s="934"/>
    </row>
    <row r="107" spans="2:19" ht="33.75" customHeight="1" x14ac:dyDescent="0.35">
      <c r="B107" s="941" t="s">
        <v>367</v>
      </c>
      <c r="C107" s="864" t="s">
        <v>368</v>
      </c>
      <c r="D107" s="238" t="s">
        <v>369</v>
      </c>
      <c r="E107" s="239" t="s">
        <v>370</v>
      </c>
      <c r="F107" s="892" t="s">
        <v>371</v>
      </c>
      <c r="G107" s="900"/>
      <c r="H107" s="238" t="s">
        <v>369</v>
      </c>
      <c r="I107" s="239" t="s">
        <v>370</v>
      </c>
      <c r="J107" s="892" t="s">
        <v>371</v>
      </c>
      <c r="K107" s="900"/>
      <c r="L107" s="238" t="s">
        <v>369</v>
      </c>
      <c r="M107" s="239" t="s">
        <v>370</v>
      </c>
      <c r="N107" s="892" t="s">
        <v>371</v>
      </c>
      <c r="O107" s="900"/>
      <c r="P107" s="238" t="s">
        <v>369</v>
      </c>
      <c r="Q107" s="239" t="s">
        <v>370</v>
      </c>
      <c r="R107" s="892" t="s">
        <v>371</v>
      </c>
      <c r="S107" s="900"/>
    </row>
    <row r="108" spans="2:19" ht="30" customHeight="1" x14ac:dyDescent="0.35">
      <c r="B108" s="942"/>
      <c r="C108" s="866"/>
      <c r="D108" s="240"/>
      <c r="E108" s="241"/>
      <c r="F108" s="912"/>
      <c r="G108" s="916"/>
      <c r="H108" s="242"/>
      <c r="I108" s="243"/>
      <c r="J108" s="944"/>
      <c r="K108" s="945"/>
      <c r="L108" s="242"/>
      <c r="M108" s="243"/>
      <c r="N108" s="944"/>
      <c r="O108" s="945"/>
      <c r="P108" s="242"/>
      <c r="Q108" s="243"/>
      <c r="R108" s="944"/>
      <c r="S108" s="945"/>
    </row>
    <row r="109" spans="2:19" ht="32.25" customHeight="1" x14ac:dyDescent="0.35">
      <c r="B109" s="942"/>
      <c r="C109" s="941" t="s">
        <v>372</v>
      </c>
      <c r="D109" s="244" t="s">
        <v>369</v>
      </c>
      <c r="E109" s="191" t="s">
        <v>370</v>
      </c>
      <c r="F109" s="191" t="s">
        <v>373</v>
      </c>
      <c r="G109" s="214" t="s">
        <v>374</v>
      </c>
      <c r="H109" s="244" t="s">
        <v>369</v>
      </c>
      <c r="I109" s="191" t="s">
        <v>370</v>
      </c>
      <c r="J109" s="191" t="s">
        <v>373</v>
      </c>
      <c r="K109" s="214" t="s">
        <v>374</v>
      </c>
      <c r="L109" s="244" t="s">
        <v>369</v>
      </c>
      <c r="M109" s="191" t="s">
        <v>370</v>
      </c>
      <c r="N109" s="191" t="s">
        <v>373</v>
      </c>
      <c r="O109" s="214" t="s">
        <v>374</v>
      </c>
      <c r="P109" s="244" t="s">
        <v>369</v>
      </c>
      <c r="Q109" s="191" t="s">
        <v>370</v>
      </c>
      <c r="R109" s="191" t="s">
        <v>373</v>
      </c>
      <c r="S109" s="214" t="s">
        <v>374</v>
      </c>
    </row>
    <row r="110" spans="2:19" ht="27.75" customHeight="1" x14ac:dyDescent="0.35">
      <c r="B110" s="942"/>
      <c r="C110" s="942"/>
      <c r="D110" s="563">
        <v>0</v>
      </c>
      <c r="E110" s="188">
        <v>0</v>
      </c>
      <c r="F110" s="225"/>
      <c r="G110" s="234"/>
      <c r="H110" s="564">
        <v>42</v>
      </c>
      <c r="I110" s="189">
        <v>0.28000000000000003</v>
      </c>
      <c r="J110" s="227" t="s">
        <v>556</v>
      </c>
      <c r="K110" s="237" t="s">
        <v>421</v>
      </c>
      <c r="L110" s="242"/>
      <c r="M110" s="211"/>
      <c r="N110" s="227"/>
      <c r="O110" s="237"/>
      <c r="P110" s="242"/>
      <c r="Q110" s="211"/>
      <c r="R110" s="227"/>
      <c r="S110" s="237"/>
    </row>
    <row r="111" spans="2:19" ht="27.75" customHeight="1" outlineLevel="1" x14ac:dyDescent="0.35">
      <c r="B111" s="942"/>
      <c r="C111" s="942"/>
      <c r="D111" s="244" t="s">
        <v>369</v>
      </c>
      <c r="E111" s="191" t="s">
        <v>370</v>
      </c>
      <c r="F111" s="191" t="s">
        <v>373</v>
      </c>
      <c r="G111" s="214" t="s">
        <v>374</v>
      </c>
      <c r="H111" s="244" t="s">
        <v>369</v>
      </c>
      <c r="I111" s="191" t="s">
        <v>370</v>
      </c>
      <c r="J111" s="191" t="s">
        <v>373</v>
      </c>
      <c r="K111" s="214" t="s">
        <v>374</v>
      </c>
      <c r="L111" s="244" t="s">
        <v>369</v>
      </c>
      <c r="M111" s="191" t="s">
        <v>370</v>
      </c>
      <c r="N111" s="191" t="s">
        <v>373</v>
      </c>
      <c r="O111" s="214" t="s">
        <v>374</v>
      </c>
      <c r="P111" s="244" t="s">
        <v>369</v>
      </c>
      <c r="Q111" s="191" t="s">
        <v>370</v>
      </c>
      <c r="R111" s="191" t="s">
        <v>373</v>
      </c>
      <c r="S111" s="214" t="s">
        <v>374</v>
      </c>
    </row>
    <row r="112" spans="2:19" ht="27.75" customHeight="1" outlineLevel="1" x14ac:dyDescent="0.35">
      <c r="B112" s="942"/>
      <c r="C112" s="942"/>
      <c r="D112" s="240"/>
      <c r="E112" s="209"/>
      <c r="F112" s="225"/>
      <c r="G112" s="234"/>
      <c r="H112" s="242"/>
      <c r="I112" s="211"/>
      <c r="J112" s="227"/>
      <c r="K112" s="237"/>
      <c r="L112" s="242"/>
      <c r="M112" s="211"/>
      <c r="N112" s="227"/>
      <c r="O112" s="237"/>
      <c r="P112" s="242"/>
      <c r="Q112" s="211"/>
      <c r="R112" s="227"/>
      <c r="S112" s="237"/>
    </row>
    <row r="113" spans="2:19" ht="27.75" customHeight="1" outlineLevel="1" x14ac:dyDescent="0.35">
      <c r="B113" s="942"/>
      <c r="C113" s="942"/>
      <c r="D113" s="244" t="s">
        <v>369</v>
      </c>
      <c r="E113" s="191" t="s">
        <v>370</v>
      </c>
      <c r="F113" s="191" t="s">
        <v>373</v>
      </c>
      <c r="G113" s="214" t="s">
        <v>374</v>
      </c>
      <c r="H113" s="244" t="s">
        <v>369</v>
      </c>
      <c r="I113" s="191" t="s">
        <v>370</v>
      </c>
      <c r="J113" s="191" t="s">
        <v>373</v>
      </c>
      <c r="K113" s="214" t="s">
        <v>374</v>
      </c>
      <c r="L113" s="244" t="s">
        <v>369</v>
      </c>
      <c r="M113" s="191" t="s">
        <v>370</v>
      </c>
      <c r="N113" s="191" t="s">
        <v>373</v>
      </c>
      <c r="O113" s="214" t="s">
        <v>374</v>
      </c>
      <c r="P113" s="244" t="s">
        <v>369</v>
      </c>
      <c r="Q113" s="191" t="s">
        <v>370</v>
      </c>
      <c r="R113" s="191" t="s">
        <v>373</v>
      </c>
      <c r="S113" s="214" t="s">
        <v>374</v>
      </c>
    </row>
    <row r="114" spans="2:19" ht="27.75" customHeight="1" outlineLevel="1" x14ac:dyDescent="0.35">
      <c r="B114" s="942"/>
      <c r="C114" s="942"/>
      <c r="D114" s="240"/>
      <c r="E114" s="209"/>
      <c r="F114" s="225"/>
      <c r="G114" s="234"/>
      <c r="H114" s="242"/>
      <c r="I114" s="211"/>
      <c r="J114" s="227"/>
      <c r="K114" s="237"/>
      <c r="L114" s="242"/>
      <c r="M114" s="211"/>
      <c r="N114" s="227"/>
      <c r="O114" s="237"/>
      <c r="P114" s="242"/>
      <c r="Q114" s="211"/>
      <c r="R114" s="227"/>
      <c r="S114" s="237"/>
    </row>
    <row r="115" spans="2:19" ht="27.75" customHeight="1" outlineLevel="1" x14ac:dyDescent="0.35">
      <c r="B115" s="942"/>
      <c r="C115" s="942"/>
      <c r="D115" s="244" t="s">
        <v>369</v>
      </c>
      <c r="E115" s="191" t="s">
        <v>370</v>
      </c>
      <c r="F115" s="191" t="s">
        <v>373</v>
      </c>
      <c r="G115" s="214" t="s">
        <v>374</v>
      </c>
      <c r="H115" s="244" t="s">
        <v>369</v>
      </c>
      <c r="I115" s="191" t="s">
        <v>370</v>
      </c>
      <c r="J115" s="191" t="s">
        <v>373</v>
      </c>
      <c r="K115" s="214" t="s">
        <v>374</v>
      </c>
      <c r="L115" s="244" t="s">
        <v>369</v>
      </c>
      <c r="M115" s="191" t="s">
        <v>370</v>
      </c>
      <c r="N115" s="191" t="s">
        <v>373</v>
      </c>
      <c r="O115" s="214" t="s">
        <v>374</v>
      </c>
      <c r="P115" s="244" t="s">
        <v>369</v>
      </c>
      <c r="Q115" s="191" t="s">
        <v>370</v>
      </c>
      <c r="R115" s="191" t="s">
        <v>373</v>
      </c>
      <c r="S115" s="214" t="s">
        <v>374</v>
      </c>
    </row>
    <row r="116" spans="2:19" ht="27.75" customHeight="1" outlineLevel="1" x14ac:dyDescent="0.35">
      <c r="B116" s="943"/>
      <c r="C116" s="943"/>
      <c r="D116" s="240"/>
      <c r="E116" s="209"/>
      <c r="F116" s="225"/>
      <c r="G116" s="234"/>
      <c r="H116" s="242"/>
      <c r="I116" s="211"/>
      <c r="J116" s="227"/>
      <c r="K116" s="237"/>
      <c r="L116" s="242"/>
      <c r="M116" s="211"/>
      <c r="N116" s="227"/>
      <c r="O116" s="237"/>
      <c r="P116" s="242"/>
      <c r="Q116" s="211"/>
      <c r="R116" s="227"/>
      <c r="S116" s="237"/>
    </row>
    <row r="117" spans="2:19" ht="26.25" customHeight="1" x14ac:dyDescent="0.35">
      <c r="B117" s="879" t="s">
        <v>375</v>
      </c>
      <c r="C117" s="948" t="s">
        <v>376</v>
      </c>
      <c r="D117" s="245" t="s">
        <v>377</v>
      </c>
      <c r="E117" s="245" t="s">
        <v>378</v>
      </c>
      <c r="F117" s="245" t="s">
        <v>300</v>
      </c>
      <c r="G117" s="246" t="s">
        <v>379</v>
      </c>
      <c r="H117" s="247" t="s">
        <v>377</v>
      </c>
      <c r="I117" s="245" t="s">
        <v>378</v>
      </c>
      <c r="J117" s="245" t="s">
        <v>300</v>
      </c>
      <c r="K117" s="246" t="s">
        <v>379</v>
      </c>
      <c r="L117" s="245" t="s">
        <v>377</v>
      </c>
      <c r="M117" s="245" t="s">
        <v>378</v>
      </c>
      <c r="N117" s="245" t="s">
        <v>300</v>
      </c>
      <c r="O117" s="246" t="s">
        <v>379</v>
      </c>
      <c r="P117" s="245" t="s">
        <v>377</v>
      </c>
      <c r="Q117" s="245" t="s">
        <v>378</v>
      </c>
      <c r="R117" s="245" t="s">
        <v>300</v>
      </c>
      <c r="S117" s="246" t="s">
        <v>379</v>
      </c>
    </row>
    <row r="118" spans="2:19" ht="32.25" customHeight="1" x14ac:dyDescent="0.35">
      <c r="B118" s="880"/>
      <c r="C118" s="949"/>
      <c r="D118" s="208">
        <v>0</v>
      </c>
      <c r="E118" s="208" t="s">
        <v>448</v>
      </c>
      <c r="F118" s="208" t="s">
        <v>482</v>
      </c>
      <c r="G118" s="208" t="s">
        <v>571</v>
      </c>
      <c r="H118" s="230">
        <v>33</v>
      </c>
      <c r="I118" s="210" t="s">
        <v>422</v>
      </c>
      <c r="J118" s="210" t="s">
        <v>266</v>
      </c>
      <c r="K118" s="231" t="s">
        <v>539</v>
      </c>
      <c r="L118" s="210"/>
      <c r="M118" s="210"/>
      <c r="N118" s="210"/>
      <c r="O118" s="231"/>
      <c r="P118" s="210"/>
      <c r="Q118" s="210"/>
      <c r="R118" s="210"/>
      <c r="S118" s="231"/>
    </row>
    <row r="119" spans="2:19" ht="32.25" customHeight="1" x14ac:dyDescent="0.35">
      <c r="B119" s="880"/>
      <c r="C119" s="879" t="s">
        <v>380</v>
      </c>
      <c r="D119" s="191" t="s">
        <v>381</v>
      </c>
      <c r="E119" s="890" t="s">
        <v>382</v>
      </c>
      <c r="F119" s="926"/>
      <c r="G119" s="192" t="s">
        <v>383</v>
      </c>
      <c r="H119" s="191" t="s">
        <v>381</v>
      </c>
      <c r="I119" s="890" t="s">
        <v>382</v>
      </c>
      <c r="J119" s="926"/>
      <c r="K119" s="192" t="s">
        <v>383</v>
      </c>
      <c r="L119" s="191" t="s">
        <v>381</v>
      </c>
      <c r="M119" s="890" t="s">
        <v>382</v>
      </c>
      <c r="N119" s="926"/>
      <c r="O119" s="192" t="s">
        <v>383</v>
      </c>
      <c r="P119" s="191" t="s">
        <v>381</v>
      </c>
      <c r="Q119" s="191" t="s">
        <v>382</v>
      </c>
      <c r="R119" s="890" t="s">
        <v>382</v>
      </c>
      <c r="S119" s="926"/>
    </row>
    <row r="120" spans="2:19" ht="23.25" customHeight="1" x14ac:dyDescent="0.35">
      <c r="B120" s="880"/>
      <c r="C120" s="880"/>
      <c r="D120" s="248"/>
      <c r="E120" s="950"/>
      <c r="F120" s="951"/>
      <c r="G120" s="195"/>
      <c r="H120" s="249"/>
      <c r="I120" s="946"/>
      <c r="J120" s="947"/>
      <c r="K120" s="220"/>
      <c r="L120" s="249"/>
      <c r="M120" s="946"/>
      <c r="N120" s="947"/>
      <c r="O120" s="198"/>
      <c r="P120" s="249"/>
      <c r="Q120" s="196"/>
      <c r="R120" s="946"/>
      <c r="S120" s="947"/>
    </row>
    <row r="121" spans="2:19" ht="23.25" customHeight="1" outlineLevel="1" x14ac:dyDescent="0.35">
      <c r="B121" s="880"/>
      <c r="C121" s="880"/>
      <c r="D121" s="191" t="s">
        <v>381</v>
      </c>
      <c r="E121" s="890" t="s">
        <v>382</v>
      </c>
      <c r="F121" s="926"/>
      <c r="G121" s="192" t="s">
        <v>383</v>
      </c>
      <c r="H121" s="191" t="s">
        <v>381</v>
      </c>
      <c r="I121" s="890" t="s">
        <v>382</v>
      </c>
      <c r="J121" s="926"/>
      <c r="K121" s="192" t="s">
        <v>383</v>
      </c>
      <c r="L121" s="191" t="s">
        <v>381</v>
      </c>
      <c r="M121" s="890" t="s">
        <v>382</v>
      </c>
      <c r="N121" s="926"/>
      <c r="O121" s="192" t="s">
        <v>383</v>
      </c>
      <c r="P121" s="191" t="s">
        <v>381</v>
      </c>
      <c r="Q121" s="191" t="s">
        <v>382</v>
      </c>
      <c r="R121" s="890" t="s">
        <v>382</v>
      </c>
      <c r="S121" s="926"/>
    </row>
    <row r="122" spans="2:19" ht="23.25" customHeight="1" outlineLevel="1" x14ac:dyDescent="0.35">
      <c r="B122" s="880"/>
      <c r="C122" s="880"/>
      <c r="D122" s="248"/>
      <c r="E122" s="950"/>
      <c r="F122" s="951"/>
      <c r="G122" s="195"/>
      <c r="H122" s="249"/>
      <c r="I122" s="946"/>
      <c r="J122" s="947"/>
      <c r="K122" s="198"/>
      <c r="L122" s="249"/>
      <c r="M122" s="946"/>
      <c r="N122" s="947"/>
      <c r="O122" s="198"/>
      <c r="P122" s="249"/>
      <c r="Q122" s="196"/>
      <c r="R122" s="946"/>
      <c r="S122" s="947"/>
    </row>
    <row r="123" spans="2:19" ht="23.25" customHeight="1" outlineLevel="1" x14ac:dyDescent="0.35">
      <c r="B123" s="880"/>
      <c r="C123" s="880"/>
      <c r="D123" s="191" t="s">
        <v>381</v>
      </c>
      <c r="E123" s="890" t="s">
        <v>382</v>
      </c>
      <c r="F123" s="926"/>
      <c r="G123" s="192" t="s">
        <v>383</v>
      </c>
      <c r="H123" s="191" t="s">
        <v>381</v>
      </c>
      <c r="I123" s="890" t="s">
        <v>382</v>
      </c>
      <c r="J123" s="926"/>
      <c r="K123" s="192" t="s">
        <v>383</v>
      </c>
      <c r="L123" s="191" t="s">
        <v>381</v>
      </c>
      <c r="M123" s="890" t="s">
        <v>382</v>
      </c>
      <c r="N123" s="926"/>
      <c r="O123" s="192" t="s">
        <v>383</v>
      </c>
      <c r="P123" s="191" t="s">
        <v>381</v>
      </c>
      <c r="Q123" s="191" t="s">
        <v>382</v>
      </c>
      <c r="R123" s="890" t="s">
        <v>382</v>
      </c>
      <c r="S123" s="926"/>
    </row>
    <row r="124" spans="2:19" ht="23.25" customHeight="1" outlineLevel="1" x14ac:dyDescent="0.35">
      <c r="B124" s="880"/>
      <c r="C124" s="880"/>
      <c r="D124" s="248"/>
      <c r="E124" s="950"/>
      <c r="F124" s="951"/>
      <c r="G124" s="195"/>
      <c r="H124" s="249"/>
      <c r="I124" s="946"/>
      <c r="J124" s="947"/>
      <c r="K124" s="198"/>
      <c r="L124" s="249"/>
      <c r="M124" s="946"/>
      <c r="N124" s="947"/>
      <c r="O124" s="198"/>
      <c r="P124" s="249"/>
      <c r="Q124" s="196"/>
      <c r="R124" s="946"/>
      <c r="S124" s="947"/>
    </row>
    <row r="125" spans="2:19" ht="23.25" customHeight="1" outlineLevel="1" x14ac:dyDescent="0.35">
      <c r="B125" s="880"/>
      <c r="C125" s="880"/>
      <c r="D125" s="191" t="s">
        <v>381</v>
      </c>
      <c r="E125" s="890" t="s">
        <v>382</v>
      </c>
      <c r="F125" s="926"/>
      <c r="G125" s="192" t="s">
        <v>383</v>
      </c>
      <c r="H125" s="191" t="s">
        <v>381</v>
      </c>
      <c r="I125" s="890" t="s">
        <v>382</v>
      </c>
      <c r="J125" s="926"/>
      <c r="K125" s="192" t="s">
        <v>383</v>
      </c>
      <c r="L125" s="191" t="s">
        <v>381</v>
      </c>
      <c r="M125" s="890" t="s">
        <v>382</v>
      </c>
      <c r="N125" s="926"/>
      <c r="O125" s="192" t="s">
        <v>383</v>
      </c>
      <c r="P125" s="191" t="s">
        <v>381</v>
      </c>
      <c r="Q125" s="191" t="s">
        <v>382</v>
      </c>
      <c r="R125" s="890" t="s">
        <v>382</v>
      </c>
      <c r="S125" s="926"/>
    </row>
    <row r="126" spans="2:19" ht="23.25" customHeight="1" outlineLevel="1" x14ac:dyDescent="0.35">
      <c r="B126" s="881"/>
      <c r="C126" s="881"/>
      <c r="D126" s="248"/>
      <c r="E126" s="950"/>
      <c r="F126" s="951"/>
      <c r="G126" s="195"/>
      <c r="H126" s="249"/>
      <c r="I126" s="946"/>
      <c r="J126" s="947"/>
      <c r="K126" s="198"/>
      <c r="L126" s="249"/>
      <c r="M126" s="946"/>
      <c r="N126" s="947"/>
      <c r="O126" s="198"/>
      <c r="P126" s="249"/>
      <c r="Q126" s="196"/>
      <c r="R126" s="946"/>
      <c r="S126" s="947"/>
    </row>
    <row r="127" spans="2:19" ht="15" thickBot="1" x14ac:dyDescent="0.4">
      <c r="B127" s="180"/>
      <c r="C127" s="180"/>
    </row>
    <row r="128" spans="2:19" ht="15" thickBot="1" x14ac:dyDescent="0.4">
      <c r="B128" s="180"/>
      <c r="C128" s="180"/>
      <c r="D128" s="841" t="s">
        <v>301</v>
      </c>
      <c r="E128" s="842"/>
      <c r="F128" s="842"/>
      <c r="G128" s="843"/>
      <c r="H128" s="841" t="s">
        <v>302</v>
      </c>
      <c r="I128" s="842"/>
      <c r="J128" s="842"/>
      <c r="K128" s="843"/>
      <c r="L128" s="842" t="s">
        <v>303</v>
      </c>
      <c r="M128" s="842"/>
      <c r="N128" s="842"/>
      <c r="O128" s="842"/>
      <c r="P128" s="841" t="s">
        <v>304</v>
      </c>
      <c r="Q128" s="842"/>
      <c r="R128" s="842"/>
      <c r="S128" s="843"/>
    </row>
    <row r="129" spans="2:19" x14ac:dyDescent="0.35">
      <c r="B129" s="864" t="s">
        <v>384</v>
      </c>
      <c r="C129" s="864" t="s">
        <v>385</v>
      </c>
      <c r="D129" s="892" t="s">
        <v>386</v>
      </c>
      <c r="E129" s="898"/>
      <c r="F129" s="898"/>
      <c r="G129" s="900"/>
      <c r="H129" s="892" t="s">
        <v>386</v>
      </c>
      <c r="I129" s="898"/>
      <c r="J129" s="898"/>
      <c r="K129" s="900"/>
      <c r="L129" s="892" t="s">
        <v>386</v>
      </c>
      <c r="M129" s="898"/>
      <c r="N129" s="898"/>
      <c r="O129" s="900"/>
      <c r="P129" s="892" t="s">
        <v>386</v>
      </c>
      <c r="Q129" s="898"/>
      <c r="R129" s="898"/>
      <c r="S129" s="900"/>
    </row>
    <row r="130" spans="2:19" ht="45" customHeight="1" x14ac:dyDescent="0.35">
      <c r="B130" s="866"/>
      <c r="C130" s="866"/>
      <c r="D130" s="962"/>
      <c r="E130" s="963"/>
      <c r="F130" s="963"/>
      <c r="G130" s="964"/>
      <c r="H130" s="965"/>
      <c r="I130" s="966"/>
      <c r="J130" s="966"/>
      <c r="K130" s="967"/>
      <c r="L130" s="965"/>
      <c r="M130" s="966"/>
      <c r="N130" s="966"/>
      <c r="O130" s="967"/>
      <c r="P130" s="965"/>
      <c r="Q130" s="966"/>
      <c r="R130" s="966"/>
      <c r="S130" s="967"/>
    </row>
    <row r="131" spans="2:19" ht="32.25" customHeight="1" x14ac:dyDescent="0.35">
      <c r="B131" s="876" t="s">
        <v>387</v>
      </c>
      <c r="C131" s="876" t="s">
        <v>388</v>
      </c>
      <c r="D131" s="245" t="s">
        <v>389</v>
      </c>
      <c r="E131" s="213" t="s">
        <v>300</v>
      </c>
      <c r="F131" s="191" t="s">
        <v>322</v>
      </c>
      <c r="G131" s="192" t="s">
        <v>339</v>
      </c>
      <c r="H131" s="245" t="s">
        <v>389</v>
      </c>
      <c r="I131" s="259" t="s">
        <v>300</v>
      </c>
      <c r="J131" s="191" t="s">
        <v>322</v>
      </c>
      <c r="K131" s="192" t="s">
        <v>339</v>
      </c>
      <c r="L131" s="245" t="s">
        <v>389</v>
      </c>
      <c r="M131" s="259" t="s">
        <v>300</v>
      </c>
      <c r="N131" s="191" t="s">
        <v>322</v>
      </c>
      <c r="O131" s="192" t="s">
        <v>339</v>
      </c>
      <c r="P131" s="245" t="s">
        <v>389</v>
      </c>
      <c r="Q131" s="259" t="s">
        <v>300</v>
      </c>
      <c r="R131" s="191" t="s">
        <v>322</v>
      </c>
      <c r="S131" s="192" t="s">
        <v>339</v>
      </c>
    </row>
    <row r="132" spans="2:19" ht="23.25" customHeight="1" x14ac:dyDescent="0.35">
      <c r="B132" s="877"/>
      <c r="C132" s="878"/>
      <c r="D132" s="208"/>
      <c r="E132" s="250"/>
      <c r="F132" s="194"/>
      <c r="G132" s="229"/>
      <c r="H132" s="210"/>
      <c r="I132" s="262"/>
      <c r="J132" s="210"/>
      <c r="K132" s="260"/>
      <c r="L132" s="210"/>
      <c r="M132" s="262"/>
      <c r="N132" s="210"/>
      <c r="O132" s="260"/>
      <c r="P132" s="210"/>
      <c r="Q132" s="262"/>
      <c r="R132" s="210"/>
      <c r="S132" s="260"/>
    </row>
    <row r="133" spans="2:19" ht="29.25" customHeight="1" x14ac:dyDescent="0.35">
      <c r="B133" s="877"/>
      <c r="C133" s="876" t="s">
        <v>390</v>
      </c>
      <c r="D133" s="191" t="s">
        <v>391</v>
      </c>
      <c r="E133" s="890" t="s">
        <v>392</v>
      </c>
      <c r="F133" s="926"/>
      <c r="G133" s="192" t="s">
        <v>393</v>
      </c>
      <c r="H133" s="191" t="s">
        <v>391</v>
      </c>
      <c r="I133" s="890" t="s">
        <v>392</v>
      </c>
      <c r="J133" s="926"/>
      <c r="K133" s="192" t="s">
        <v>393</v>
      </c>
      <c r="L133" s="191" t="s">
        <v>391</v>
      </c>
      <c r="M133" s="890" t="s">
        <v>392</v>
      </c>
      <c r="N133" s="926"/>
      <c r="O133" s="192" t="s">
        <v>393</v>
      </c>
      <c r="P133" s="191" t="s">
        <v>391</v>
      </c>
      <c r="Q133" s="890" t="s">
        <v>392</v>
      </c>
      <c r="R133" s="926"/>
      <c r="S133" s="192" t="s">
        <v>393</v>
      </c>
    </row>
    <row r="134" spans="2:19" ht="36.4" customHeight="1" x14ac:dyDescent="0.35">
      <c r="B134" s="878"/>
      <c r="C134" s="878"/>
      <c r="D134" s="248"/>
      <c r="E134" s="950"/>
      <c r="F134" s="951"/>
      <c r="G134" s="195"/>
      <c r="H134" s="249"/>
      <c r="I134" s="946"/>
      <c r="J134" s="947"/>
      <c r="K134" s="198"/>
      <c r="L134" s="249"/>
      <c r="M134" s="946"/>
      <c r="N134" s="947"/>
      <c r="O134" s="198"/>
      <c r="P134" s="249"/>
      <c r="Q134" s="946"/>
      <c r="R134" s="947"/>
      <c r="S134" s="198"/>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162" t="s">
        <v>394</v>
      </c>
    </row>
    <row r="141" spans="2:19" hidden="1" x14ac:dyDescent="0.35">
      <c r="D141" s="162" t="s">
        <v>395</v>
      </c>
      <c r="E141" s="162" t="s">
        <v>396</v>
      </c>
      <c r="F141" s="162" t="s">
        <v>397</v>
      </c>
      <c r="H141" s="162" t="s">
        <v>398</v>
      </c>
      <c r="I141" s="162" t="s">
        <v>399</v>
      </c>
    </row>
    <row r="142" spans="2:19" hidden="1" x14ac:dyDescent="0.35">
      <c r="D142" s="162" t="s">
        <v>400</v>
      </c>
      <c r="E142" s="162" t="s">
        <v>401</v>
      </c>
      <c r="F142" s="162" t="s">
        <v>402</v>
      </c>
      <c r="H142" s="162" t="s">
        <v>403</v>
      </c>
      <c r="I142" s="162" t="s">
        <v>404</v>
      </c>
    </row>
    <row r="143" spans="2:19" hidden="1" x14ac:dyDescent="0.35">
      <c r="D143" s="162" t="s">
        <v>405</v>
      </c>
      <c r="E143" s="162" t="s">
        <v>406</v>
      </c>
      <c r="F143" s="162" t="s">
        <v>407</v>
      </c>
      <c r="H143" s="162" t="s">
        <v>408</v>
      </c>
      <c r="I143" s="162" t="s">
        <v>409</v>
      </c>
    </row>
    <row r="144" spans="2:19" hidden="1" x14ac:dyDescent="0.35">
      <c r="D144" s="162" t="s">
        <v>410</v>
      </c>
      <c r="F144" s="162" t="s">
        <v>411</v>
      </c>
      <c r="G144" s="162" t="s">
        <v>412</v>
      </c>
      <c r="H144" s="162" t="s">
        <v>413</v>
      </c>
      <c r="I144" s="162" t="s">
        <v>414</v>
      </c>
      <c r="K144" s="162" t="s">
        <v>415</v>
      </c>
    </row>
    <row r="145" spans="2:12" hidden="1" x14ac:dyDescent="0.35">
      <c r="D145" s="162" t="s">
        <v>416</v>
      </c>
      <c r="F145" s="162" t="s">
        <v>417</v>
      </c>
      <c r="G145" s="162" t="s">
        <v>418</v>
      </c>
      <c r="H145" s="162" t="s">
        <v>419</v>
      </c>
      <c r="I145" s="162" t="s">
        <v>420</v>
      </c>
      <c r="K145" s="162" t="s">
        <v>421</v>
      </c>
      <c r="L145" s="162" t="s">
        <v>422</v>
      </c>
    </row>
    <row r="146" spans="2:12" hidden="1" x14ac:dyDescent="0.35">
      <c r="D146" s="162" t="s">
        <v>423</v>
      </c>
      <c r="E146" s="251" t="s">
        <v>424</v>
      </c>
      <c r="G146" s="162" t="s">
        <v>425</v>
      </c>
      <c r="H146" s="162" t="s">
        <v>426</v>
      </c>
      <c r="K146" s="162" t="s">
        <v>427</v>
      </c>
      <c r="L146" s="162" t="s">
        <v>428</v>
      </c>
    </row>
    <row r="147" spans="2:12" hidden="1" x14ac:dyDescent="0.35">
      <c r="D147" s="162" t="s">
        <v>429</v>
      </c>
      <c r="E147" s="252" t="s">
        <v>430</v>
      </c>
      <c r="K147" s="162" t="s">
        <v>431</v>
      </c>
      <c r="L147" s="162" t="s">
        <v>432</v>
      </c>
    </row>
    <row r="148" spans="2:12" hidden="1" x14ac:dyDescent="0.35">
      <c r="E148" s="253" t="s">
        <v>433</v>
      </c>
      <c r="H148" s="162" t="s">
        <v>434</v>
      </c>
      <c r="K148" s="162" t="s">
        <v>435</v>
      </c>
      <c r="L148" s="162" t="s">
        <v>436</v>
      </c>
    </row>
    <row r="149" spans="2:12" hidden="1" x14ac:dyDescent="0.35">
      <c r="H149" s="162" t="s">
        <v>437</v>
      </c>
      <c r="K149" s="162" t="s">
        <v>438</v>
      </c>
      <c r="L149" s="162" t="s">
        <v>439</v>
      </c>
    </row>
    <row r="150" spans="2:12" hidden="1" x14ac:dyDescent="0.35">
      <c r="H150" s="162" t="s">
        <v>440</v>
      </c>
      <c r="K150" s="162" t="s">
        <v>441</v>
      </c>
      <c r="L150" s="162" t="s">
        <v>442</v>
      </c>
    </row>
    <row r="151" spans="2:12" hidden="1" x14ac:dyDescent="0.35">
      <c r="B151" s="162" t="s">
        <v>443</v>
      </c>
      <c r="C151" s="162" t="s">
        <v>444</v>
      </c>
      <c r="D151" s="162" t="s">
        <v>443</v>
      </c>
      <c r="G151" s="162" t="s">
        <v>445</v>
      </c>
      <c r="H151" s="162" t="s">
        <v>446</v>
      </c>
      <c r="J151" s="162" t="s">
        <v>266</v>
      </c>
      <c r="K151" s="162" t="s">
        <v>447</v>
      </c>
      <c r="L151" s="162" t="s">
        <v>448</v>
      </c>
    </row>
    <row r="152" spans="2:12" hidden="1" x14ac:dyDescent="0.35">
      <c r="B152" s="162">
        <v>1</v>
      </c>
      <c r="C152" s="162" t="s">
        <v>449</v>
      </c>
      <c r="D152" s="162" t="s">
        <v>450</v>
      </c>
      <c r="E152" s="162" t="s">
        <v>339</v>
      </c>
      <c r="F152" s="162" t="s">
        <v>11</v>
      </c>
      <c r="G152" s="162" t="s">
        <v>451</v>
      </c>
      <c r="H152" s="162" t="s">
        <v>452</v>
      </c>
      <c r="J152" s="162" t="s">
        <v>427</v>
      </c>
      <c r="K152" s="162" t="s">
        <v>453</v>
      </c>
    </row>
    <row r="153" spans="2:12" hidden="1" x14ac:dyDescent="0.35">
      <c r="B153" s="162">
        <v>2</v>
      </c>
      <c r="C153" s="162" t="s">
        <v>454</v>
      </c>
      <c r="D153" s="162" t="s">
        <v>455</v>
      </c>
      <c r="E153" s="162" t="s">
        <v>322</v>
      </c>
      <c r="F153" s="162" t="s">
        <v>18</v>
      </c>
      <c r="G153" s="162" t="s">
        <v>456</v>
      </c>
      <c r="J153" s="162" t="s">
        <v>457</v>
      </c>
      <c r="K153" s="162" t="s">
        <v>458</v>
      </c>
    </row>
    <row r="154" spans="2:12" hidden="1" x14ac:dyDescent="0.35">
      <c r="B154" s="162">
        <v>3</v>
      </c>
      <c r="C154" s="162" t="s">
        <v>459</v>
      </c>
      <c r="D154" s="162" t="s">
        <v>460</v>
      </c>
      <c r="E154" s="162" t="s">
        <v>300</v>
      </c>
      <c r="G154" s="162" t="s">
        <v>461</v>
      </c>
      <c r="J154" s="162" t="s">
        <v>462</v>
      </c>
      <c r="K154" s="162" t="s">
        <v>463</v>
      </c>
    </row>
    <row r="155" spans="2:12" hidden="1" x14ac:dyDescent="0.35">
      <c r="B155" s="162">
        <v>4</v>
      </c>
      <c r="C155" s="162" t="s">
        <v>452</v>
      </c>
      <c r="H155" s="162" t="s">
        <v>464</v>
      </c>
      <c r="I155" s="162" t="s">
        <v>465</v>
      </c>
      <c r="J155" s="162" t="s">
        <v>466</v>
      </c>
      <c r="K155" s="162" t="s">
        <v>467</v>
      </c>
    </row>
    <row r="156" spans="2:12" hidden="1" x14ac:dyDescent="0.35">
      <c r="D156" s="162" t="s">
        <v>461</v>
      </c>
      <c r="H156" s="162" t="s">
        <v>468</v>
      </c>
      <c r="I156" s="162" t="s">
        <v>469</v>
      </c>
      <c r="J156" s="162" t="s">
        <v>470</v>
      </c>
      <c r="K156" s="162" t="s">
        <v>471</v>
      </c>
    </row>
    <row r="157" spans="2:12" hidden="1" x14ac:dyDescent="0.35">
      <c r="D157" s="162" t="s">
        <v>472</v>
      </c>
      <c r="H157" s="162" t="s">
        <v>473</v>
      </c>
      <c r="I157" s="162" t="s">
        <v>474</v>
      </c>
      <c r="J157" s="162" t="s">
        <v>475</v>
      </c>
      <c r="K157" s="162" t="s">
        <v>476</v>
      </c>
    </row>
    <row r="158" spans="2:12" hidden="1" x14ac:dyDescent="0.35">
      <c r="D158" s="162" t="s">
        <v>477</v>
      </c>
      <c r="H158" s="162" t="s">
        <v>478</v>
      </c>
      <c r="J158" s="162" t="s">
        <v>479</v>
      </c>
      <c r="K158" s="162" t="s">
        <v>480</v>
      </c>
    </row>
    <row r="159" spans="2:12" hidden="1" x14ac:dyDescent="0.35">
      <c r="H159" s="162" t="s">
        <v>481</v>
      </c>
      <c r="J159" s="162" t="s">
        <v>482</v>
      </c>
    </row>
    <row r="160" spans="2:12" ht="58" hidden="1" x14ac:dyDescent="0.35">
      <c r="D160" s="254" t="s">
        <v>483</v>
      </c>
      <c r="E160" s="162" t="s">
        <v>484</v>
      </c>
      <c r="F160" s="162" t="s">
        <v>485</v>
      </c>
      <c r="G160" s="162" t="s">
        <v>486</v>
      </c>
      <c r="H160" s="162" t="s">
        <v>487</v>
      </c>
      <c r="I160" s="162" t="s">
        <v>488</v>
      </c>
      <c r="J160" s="162" t="s">
        <v>489</v>
      </c>
      <c r="K160" s="162" t="s">
        <v>490</v>
      </c>
    </row>
    <row r="161" spans="2:11" ht="72.5" hidden="1" x14ac:dyDescent="0.35">
      <c r="B161" s="162" t="s">
        <v>592</v>
      </c>
      <c r="C161" s="162" t="s">
        <v>591</v>
      </c>
      <c r="D161" s="254" t="s">
        <v>491</v>
      </c>
      <c r="E161" s="162" t="s">
        <v>492</v>
      </c>
      <c r="F161" s="162" t="s">
        <v>493</v>
      </c>
      <c r="G161" s="162" t="s">
        <v>494</v>
      </c>
      <c r="H161" s="162" t="s">
        <v>495</v>
      </c>
      <c r="I161" s="162" t="s">
        <v>496</v>
      </c>
      <c r="J161" s="162" t="s">
        <v>497</v>
      </c>
      <c r="K161" s="162" t="s">
        <v>498</v>
      </c>
    </row>
    <row r="162" spans="2:11" ht="43.5" hidden="1" x14ac:dyDescent="0.35">
      <c r="B162" s="162" t="s">
        <v>593</v>
      </c>
      <c r="C162" s="162" t="s">
        <v>590</v>
      </c>
      <c r="D162" s="254" t="s">
        <v>499</v>
      </c>
      <c r="E162" s="162" t="s">
        <v>500</v>
      </c>
      <c r="F162" s="162" t="s">
        <v>501</v>
      </c>
      <c r="G162" s="162" t="s">
        <v>502</v>
      </c>
      <c r="H162" s="162" t="s">
        <v>503</v>
      </c>
      <c r="I162" s="162" t="s">
        <v>504</v>
      </c>
      <c r="J162" s="162" t="s">
        <v>505</v>
      </c>
      <c r="K162" s="162" t="s">
        <v>506</v>
      </c>
    </row>
    <row r="163" spans="2:11" hidden="1" x14ac:dyDescent="0.35">
      <c r="B163" s="162" t="s">
        <v>594</v>
      </c>
      <c r="C163" s="162" t="s">
        <v>589</v>
      </c>
      <c r="F163" s="162" t="s">
        <v>507</v>
      </c>
      <c r="G163" s="162" t="s">
        <v>508</v>
      </c>
      <c r="H163" s="162" t="s">
        <v>509</v>
      </c>
      <c r="I163" s="162" t="s">
        <v>510</v>
      </c>
      <c r="J163" s="162" t="s">
        <v>511</v>
      </c>
      <c r="K163" s="162" t="s">
        <v>512</v>
      </c>
    </row>
    <row r="164" spans="2:11" hidden="1" x14ac:dyDescent="0.35">
      <c r="B164" s="162" t="s">
        <v>595</v>
      </c>
      <c r="G164" s="162" t="s">
        <v>513</v>
      </c>
      <c r="H164" s="162" t="s">
        <v>514</v>
      </c>
      <c r="I164" s="162" t="s">
        <v>515</v>
      </c>
      <c r="J164" s="162" t="s">
        <v>516</v>
      </c>
      <c r="K164" s="162" t="s">
        <v>517</v>
      </c>
    </row>
    <row r="165" spans="2:11" hidden="1" x14ac:dyDescent="0.35">
      <c r="C165" s="162" t="s">
        <v>518</v>
      </c>
      <c r="J165" s="162" t="s">
        <v>519</v>
      </c>
    </row>
    <row r="166" spans="2:11" hidden="1" x14ac:dyDescent="0.35">
      <c r="C166" s="162" t="s">
        <v>520</v>
      </c>
      <c r="I166" s="162" t="s">
        <v>521</v>
      </c>
      <c r="J166" s="162" t="s">
        <v>522</v>
      </c>
    </row>
    <row r="167" spans="2:11" hidden="1" x14ac:dyDescent="0.35">
      <c r="B167" s="263" t="s">
        <v>596</v>
      </c>
      <c r="C167" s="162" t="s">
        <v>523</v>
      </c>
      <c r="I167" s="162" t="s">
        <v>524</v>
      </c>
      <c r="J167" s="162" t="s">
        <v>525</v>
      </c>
    </row>
    <row r="168" spans="2:11" hidden="1" x14ac:dyDescent="0.35">
      <c r="B168" s="263" t="s">
        <v>29</v>
      </c>
      <c r="C168" s="162" t="s">
        <v>526</v>
      </c>
      <c r="D168" s="162" t="s">
        <v>527</v>
      </c>
      <c r="E168" s="162" t="s">
        <v>528</v>
      </c>
      <c r="I168" s="162" t="s">
        <v>529</v>
      </c>
      <c r="J168" s="162" t="s">
        <v>266</v>
      </c>
    </row>
    <row r="169" spans="2:11" hidden="1" x14ac:dyDescent="0.35">
      <c r="B169" s="263" t="s">
        <v>16</v>
      </c>
      <c r="D169" s="162" t="s">
        <v>530</v>
      </c>
      <c r="E169" s="162" t="s">
        <v>531</v>
      </c>
      <c r="H169" s="162" t="s">
        <v>403</v>
      </c>
      <c r="I169" s="162" t="s">
        <v>532</v>
      </c>
    </row>
    <row r="170" spans="2:11" hidden="1" x14ac:dyDescent="0.35">
      <c r="B170" s="263" t="s">
        <v>34</v>
      </c>
      <c r="D170" s="162" t="s">
        <v>533</v>
      </c>
      <c r="E170" s="162" t="s">
        <v>534</v>
      </c>
      <c r="H170" s="162" t="s">
        <v>413</v>
      </c>
      <c r="I170" s="162" t="s">
        <v>535</v>
      </c>
      <c r="J170" s="162" t="s">
        <v>536</v>
      </c>
    </row>
    <row r="171" spans="2:11" hidden="1" x14ac:dyDescent="0.35">
      <c r="B171" s="263" t="s">
        <v>597</v>
      </c>
      <c r="C171" s="162" t="s">
        <v>537</v>
      </c>
      <c r="D171" s="162" t="s">
        <v>538</v>
      </c>
      <c r="H171" s="162" t="s">
        <v>419</v>
      </c>
      <c r="I171" s="162" t="s">
        <v>539</v>
      </c>
      <c r="J171" s="162" t="s">
        <v>540</v>
      </c>
    </row>
    <row r="172" spans="2:11" hidden="1" x14ac:dyDescent="0.35">
      <c r="B172" s="263" t="s">
        <v>598</v>
      </c>
      <c r="C172" s="162" t="s">
        <v>541</v>
      </c>
      <c r="H172" s="162" t="s">
        <v>426</v>
      </c>
      <c r="I172" s="162" t="s">
        <v>542</v>
      </c>
    </row>
    <row r="173" spans="2:11" hidden="1" x14ac:dyDescent="0.35">
      <c r="B173" s="263" t="s">
        <v>599</v>
      </c>
      <c r="C173" s="162" t="s">
        <v>543</v>
      </c>
      <c r="E173" s="162" t="s">
        <v>544</v>
      </c>
      <c r="H173" s="162" t="s">
        <v>545</v>
      </c>
      <c r="I173" s="162" t="s">
        <v>546</v>
      </c>
    </row>
    <row r="174" spans="2:11" hidden="1" x14ac:dyDescent="0.35">
      <c r="B174" s="263" t="s">
        <v>600</v>
      </c>
      <c r="C174" s="162" t="s">
        <v>547</v>
      </c>
      <c r="E174" s="162" t="s">
        <v>548</v>
      </c>
      <c r="H174" s="162" t="s">
        <v>549</v>
      </c>
      <c r="I174" s="162" t="s">
        <v>550</v>
      </c>
    </row>
    <row r="175" spans="2:11" hidden="1" x14ac:dyDescent="0.35">
      <c r="B175" s="263" t="s">
        <v>601</v>
      </c>
      <c r="C175" s="162" t="s">
        <v>551</v>
      </c>
      <c r="E175" s="162" t="s">
        <v>552</v>
      </c>
      <c r="H175" s="162" t="s">
        <v>553</v>
      </c>
      <c r="I175" s="162" t="s">
        <v>554</v>
      </c>
    </row>
    <row r="176" spans="2:11" hidden="1" x14ac:dyDescent="0.35">
      <c r="B176" s="263" t="s">
        <v>602</v>
      </c>
      <c r="C176" s="162" t="s">
        <v>555</v>
      </c>
      <c r="E176" s="162" t="s">
        <v>556</v>
      </c>
      <c r="H176" s="162" t="s">
        <v>557</v>
      </c>
      <c r="I176" s="162" t="s">
        <v>558</v>
      </c>
    </row>
    <row r="177" spans="2:9" hidden="1" x14ac:dyDescent="0.35">
      <c r="B177" s="263" t="s">
        <v>603</v>
      </c>
      <c r="C177" s="162" t="s">
        <v>559</v>
      </c>
      <c r="E177" s="162" t="s">
        <v>560</v>
      </c>
      <c r="H177" s="162" t="s">
        <v>561</v>
      </c>
      <c r="I177" s="162" t="s">
        <v>562</v>
      </c>
    </row>
    <row r="178" spans="2:9" hidden="1" x14ac:dyDescent="0.35">
      <c r="B178" s="263" t="s">
        <v>604</v>
      </c>
      <c r="C178" s="162" t="s">
        <v>266</v>
      </c>
      <c r="E178" s="162" t="s">
        <v>563</v>
      </c>
      <c r="H178" s="162" t="s">
        <v>564</v>
      </c>
      <c r="I178" s="162" t="s">
        <v>565</v>
      </c>
    </row>
    <row r="179" spans="2:9" hidden="1" x14ac:dyDescent="0.35">
      <c r="B179" s="263" t="s">
        <v>605</v>
      </c>
      <c r="E179" s="162" t="s">
        <v>566</v>
      </c>
      <c r="H179" s="162" t="s">
        <v>567</v>
      </c>
      <c r="I179" s="162" t="s">
        <v>568</v>
      </c>
    </row>
    <row r="180" spans="2:9" hidden="1" x14ac:dyDescent="0.35">
      <c r="B180" s="263" t="s">
        <v>606</v>
      </c>
      <c r="E180" s="162" t="s">
        <v>569</v>
      </c>
      <c r="H180" s="162" t="s">
        <v>570</v>
      </c>
      <c r="I180" s="162" t="s">
        <v>571</v>
      </c>
    </row>
    <row r="181" spans="2:9" hidden="1" x14ac:dyDescent="0.35">
      <c r="B181" s="263" t="s">
        <v>607</v>
      </c>
      <c r="E181" s="162" t="s">
        <v>572</v>
      </c>
      <c r="H181" s="162" t="s">
        <v>573</v>
      </c>
      <c r="I181" s="162" t="s">
        <v>574</v>
      </c>
    </row>
    <row r="182" spans="2:9" hidden="1" x14ac:dyDescent="0.35">
      <c r="B182" s="263" t="s">
        <v>608</v>
      </c>
      <c r="H182" s="162" t="s">
        <v>575</v>
      </c>
      <c r="I182" s="162" t="s">
        <v>576</v>
      </c>
    </row>
    <row r="183" spans="2:9" hidden="1" x14ac:dyDescent="0.35">
      <c r="B183" s="263" t="s">
        <v>609</v>
      </c>
      <c r="H183" s="162" t="s">
        <v>577</v>
      </c>
    </row>
    <row r="184" spans="2:9" hidden="1" x14ac:dyDescent="0.35">
      <c r="B184" s="263" t="s">
        <v>610</v>
      </c>
      <c r="H184" s="162" t="s">
        <v>578</v>
      </c>
    </row>
    <row r="185" spans="2:9" hidden="1" x14ac:dyDescent="0.35">
      <c r="B185" s="263" t="s">
        <v>611</v>
      </c>
      <c r="H185" s="162" t="s">
        <v>579</v>
      </c>
    </row>
    <row r="186" spans="2:9" hidden="1" x14ac:dyDescent="0.35">
      <c r="B186" s="263" t="s">
        <v>612</v>
      </c>
      <c r="H186" s="162" t="s">
        <v>580</v>
      </c>
    </row>
    <row r="187" spans="2:9" hidden="1" x14ac:dyDescent="0.35">
      <c r="B187" s="263" t="s">
        <v>613</v>
      </c>
      <c r="D187" t="s">
        <v>581</v>
      </c>
      <c r="H187" s="162" t="s">
        <v>582</v>
      </c>
    </row>
    <row r="188" spans="2:9" hidden="1" x14ac:dyDescent="0.35">
      <c r="B188" s="263" t="s">
        <v>614</v>
      </c>
      <c r="D188" t="s">
        <v>583</v>
      </c>
      <c r="H188" s="162" t="s">
        <v>584</v>
      </c>
    </row>
    <row r="189" spans="2:9" hidden="1" x14ac:dyDescent="0.35">
      <c r="B189" s="263" t="s">
        <v>615</v>
      </c>
      <c r="D189" t="s">
        <v>585</v>
      </c>
      <c r="H189" s="162" t="s">
        <v>586</v>
      </c>
    </row>
    <row r="190" spans="2:9" hidden="1" x14ac:dyDescent="0.35">
      <c r="B190" s="263" t="s">
        <v>616</v>
      </c>
      <c r="D190" t="s">
        <v>583</v>
      </c>
      <c r="H190" s="162" t="s">
        <v>587</v>
      </c>
    </row>
    <row r="191" spans="2:9" hidden="1" x14ac:dyDescent="0.35">
      <c r="B191" s="263" t="s">
        <v>617</v>
      </c>
      <c r="D191" t="s">
        <v>588</v>
      </c>
    </row>
    <row r="192" spans="2:9" hidden="1" x14ac:dyDescent="0.35">
      <c r="B192" s="263" t="s">
        <v>618</v>
      </c>
      <c r="D192" t="s">
        <v>583</v>
      </c>
    </row>
    <row r="193" spans="2:2" hidden="1" x14ac:dyDescent="0.35">
      <c r="B193" s="263" t="s">
        <v>619</v>
      </c>
    </row>
    <row r="194" spans="2:2" hidden="1" x14ac:dyDescent="0.35">
      <c r="B194" s="263" t="s">
        <v>620</v>
      </c>
    </row>
    <row r="195" spans="2:2" hidden="1" x14ac:dyDescent="0.35">
      <c r="B195" s="263" t="s">
        <v>621</v>
      </c>
    </row>
    <row r="196" spans="2:2" hidden="1" x14ac:dyDescent="0.35">
      <c r="B196" s="263" t="s">
        <v>622</v>
      </c>
    </row>
    <row r="197" spans="2:2" hidden="1" x14ac:dyDescent="0.35">
      <c r="B197" s="263" t="s">
        <v>623</v>
      </c>
    </row>
    <row r="198" spans="2:2" hidden="1" x14ac:dyDescent="0.35">
      <c r="B198" s="263" t="s">
        <v>624</v>
      </c>
    </row>
    <row r="199" spans="2:2" hidden="1" x14ac:dyDescent="0.35">
      <c r="B199" s="263" t="s">
        <v>625</v>
      </c>
    </row>
    <row r="200" spans="2:2" hidden="1" x14ac:dyDescent="0.35">
      <c r="B200" s="263" t="s">
        <v>626</v>
      </c>
    </row>
    <row r="201" spans="2:2" hidden="1" x14ac:dyDescent="0.35">
      <c r="B201" s="263" t="s">
        <v>627</v>
      </c>
    </row>
    <row r="202" spans="2:2" hidden="1" x14ac:dyDescent="0.35">
      <c r="B202" s="263" t="s">
        <v>50</v>
      </c>
    </row>
    <row r="203" spans="2:2" hidden="1" x14ac:dyDescent="0.35">
      <c r="B203" s="263" t="s">
        <v>55</v>
      </c>
    </row>
    <row r="204" spans="2:2" hidden="1" x14ac:dyDescent="0.35">
      <c r="B204" s="263" t="s">
        <v>56</v>
      </c>
    </row>
    <row r="205" spans="2:2" hidden="1" x14ac:dyDescent="0.35">
      <c r="B205" s="263" t="s">
        <v>58</v>
      </c>
    </row>
    <row r="206" spans="2:2" hidden="1" x14ac:dyDescent="0.35">
      <c r="B206" s="263" t="s">
        <v>23</v>
      </c>
    </row>
    <row r="207" spans="2:2" hidden="1" x14ac:dyDescent="0.35">
      <c r="B207" s="263" t="s">
        <v>60</v>
      </c>
    </row>
    <row r="208" spans="2:2" hidden="1" x14ac:dyDescent="0.35">
      <c r="B208" s="263" t="s">
        <v>62</v>
      </c>
    </row>
    <row r="209" spans="2:2" hidden="1" x14ac:dyDescent="0.35">
      <c r="B209" s="263" t="s">
        <v>65</v>
      </c>
    </row>
    <row r="210" spans="2:2" hidden="1" x14ac:dyDescent="0.35">
      <c r="B210" s="263" t="s">
        <v>66</v>
      </c>
    </row>
    <row r="211" spans="2:2" hidden="1" x14ac:dyDescent="0.35">
      <c r="B211" s="263" t="s">
        <v>67</v>
      </c>
    </row>
    <row r="212" spans="2:2" hidden="1" x14ac:dyDescent="0.35">
      <c r="B212" s="263" t="s">
        <v>68</v>
      </c>
    </row>
    <row r="213" spans="2:2" hidden="1" x14ac:dyDescent="0.35">
      <c r="B213" s="263" t="s">
        <v>628</v>
      </c>
    </row>
    <row r="214" spans="2:2" hidden="1" x14ac:dyDescent="0.35">
      <c r="B214" s="263" t="s">
        <v>629</v>
      </c>
    </row>
    <row r="215" spans="2:2" hidden="1" x14ac:dyDescent="0.35">
      <c r="B215" s="263" t="s">
        <v>72</v>
      </c>
    </row>
    <row r="216" spans="2:2" hidden="1" x14ac:dyDescent="0.35">
      <c r="B216" s="263" t="s">
        <v>74</v>
      </c>
    </row>
    <row r="217" spans="2:2" hidden="1" x14ac:dyDescent="0.35">
      <c r="B217" s="263" t="s">
        <v>78</v>
      </c>
    </row>
    <row r="218" spans="2:2" hidden="1" x14ac:dyDescent="0.35">
      <c r="B218" s="263" t="s">
        <v>630</v>
      </c>
    </row>
    <row r="219" spans="2:2" hidden="1" x14ac:dyDescent="0.35">
      <c r="B219" s="263" t="s">
        <v>631</v>
      </c>
    </row>
    <row r="220" spans="2:2" hidden="1" x14ac:dyDescent="0.35">
      <c r="B220" s="263" t="s">
        <v>632</v>
      </c>
    </row>
    <row r="221" spans="2:2" hidden="1" x14ac:dyDescent="0.35">
      <c r="B221" s="263" t="s">
        <v>76</v>
      </c>
    </row>
    <row r="222" spans="2:2" hidden="1" x14ac:dyDescent="0.35">
      <c r="B222" s="263" t="s">
        <v>77</v>
      </c>
    </row>
    <row r="223" spans="2:2" hidden="1" x14ac:dyDescent="0.35">
      <c r="B223" s="263" t="s">
        <v>80</v>
      </c>
    </row>
    <row r="224" spans="2:2" hidden="1" x14ac:dyDescent="0.35">
      <c r="B224" s="263" t="s">
        <v>82</v>
      </c>
    </row>
    <row r="225" spans="2:2" hidden="1" x14ac:dyDescent="0.35">
      <c r="B225" s="263" t="s">
        <v>633</v>
      </c>
    </row>
    <row r="226" spans="2:2" hidden="1" x14ac:dyDescent="0.35">
      <c r="B226" s="263" t="s">
        <v>81</v>
      </c>
    </row>
    <row r="227" spans="2:2" hidden="1" x14ac:dyDescent="0.35">
      <c r="B227" s="263" t="s">
        <v>83</v>
      </c>
    </row>
    <row r="228" spans="2:2" hidden="1" x14ac:dyDescent="0.35">
      <c r="B228" s="263" t="s">
        <v>86</v>
      </c>
    </row>
    <row r="229" spans="2:2" hidden="1" x14ac:dyDescent="0.35">
      <c r="B229" s="263" t="s">
        <v>85</v>
      </c>
    </row>
    <row r="230" spans="2:2" hidden="1" x14ac:dyDescent="0.35">
      <c r="B230" s="263" t="s">
        <v>634</v>
      </c>
    </row>
    <row r="231" spans="2:2" hidden="1" x14ac:dyDescent="0.35">
      <c r="B231" s="263" t="s">
        <v>92</v>
      </c>
    </row>
    <row r="232" spans="2:2" hidden="1" x14ac:dyDescent="0.35">
      <c r="B232" s="263" t="s">
        <v>94</v>
      </c>
    </row>
    <row r="233" spans="2:2" hidden="1" x14ac:dyDescent="0.35">
      <c r="B233" s="263" t="s">
        <v>95</v>
      </c>
    </row>
    <row r="234" spans="2:2" hidden="1" x14ac:dyDescent="0.35">
      <c r="B234" s="263" t="s">
        <v>96</v>
      </c>
    </row>
    <row r="235" spans="2:2" hidden="1" x14ac:dyDescent="0.35">
      <c r="B235" s="263" t="s">
        <v>635</v>
      </c>
    </row>
    <row r="236" spans="2:2" hidden="1" x14ac:dyDescent="0.35">
      <c r="B236" s="263" t="s">
        <v>636</v>
      </c>
    </row>
    <row r="237" spans="2:2" hidden="1" x14ac:dyDescent="0.35">
      <c r="B237" s="263" t="s">
        <v>97</v>
      </c>
    </row>
    <row r="238" spans="2:2" hidden="1" x14ac:dyDescent="0.35">
      <c r="B238" s="263" t="s">
        <v>151</v>
      </c>
    </row>
    <row r="239" spans="2:2" hidden="1" x14ac:dyDescent="0.35">
      <c r="B239" s="263" t="s">
        <v>637</v>
      </c>
    </row>
    <row r="240" spans="2:2" ht="29" hidden="1" x14ac:dyDescent="0.35">
      <c r="B240" s="263" t="s">
        <v>638</v>
      </c>
    </row>
    <row r="241" spans="2:2" hidden="1" x14ac:dyDescent="0.35">
      <c r="B241" s="263" t="s">
        <v>102</v>
      </c>
    </row>
    <row r="242" spans="2:2" hidden="1" x14ac:dyDescent="0.35">
      <c r="B242" s="263" t="s">
        <v>104</v>
      </c>
    </row>
    <row r="243" spans="2:2" hidden="1" x14ac:dyDescent="0.35">
      <c r="B243" s="263" t="s">
        <v>639</v>
      </c>
    </row>
    <row r="244" spans="2:2" hidden="1" x14ac:dyDescent="0.35">
      <c r="B244" s="263" t="s">
        <v>152</v>
      </c>
    </row>
    <row r="245" spans="2:2" hidden="1" x14ac:dyDescent="0.35">
      <c r="B245" s="263" t="s">
        <v>169</v>
      </c>
    </row>
    <row r="246" spans="2:2" hidden="1" x14ac:dyDescent="0.35">
      <c r="B246" s="263" t="s">
        <v>103</v>
      </c>
    </row>
    <row r="247" spans="2:2" hidden="1" x14ac:dyDescent="0.35">
      <c r="B247" s="263" t="s">
        <v>107</v>
      </c>
    </row>
    <row r="248" spans="2:2" hidden="1" x14ac:dyDescent="0.35">
      <c r="B248" s="263" t="s">
        <v>101</v>
      </c>
    </row>
    <row r="249" spans="2:2" hidden="1" x14ac:dyDescent="0.35">
      <c r="B249" s="263" t="s">
        <v>123</v>
      </c>
    </row>
    <row r="250" spans="2:2" hidden="1" x14ac:dyDescent="0.35">
      <c r="B250" s="263" t="s">
        <v>640</v>
      </c>
    </row>
    <row r="251" spans="2:2" hidden="1" x14ac:dyDescent="0.35">
      <c r="B251" s="263" t="s">
        <v>109</v>
      </c>
    </row>
    <row r="252" spans="2:2" hidden="1" x14ac:dyDescent="0.35">
      <c r="B252" s="263" t="s">
        <v>112</v>
      </c>
    </row>
    <row r="253" spans="2:2" hidden="1" x14ac:dyDescent="0.35">
      <c r="B253" s="263" t="s">
        <v>118</v>
      </c>
    </row>
    <row r="254" spans="2:2" hidden="1" x14ac:dyDescent="0.35">
      <c r="B254" s="263" t="s">
        <v>115</v>
      </c>
    </row>
    <row r="255" spans="2:2" ht="29" hidden="1" x14ac:dyDescent="0.35">
      <c r="B255" s="263" t="s">
        <v>641</v>
      </c>
    </row>
    <row r="256" spans="2:2" hidden="1" x14ac:dyDescent="0.35">
      <c r="B256" s="263" t="s">
        <v>113</v>
      </c>
    </row>
    <row r="257" spans="2:2" hidden="1" x14ac:dyDescent="0.35">
      <c r="B257" s="263" t="s">
        <v>114</v>
      </c>
    </row>
    <row r="258" spans="2:2" hidden="1" x14ac:dyDescent="0.35">
      <c r="B258" s="263" t="s">
        <v>125</v>
      </c>
    </row>
    <row r="259" spans="2:2" hidden="1" x14ac:dyDescent="0.35">
      <c r="B259" s="263" t="s">
        <v>122</v>
      </c>
    </row>
    <row r="260" spans="2:2" hidden="1" x14ac:dyDescent="0.35">
      <c r="B260" s="263" t="s">
        <v>121</v>
      </c>
    </row>
    <row r="261" spans="2:2" hidden="1" x14ac:dyDescent="0.35">
      <c r="B261" s="263" t="s">
        <v>124</v>
      </c>
    </row>
    <row r="262" spans="2:2" hidden="1" x14ac:dyDescent="0.35">
      <c r="B262" s="263" t="s">
        <v>116</v>
      </c>
    </row>
    <row r="263" spans="2:2" hidden="1" x14ac:dyDescent="0.35">
      <c r="B263" s="263" t="s">
        <v>117</v>
      </c>
    </row>
    <row r="264" spans="2:2" hidden="1" x14ac:dyDescent="0.35">
      <c r="B264" s="263" t="s">
        <v>110</v>
      </c>
    </row>
    <row r="265" spans="2:2" hidden="1" x14ac:dyDescent="0.35">
      <c r="B265" s="263" t="s">
        <v>111</v>
      </c>
    </row>
    <row r="266" spans="2:2" hidden="1" x14ac:dyDescent="0.35">
      <c r="B266" s="263" t="s">
        <v>126</v>
      </c>
    </row>
    <row r="267" spans="2:2" hidden="1" x14ac:dyDescent="0.35">
      <c r="B267" s="263" t="s">
        <v>132</v>
      </c>
    </row>
    <row r="268" spans="2:2" hidden="1" x14ac:dyDescent="0.35">
      <c r="B268" s="263" t="s">
        <v>133</v>
      </c>
    </row>
    <row r="269" spans="2:2" hidden="1" x14ac:dyDescent="0.35">
      <c r="B269" s="263" t="s">
        <v>131</v>
      </c>
    </row>
    <row r="270" spans="2:2" hidden="1" x14ac:dyDescent="0.35">
      <c r="B270" s="263" t="s">
        <v>642</v>
      </c>
    </row>
    <row r="271" spans="2:2" hidden="1" x14ac:dyDescent="0.35">
      <c r="B271" s="263" t="s">
        <v>128</v>
      </c>
    </row>
    <row r="272" spans="2:2" hidden="1" x14ac:dyDescent="0.35">
      <c r="B272" s="263" t="s">
        <v>127</v>
      </c>
    </row>
    <row r="273" spans="2:2" hidden="1" x14ac:dyDescent="0.35">
      <c r="B273" s="263" t="s">
        <v>135</v>
      </c>
    </row>
    <row r="274" spans="2:2" hidden="1" x14ac:dyDescent="0.35">
      <c r="B274" s="263" t="s">
        <v>136</v>
      </c>
    </row>
    <row r="275" spans="2:2" hidden="1" x14ac:dyDescent="0.35">
      <c r="B275" s="263" t="s">
        <v>138</v>
      </c>
    </row>
    <row r="276" spans="2:2" hidden="1" x14ac:dyDescent="0.35">
      <c r="B276" s="263" t="s">
        <v>141</v>
      </c>
    </row>
    <row r="277" spans="2:2" hidden="1" x14ac:dyDescent="0.35">
      <c r="B277" s="263" t="s">
        <v>142</v>
      </c>
    </row>
    <row r="278" spans="2:2" hidden="1" x14ac:dyDescent="0.35">
      <c r="B278" s="263" t="s">
        <v>137</v>
      </c>
    </row>
    <row r="279" spans="2:2" hidden="1" x14ac:dyDescent="0.35">
      <c r="B279" s="263" t="s">
        <v>139</v>
      </c>
    </row>
    <row r="280" spans="2:2" hidden="1" x14ac:dyDescent="0.35">
      <c r="B280" s="263" t="s">
        <v>143</v>
      </c>
    </row>
    <row r="281" spans="2:2" hidden="1" x14ac:dyDescent="0.35">
      <c r="B281" s="263" t="s">
        <v>643</v>
      </c>
    </row>
    <row r="282" spans="2:2" hidden="1" x14ac:dyDescent="0.35">
      <c r="B282" s="263" t="s">
        <v>140</v>
      </c>
    </row>
    <row r="283" spans="2:2" hidden="1" x14ac:dyDescent="0.35">
      <c r="B283" s="263" t="s">
        <v>148</v>
      </c>
    </row>
    <row r="284" spans="2:2" hidden="1" x14ac:dyDescent="0.35">
      <c r="B284" s="263" t="s">
        <v>149</v>
      </c>
    </row>
    <row r="285" spans="2:2" hidden="1" x14ac:dyDescent="0.35">
      <c r="B285" s="263" t="s">
        <v>150</v>
      </c>
    </row>
    <row r="286" spans="2:2" hidden="1" x14ac:dyDescent="0.35">
      <c r="B286" s="263" t="s">
        <v>157</v>
      </c>
    </row>
    <row r="287" spans="2:2" hidden="1" x14ac:dyDescent="0.35">
      <c r="B287" s="263" t="s">
        <v>170</v>
      </c>
    </row>
    <row r="288" spans="2:2" hidden="1" x14ac:dyDescent="0.35">
      <c r="B288" s="263" t="s">
        <v>158</v>
      </c>
    </row>
    <row r="289" spans="2:2" hidden="1" x14ac:dyDescent="0.35">
      <c r="B289" s="263" t="s">
        <v>165</v>
      </c>
    </row>
    <row r="290" spans="2:2" hidden="1" x14ac:dyDescent="0.35">
      <c r="B290" s="263" t="s">
        <v>161</v>
      </c>
    </row>
    <row r="291" spans="2:2" hidden="1" x14ac:dyDescent="0.35">
      <c r="B291" s="263" t="s">
        <v>63</v>
      </c>
    </row>
    <row r="292" spans="2:2" hidden="1" x14ac:dyDescent="0.35">
      <c r="B292" s="263" t="s">
        <v>155</v>
      </c>
    </row>
    <row r="293" spans="2:2" hidden="1" x14ac:dyDescent="0.35">
      <c r="B293" s="263" t="s">
        <v>159</v>
      </c>
    </row>
    <row r="294" spans="2:2" hidden="1" x14ac:dyDescent="0.35">
      <c r="B294" s="263" t="s">
        <v>156</v>
      </c>
    </row>
    <row r="295" spans="2:2" hidden="1" x14ac:dyDescent="0.35">
      <c r="B295" s="263" t="s">
        <v>171</v>
      </c>
    </row>
    <row r="296" spans="2:2" hidden="1" x14ac:dyDescent="0.35">
      <c r="B296" s="263" t="s">
        <v>644</v>
      </c>
    </row>
    <row r="297" spans="2:2" hidden="1" x14ac:dyDescent="0.35">
      <c r="B297" s="263" t="s">
        <v>164</v>
      </c>
    </row>
    <row r="298" spans="2:2" hidden="1" x14ac:dyDescent="0.35">
      <c r="B298" s="263" t="s">
        <v>172</v>
      </c>
    </row>
    <row r="299" spans="2:2" hidden="1" x14ac:dyDescent="0.35">
      <c r="B299" s="263" t="s">
        <v>160</v>
      </c>
    </row>
    <row r="300" spans="2:2" hidden="1" x14ac:dyDescent="0.35">
      <c r="B300" s="263" t="s">
        <v>175</v>
      </c>
    </row>
    <row r="301" spans="2:2" hidden="1" x14ac:dyDescent="0.35">
      <c r="B301" s="263" t="s">
        <v>645</v>
      </c>
    </row>
    <row r="302" spans="2:2" hidden="1" x14ac:dyDescent="0.35">
      <c r="B302" s="263" t="s">
        <v>180</v>
      </c>
    </row>
    <row r="303" spans="2:2" hidden="1" x14ac:dyDescent="0.35">
      <c r="B303" s="263" t="s">
        <v>177</v>
      </c>
    </row>
    <row r="304" spans="2:2" hidden="1" x14ac:dyDescent="0.35">
      <c r="B304" s="263" t="s">
        <v>176</v>
      </c>
    </row>
    <row r="305" spans="2:2" hidden="1" x14ac:dyDescent="0.35">
      <c r="B305" s="263" t="s">
        <v>185</v>
      </c>
    </row>
    <row r="306" spans="2:2" hidden="1" x14ac:dyDescent="0.35">
      <c r="B306" s="263" t="s">
        <v>181</v>
      </c>
    </row>
    <row r="307" spans="2:2" hidden="1" x14ac:dyDescent="0.35">
      <c r="B307" s="263" t="s">
        <v>182</v>
      </c>
    </row>
    <row r="308" spans="2:2" hidden="1" x14ac:dyDescent="0.35">
      <c r="B308" s="263" t="s">
        <v>183</v>
      </c>
    </row>
    <row r="309" spans="2:2" hidden="1" x14ac:dyDescent="0.35">
      <c r="B309" s="263" t="s">
        <v>184</v>
      </c>
    </row>
    <row r="310" spans="2:2" hidden="1" x14ac:dyDescent="0.35">
      <c r="B310" s="263" t="s">
        <v>186</v>
      </c>
    </row>
    <row r="311" spans="2:2" hidden="1" x14ac:dyDescent="0.35">
      <c r="B311" s="263" t="s">
        <v>646</v>
      </c>
    </row>
    <row r="312" spans="2:2" hidden="1" x14ac:dyDescent="0.35">
      <c r="B312" s="263" t="s">
        <v>187</v>
      </c>
    </row>
    <row r="313" spans="2:2" hidden="1" x14ac:dyDescent="0.35">
      <c r="B313" s="263" t="s">
        <v>188</v>
      </c>
    </row>
    <row r="314" spans="2:2" hidden="1" x14ac:dyDescent="0.35">
      <c r="B314" s="263" t="s">
        <v>193</v>
      </c>
    </row>
    <row r="315" spans="2:2" hidden="1" x14ac:dyDescent="0.35">
      <c r="B315" s="263" t="s">
        <v>194</v>
      </c>
    </row>
    <row r="316" spans="2:2" ht="29" hidden="1" x14ac:dyDescent="0.35">
      <c r="B316" s="263" t="s">
        <v>153</v>
      </c>
    </row>
    <row r="317" spans="2:2" hidden="1" x14ac:dyDescent="0.35">
      <c r="B317" s="263" t="s">
        <v>647</v>
      </c>
    </row>
    <row r="318" spans="2:2" hidden="1" x14ac:dyDescent="0.35">
      <c r="B318" s="263" t="s">
        <v>648</v>
      </c>
    </row>
    <row r="319" spans="2:2" hidden="1" x14ac:dyDescent="0.35">
      <c r="B319" s="263" t="s">
        <v>195</v>
      </c>
    </row>
    <row r="320" spans="2:2" hidden="1" x14ac:dyDescent="0.35">
      <c r="B320" s="263" t="s">
        <v>154</v>
      </c>
    </row>
    <row r="321" spans="2:20" hidden="1" x14ac:dyDescent="0.35">
      <c r="B321" s="263" t="s">
        <v>649</v>
      </c>
    </row>
    <row r="322" spans="2:20" hidden="1" x14ac:dyDescent="0.35">
      <c r="B322" s="263" t="s">
        <v>167</v>
      </c>
    </row>
    <row r="323" spans="2:20" hidden="1" x14ac:dyDescent="0.35">
      <c r="B323" s="263" t="s">
        <v>199</v>
      </c>
    </row>
    <row r="324" spans="2:20" hidden="1" x14ac:dyDescent="0.35">
      <c r="B324" s="263" t="s">
        <v>200</v>
      </c>
    </row>
    <row r="325" spans="2:20" hidden="1" x14ac:dyDescent="0.35">
      <c r="B325" s="263" t="s">
        <v>179</v>
      </c>
    </row>
    <row r="326" spans="2:20" hidden="1" x14ac:dyDescent="0.35"/>
    <row r="327" spans="2:20" ht="15" hidden="1" thickBot="1" x14ac:dyDescent="0.4"/>
    <row r="328" spans="2:20" ht="15" thickBot="1" x14ac:dyDescent="0.4">
      <c r="B328" s="180"/>
      <c r="C328" s="180"/>
      <c r="D328" s="841" t="s">
        <v>301</v>
      </c>
      <c r="E328" s="842"/>
      <c r="F328" s="842"/>
      <c r="G328" s="843"/>
      <c r="H328" s="841" t="s">
        <v>302</v>
      </c>
      <c r="I328" s="842"/>
      <c r="J328" s="842"/>
      <c r="K328" s="843"/>
      <c r="L328" s="842" t="s">
        <v>303</v>
      </c>
      <c r="M328" s="842"/>
      <c r="N328" s="842"/>
      <c r="O328" s="842"/>
      <c r="P328" s="841" t="s">
        <v>304</v>
      </c>
      <c r="Q328" s="842"/>
      <c r="R328" s="842"/>
      <c r="S328" s="843"/>
    </row>
    <row r="329" spans="2:20" x14ac:dyDescent="0.35">
      <c r="B329" s="844" t="s">
        <v>747</v>
      </c>
      <c r="C329" s="844" t="s">
        <v>748</v>
      </c>
      <c r="D329" s="435" t="s">
        <v>749</v>
      </c>
      <c r="E329" s="435" t="s">
        <v>750</v>
      </c>
      <c r="F329" s="846" t="s">
        <v>339</v>
      </c>
      <c r="G329" s="847"/>
      <c r="H329" s="436" t="s">
        <v>751</v>
      </c>
      <c r="I329" s="435" t="s">
        <v>752</v>
      </c>
      <c r="J329" s="848" t="s">
        <v>339</v>
      </c>
      <c r="K329" s="849"/>
      <c r="L329" s="437" t="s">
        <v>751</v>
      </c>
      <c r="M329" s="438" t="s">
        <v>752</v>
      </c>
      <c r="N329" s="850" t="s">
        <v>339</v>
      </c>
      <c r="O329" s="851"/>
      <c r="P329" s="439" t="s">
        <v>753</v>
      </c>
      <c r="Q329" s="439" t="s">
        <v>754</v>
      </c>
      <c r="R329" s="852" t="s">
        <v>339</v>
      </c>
      <c r="S329" s="851"/>
    </row>
    <row r="330" spans="2:20" ht="43.15" customHeight="1" x14ac:dyDescent="0.35">
      <c r="B330" s="845"/>
      <c r="C330" s="845"/>
      <c r="D330" s="377"/>
      <c r="E330" s="378"/>
      <c r="F330" s="853"/>
      <c r="G330" s="854"/>
      <c r="H330" s="379"/>
      <c r="I330" s="380"/>
      <c r="J330" s="855"/>
      <c r="K330" s="856"/>
      <c r="L330" s="379"/>
      <c r="M330" s="380"/>
      <c r="N330" s="855"/>
      <c r="O330" s="856"/>
      <c r="P330" s="379"/>
      <c r="Q330" s="380"/>
      <c r="R330" s="855"/>
      <c r="S330" s="856"/>
      <c r="T330" s="388"/>
    </row>
    <row r="331" spans="2:20" ht="24" x14ac:dyDescent="0.35">
      <c r="B331" s="832" t="s">
        <v>755</v>
      </c>
      <c r="C331" s="832" t="s">
        <v>756</v>
      </c>
      <c r="D331" s="440" t="s">
        <v>757</v>
      </c>
      <c r="E331" s="431" t="s">
        <v>300</v>
      </c>
      <c r="F331" s="432" t="s">
        <v>323</v>
      </c>
      <c r="G331" s="441" t="s">
        <v>393</v>
      </c>
      <c r="H331" s="432" t="s">
        <v>757</v>
      </c>
      <c r="I331" s="431" t="s">
        <v>300</v>
      </c>
      <c r="J331" s="432" t="s">
        <v>323</v>
      </c>
      <c r="K331" s="441" t="s">
        <v>393</v>
      </c>
      <c r="L331" s="432" t="s">
        <v>757</v>
      </c>
      <c r="M331" s="431" t="s">
        <v>300</v>
      </c>
      <c r="N331" s="432" t="s">
        <v>323</v>
      </c>
      <c r="O331" s="441" t="s">
        <v>393</v>
      </c>
      <c r="P331" s="432" t="s">
        <v>757</v>
      </c>
      <c r="Q331" s="431" t="s">
        <v>300</v>
      </c>
      <c r="R331" s="432" t="s">
        <v>323</v>
      </c>
      <c r="S331" s="441" t="s">
        <v>393</v>
      </c>
    </row>
    <row r="332" spans="2:20" ht="28.15" customHeight="1" x14ac:dyDescent="0.35">
      <c r="B332" s="833"/>
      <c r="C332" s="834"/>
      <c r="D332" s="372"/>
      <c r="E332" s="381"/>
      <c r="F332" s="366"/>
      <c r="G332" s="382"/>
      <c r="H332" s="374"/>
      <c r="I332" s="383"/>
      <c r="J332" s="374"/>
      <c r="K332" s="376"/>
      <c r="L332" s="374"/>
      <c r="M332" s="383"/>
      <c r="N332" s="374"/>
      <c r="O332" s="376"/>
      <c r="P332" s="374"/>
      <c r="Q332" s="383"/>
      <c r="R332" s="374"/>
      <c r="S332" s="376"/>
    </row>
    <row r="333" spans="2:20" x14ac:dyDescent="0.35">
      <c r="B333" s="833"/>
      <c r="C333" s="832" t="s">
        <v>775</v>
      </c>
      <c r="D333" s="432" t="s">
        <v>758</v>
      </c>
      <c r="E333" s="835" t="s">
        <v>339</v>
      </c>
      <c r="F333" s="836"/>
      <c r="G333" s="441" t="s">
        <v>393</v>
      </c>
      <c r="H333" s="432" t="s">
        <v>758</v>
      </c>
      <c r="I333" s="835" t="s">
        <v>339</v>
      </c>
      <c r="J333" s="836"/>
      <c r="K333" s="441" t="s">
        <v>393</v>
      </c>
      <c r="L333" s="432" t="s">
        <v>758</v>
      </c>
      <c r="M333" s="835" t="s">
        <v>745</v>
      </c>
      <c r="N333" s="836"/>
      <c r="O333" s="441" t="s">
        <v>393</v>
      </c>
      <c r="P333" s="432" t="s">
        <v>758</v>
      </c>
      <c r="Q333" s="835" t="s">
        <v>745</v>
      </c>
      <c r="R333" s="836"/>
      <c r="S333" s="441" t="s">
        <v>393</v>
      </c>
    </row>
    <row r="334" spans="2:20" ht="37.5" customHeight="1" x14ac:dyDescent="0.35">
      <c r="B334" s="834"/>
      <c r="C334" s="834"/>
      <c r="D334" s="384"/>
      <c r="E334" s="837"/>
      <c r="F334" s="838"/>
      <c r="G334" s="385"/>
      <c r="H334" s="386"/>
      <c r="I334" s="839"/>
      <c r="J334" s="840"/>
      <c r="K334" s="387"/>
      <c r="L334" s="386"/>
      <c r="M334" s="839"/>
      <c r="N334" s="840"/>
      <c r="O334" s="387"/>
      <c r="P334" s="386"/>
      <c r="Q334" s="839"/>
      <c r="R334" s="840"/>
      <c r="S334" s="387"/>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0">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P116 D112 D114 D110 H112 H114 L110 L112 L114 P110 P112 P114 H110"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71 D67 L67 P67 H69 L69 P69 D69 H71 L71 P71 H67"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Q27 E27 E21:G21 Q21:S21 M27 I27 M21:O21 I21:K21"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N22:O23 F22:G23 R22:S23 J22:K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P65:Q65 D65:E65 E22:E23 M22:M23 M28 I28 Q22:Q23 E28 E55 E108 I55 M55 M57 I57 Q28 E57 Q57 H65:I65 M67 Q67 Q108 M116 I116 M108 I108 E116 Q55 I22:I23 I67 E112 E114 E110 I112 I114 M110 M112 M114 Q110 Q112 Q114 Q116 E67 L65:M65 I110"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type="list" allowBlank="1" showInputMessage="1" showErrorMessage="1" error="Select from the drop-down list._x000a_" prompt="Select overall effectiveness" sqref="G27:G28 S27:S28 O27:O28 K27:K28" xr:uid="{00000000-0002-0000-0A00-00003E000000}">
      <formula1>$K$160:$K$164</formula1>
    </dataValidation>
    <dataValidation allowBlank="1" showInputMessage="1" showErrorMessage="1" prompt="Please include number of institutions" sqref="P61 D61 H61 L61" xr:uid="{00000000-0002-0000-0A00-00003F000000}"/>
    <dataValidation type="list" allowBlank="1" showInputMessage="1" showErrorMessage="1" prompt="Select scale" sqref="G61 K61 O61 S61" xr:uid="{00000000-0002-0000-0A00-000040000000}">
      <formula1>"4: High capacity, 3: Medium capacity, 2: Low capacity, 1: No capacity"</formula1>
    </dataValidation>
    <dataValidation type="list" allowBlank="1" showInputMessage="1" showErrorMessage="1" prompt="Select scale" sqref="E61 I61 M61 Q61" xr:uid="{00000000-0002-0000-0A00-000041000000}">
      <formula1>"National, Local"</formula1>
    </dataValidation>
    <dataValidation type="list" allowBlank="1" showInputMessage="1" showErrorMessage="1" prompt="Select sector" sqref="R61" xr:uid="{00000000-0002-0000-0A00-000042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3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4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5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6000000}">
      <formula1>"Training manuals, handbooks, technical guidelines"</formula1>
    </dataValidation>
    <dataValidation type="list" allowBlank="1" showInputMessage="1" showErrorMessage="1" prompt="Select level of awarness" sqref="F69:G69 J69:K69 N69:O69 R69:S69" xr:uid="{00000000-0002-0000-0A00-000047000000}">
      <formula1>"5: Fully aware, 4: Mostly aware, 3: Partially aware, 2: Partially not aware, 1: Aware of neither"</formula1>
    </dataValidation>
    <dataValidation type="list" allowBlank="1" showInputMessage="1" showErrorMessage="1" prompt="Select level of awarness" sqref="F71:G71" xr:uid="{00000000-0002-0000-0A00-000048000000}">
      <formula1>"Regional, National, Sub-national, Local"</formula1>
    </dataValidation>
    <dataValidation type="list" allowBlank="1" showInputMessage="1" showErrorMessage="1" errorTitle="Invalid data" error="Please enter a number between 0 and 100" sqref="I71 M71 Q71" xr:uid="{00000000-0002-0000-0A00-000049000000}">
      <formula1>"Training manuals, Handbooks, Technical guidelines"</formula1>
    </dataValidation>
    <dataValidation type="list" allowBlank="1" showInputMessage="1" showErrorMessage="1" sqref="J71:K71 R71:S71 N71:O71" xr:uid="{00000000-0002-0000-0A00-00004A000000}">
      <formula1>"Regional, National, Sub-national, Local"</formula1>
    </dataValidation>
    <dataValidation type="list" allowBlank="1" showInputMessage="1" showErrorMessage="1" prompt="Select type" sqref="E334:F334 I334:J334 M334:N334 Q334:R334" xr:uid="{00000000-0002-0000-0A00-00004B000000}">
      <formula1>"Innovative practice, Innovative product, Innovative technology "</formula1>
    </dataValidation>
    <dataValidation type="list" allowBlank="1" showInputMessage="1" showErrorMessage="1" prompt="Select status" sqref="J332 N332 F332 R332" xr:uid="{00000000-0002-0000-0A00-00004C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D000000}">
      <formula1>"Innovation rolled out, Innovation accelerated, Innovation scaled-up, Innovation replicated"</formula1>
    </dataValidation>
    <dataValidation type="list" allowBlank="1" showInputMessage="1" showErrorMessage="1" prompt="Select integration level" sqref="P330 H330 L330" xr:uid="{00000000-0002-0000-0A00-00004E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4F000000}">
      <formula1>"Regional, National, Subnational, Community"</formula1>
    </dataValidation>
    <dataValidation type="list" allowBlank="1" showInputMessage="1" showErrorMessage="1" prompt="Select sector" sqref="Q332 E332 I332 M332"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1000000}">
      <formula1>"5: Very effective, 4: Effective, 3: Moderately effective, 2: Partially effective, 1: Ineffective"</formula1>
    </dataValidation>
    <dataValidation type="list" allowBlank="1" showInputMessage="1" showErrorMessage="1" prompt="Select integration level" sqref="I330 M330 Q330" xr:uid="{00000000-0002-0000-0A00-000052000000}">
      <formula1>"Regional, National, Sub-national, Community"</formula1>
    </dataValidation>
    <dataValidation type="list" allowBlank="1" showInputMessage="1" showErrorMessage="1" sqref="J330:K330" xr:uid="{00000000-0002-0000-0A00-000053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4000000}">
      <formula1>0</formula1>
      <formula2>999999999999</formula2>
    </dataValidation>
    <dataValidation type="list" allowBlank="1" showInputMessage="1" showErrorMessage="1" sqref="D330" xr:uid="{00000000-0002-0000-0A00-000055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6000000}">
      <formula1>0</formula1>
      <formula2>999999999999</formula2>
    </dataValidation>
    <dataValidation type="whole" allowBlank="1" showInputMessage="1" showErrorMessage="1" error="Please enter a number here" prompt="Enter number of key findings" sqref="D334 H334 L334 P334" xr:uid="{00000000-0002-0000-0A00-000057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8000000}">
      <formula1>"20% to 39%, 40% to 60%, 61% to 80%"</formula1>
    </dataValidation>
    <dataValidation type="list" allowBlank="1" showInputMessage="1" showErrorMessage="1" prompt="Select integration level" sqref="F330:G330" xr:uid="{00000000-0002-0000-0A00-000059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83"/>
  <sheetViews>
    <sheetView topLeftCell="A7" zoomScale="90" zoomScaleNormal="90" workbookViewId="0">
      <selection activeCell="E10" sqref="E10:F10"/>
    </sheetView>
  </sheetViews>
  <sheetFormatPr defaultColWidth="8.7265625" defaultRowHeight="14" x14ac:dyDescent="0.3"/>
  <cols>
    <col min="1" max="1" width="1.453125" style="23" customWidth="1"/>
    <col min="2" max="2" width="1.453125" style="22" customWidth="1"/>
    <col min="3" max="3" width="13.7265625" style="22" customWidth="1"/>
    <col min="4" max="4" width="29.26953125" style="22" customWidth="1"/>
    <col min="5" max="5" width="50.1796875" style="23" customWidth="1"/>
    <col min="6" max="6" width="32.453125" style="23" customWidth="1"/>
    <col min="7" max="7" width="13.453125" style="23" customWidth="1"/>
    <col min="8" max="8" width="1.81640625" style="23" customWidth="1"/>
    <col min="9" max="9" width="11.26953125" style="23" customWidth="1"/>
    <col min="10" max="10" width="6.1796875" style="23" customWidth="1"/>
    <col min="11" max="12" width="18.1796875" style="23" customWidth="1"/>
    <col min="13" max="13" width="27.7265625" style="23" customWidth="1"/>
    <col min="14" max="14" width="18.54296875" style="23" customWidth="1"/>
    <col min="15" max="15" width="14.26953125" style="23" customWidth="1"/>
    <col min="16" max="16" width="1.7265625" style="23" customWidth="1"/>
    <col min="17" max="17" width="10.26953125" style="23" customWidth="1"/>
    <col min="18" max="19" width="8.7265625" style="23"/>
    <col min="20" max="20" width="23" style="23" customWidth="1"/>
    <col min="21" max="21" width="28.26953125" style="23" customWidth="1"/>
    <col min="22" max="22" width="23.7265625" style="23" customWidth="1"/>
    <col min="23" max="23" width="12.26953125" style="23" customWidth="1"/>
    <col min="24" max="24" width="2.26953125" style="23" customWidth="1"/>
    <col min="25" max="25" width="10.7265625" style="23" customWidth="1"/>
    <col min="26" max="26" width="5.81640625" style="23" customWidth="1"/>
    <col min="27" max="27" width="4.7265625" style="23" customWidth="1"/>
    <col min="28" max="28" width="24.7265625" style="23" customWidth="1"/>
    <col min="29" max="29" width="22.54296875" style="23" customWidth="1"/>
    <col min="30" max="30" width="30.453125" style="23" customWidth="1"/>
    <col min="31" max="31" width="13.453125" style="23" customWidth="1"/>
    <col min="32" max="32" width="2.7265625" style="23" customWidth="1"/>
    <col min="33" max="33" width="10.7265625" style="23" customWidth="1"/>
    <col min="34" max="34" width="4.7265625" style="23" customWidth="1"/>
    <col min="35" max="35" width="5" style="23" customWidth="1"/>
    <col min="36" max="36" width="23.26953125" style="23" customWidth="1"/>
    <col min="37" max="37" width="21" style="23" customWidth="1"/>
    <col min="38" max="38" width="32.1796875" style="23" customWidth="1"/>
    <col min="39" max="39" width="14.1796875" style="23" customWidth="1"/>
    <col min="40" max="40" width="2.81640625" style="23" customWidth="1"/>
    <col min="41" max="16384" width="8.7265625" style="23"/>
  </cols>
  <sheetData>
    <row r="1" spans="2:40" ht="14.5" thickBot="1" x14ac:dyDescent="0.35"/>
    <row r="2" spans="2:40" ht="14.5" thickBot="1" x14ac:dyDescent="0.35">
      <c r="B2" s="66"/>
      <c r="C2" s="67"/>
      <c r="D2" s="67"/>
      <c r="E2" s="68"/>
      <c r="F2" s="68"/>
      <c r="G2" s="68"/>
      <c r="H2" s="69"/>
      <c r="J2" s="66"/>
      <c r="K2" s="67"/>
      <c r="L2" s="67"/>
      <c r="M2" s="68"/>
      <c r="N2" s="68"/>
      <c r="O2" s="68"/>
      <c r="P2" s="69"/>
      <c r="R2" s="66"/>
      <c r="S2" s="67"/>
      <c r="T2" s="67"/>
      <c r="U2" s="68"/>
      <c r="V2" s="68"/>
      <c r="W2" s="68"/>
      <c r="X2" s="69"/>
      <c r="Z2" s="66"/>
      <c r="AA2" s="67"/>
      <c r="AB2" s="67"/>
      <c r="AC2" s="68"/>
      <c r="AD2" s="68"/>
      <c r="AE2" s="68"/>
      <c r="AF2" s="69"/>
      <c r="AH2" s="66"/>
      <c r="AI2" s="67"/>
      <c r="AJ2" s="67"/>
      <c r="AK2" s="68"/>
      <c r="AL2" s="68"/>
      <c r="AM2" s="68"/>
      <c r="AN2" s="69"/>
    </row>
    <row r="3" spans="2:40" ht="20.65" customHeight="1" thickBot="1" x14ac:dyDescent="0.45">
      <c r="B3" s="70"/>
      <c r="C3" s="584" t="s">
        <v>894</v>
      </c>
      <c r="D3" s="585"/>
      <c r="E3" s="585"/>
      <c r="F3" s="585"/>
      <c r="G3" s="586"/>
      <c r="H3" s="71"/>
      <c r="J3" s="70"/>
      <c r="K3" s="584" t="s">
        <v>779</v>
      </c>
      <c r="L3" s="585"/>
      <c r="M3" s="585"/>
      <c r="N3" s="585"/>
      <c r="O3" s="586"/>
      <c r="P3" s="71"/>
      <c r="R3" s="70"/>
      <c r="S3" s="584" t="s">
        <v>780</v>
      </c>
      <c r="T3" s="585"/>
      <c r="U3" s="585"/>
      <c r="V3" s="585"/>
      <c r="W3" s="586"/>
      <c r="X3" s="71"/>
      <c r="Z3" s="70"/>
      <c r="AA3" s="584" t="s">
        <v>781</v>
      </c>
      <c r="AB3" s="585"/>
      <c r="AC3" s="585"/>
      <c r="AD3" s="585"/>
      <c r="AE3" s="586"/>
      <c r="AF3" s="71"/>
      <c r="AH3" s="70"/>
      <c r="AI3" s="584" t="s">
        <v>782</v>
      </c>
      <c r="AJ3" s="585"/>
      <c r="AK3" s="585"/>
      <c r="AL3" s="585"/>
      <c r="AM3" s="586"/>
      <c r="AN3" s="71"/>
    </row>
    <row r="4" spans="2:40" ht="14.65" customHeight="1" x14ac:dyDescent="0.3">
      <c r="B4" s="587"/>
      <c r="C4" s="588"/>
      <c r="D4" s="588"/>
      <c r="E4" s="588"/>
      <c r="F4" s="588"/>
      <c r="G4" s="73"/>
      <c r="H4" s="71"/>
      <c r="J4" s="589"/>
      <c r="K4" s="588"/>
      <c r="L4" s="588"/>
      <c r="M4" s="588"/>
      <c r="N4" s="588"/>
      <c r="O4" s="73"/>
      <c r="P4" s="71"/>
      <c r="R4" s="589"/>
      <c r="S4" s="588"/>
      <c r="T4" s="588"/>
      <c r="U4" s="588"/>
      <c r="V4" s="588"/>
      <c r="W4" s="73"/>
      <c r="X4" s="71"/>
      <c r="Z4" s="589"/>
      <c r="AA4" s="588"/>
      <c r="AB4" s="588"/>
      <c r="AC4" s="588"/>
      <c r="AD4" s="588"/>
      <c r="AE4" s="73"/>
      <c r="AF4" s="71"/>
      <c r="AH4" s="589"/>
      <c r="AI4" s="588"/>
      <c r="AJ4" s="588"/>
      <c r="AK4" s="588"/>
      <c r="AL4" s="588"/>
      <c r="AM4" s="73"/>
      <c r="AN4" s="71"/>
    </row>
    <row r="5" spans="2:40" x14ac:dyDescent="0.3">
      <c r="B5" s="72"/>
      <c r="C5" s="582"/>
      <c r="D5" s="582"/>
      <c r="E5" s="582"/>
      <c r="F5" s="582"/>
      <c r="G5" s="73"/>
      <c r="H5" s="71"/>
      <c r="J5" s="72"/>
      <c r="K5" s="582"/>
      <c r="L5" s="582"/>
      <c r="M5" s="582"/>
      <c r="N5" s="582"/>
      <c r="O5" s="73"/>
      <c r="P5" s="71"/>
      <c r="R5" s="72"/>
      <c r="S5" s="582"/>
      <c r="T5" s="582"/>
      <c r="U5" s="582"/>
      <c r="V5" s="582"/>
      <c r="W5" s="73"/>
      <c r="X5" s="71"/>
      <c r="Z5" s="72"/>
      <c r="AA5" s="582"/>
      <c r="AB5" s="582"/>
      <c r="AC5" s="582"/>
      <c r="AD5" s="582"/>
      <c r="AE5" s="73"/>
      <c r="AF5" s="71"/>
      <c r="AH5" s="72"/>
      <c r="AI5" s="582"/>
      <c r="AJ5" s="582"/>
      <c r="AK5" s="582"/>
      <c r="AL5" s="582"/>
      <c r="AM5" s="73"/>
      <c r="AN5" s="71"/>
    </row>
    <row r="6" spans="2:40" x14ac:dyDescent="0.3">
      <c r="B6" s="72"/>
      <c r="C6" s="48"/>
      <c r="D6" s="53"/>
      <c r="E6" s="49"/>
      <c r="F6" s="73"/>
      <c r="G6" s="73"/>
      <c r="H6" s="71"/>
      <c r="J6" s="72"/>
      <c r="K6" s="48"/>
      <c r="L6" s="53"/>
      <c r="M6" s="49"/>
      <c r="N6" s="73"/>
      <c r="O6" s="73"/>
      <c r="P6" s="71"/>
      <c r="R6" s="72"/>
      <c r="S6" s="48"/>
      <c r="T6" s="53"/>
      <c r="U6" s="49"/>
      <c r="V6" s="73"/>
      <c r="W6" s="73"/>
      <c r="X6" s="71"/>
      <c r="Z6" s="72"/>
      <c r="AA6" s="48"/>
      <c r="AB6" s="53"/>
      <c r="AC6" s="49"/>
      <c r="AD6" s="73"/>
      <c r="AE6" s="73"/>
      <c r="AF6" s="71"/>
      <c r="AH6" s="72"/>
      <c r="AI6" s="48"/>
      <c r="AJ6" s="53"/>
      <c r="AK6" s="49"/>
      <c r="AL6" s="73"/>
      <c r="AM6" s="73"/>
      <c r="AN6" s="71"/>
    </row>
    <row r="7" spans="2:40" ht="13.9" customHeight="1" thickBot="1" x14ac:dyDescent="0.35">
      <c r="B7" s="72"/>
      <c r="C7" s="583" t="s">
        <v>230</v>
      </c>
      <c r="D7" s="583"/>
      <c r="E7" s="50"/>
      <c r="F7" s="73"/>
      <c r="G7" s="73"/>
      <c r="H7" s="71"/>
      <c r="J7" s="72"/>
      <c r="K7" s="583" t="s">
        <v>230</v>
      </c>
      <c r="L7" s="583"/>
      <c r="M7" s="50"/>
      <c r="N7" s="73"/>
      <c r="O7" s="73"/>
      <c r="P7" s="71"/>
      <c r="R7" s="72"/>
      <c r="S7" s="583" t="s">
        <v>230</v>
      </c>
      <c r="T7" s="583"/>
      <c r="U7" s="50"/>
      <c r="V7" s="73"/>
      <c r="W7" s="73"/>
      <c r="X7" s="71"/>
      <c r="Z7" s="72"/>
      <c r="AA7" s="583" t="s">
        <v>230</v>
      </c>
      <c r="AB7" s="583"/>
      <c r="AC7" s="50"/>
      <c r="AD7" s="73"/>
      <c r="AE7" s="73"/>
      <c r="AF7" s="71"/>
      <c r="AH7" s="72"/>
      <c r="AI7" s="583" t="s">
        <v>230</v>
      </c>
      <c r="AJ7" s="583"/>
      <c r="AK7" s="50"/>
      <c r="AL7" s="73"/>
      <c r="AM7" s="73"/>
      <c r="AN7" s="71"/>
    </row>
    <row r="8" spans="2:40" ht="45.75" customHeight="1" thickBot="1" x14ac:dyDescent="0.35">
      <c r="B8" s="72"/>
      <c r="C8" s="590" t="s">
        <v>238</v>
      </c>
      <c r="D8" s="590"/>
      <c r="E8" s="590"/>
      <c r="F8" s="590"/>
      <c r="G8" s="73"/>
      <c r="H8" s="71"/>
      <c r="I8" s="402"/>
      <c r="J8" s="72"/>
      <c r="K8" s="590" t="s">
        <v>238</v>
      </c>
      <c r="L8" s="590"/>
      <c r="M8" s="590"/>
      <c r="N8" s="590"/>
      <c r="O8" s="73"/>
      <c r="P8" s="71"/>
      <c r="Q8" s="398"/>
      <c r="R8" s="72"/>
      <c r="S8" s="590" t="s">
        <v>238</v>
      </c>
      <c r="T8" s="590"/>
      <c r="U8" s="590"/>
      <c r="V8" s="590"/>
      <c r="W8" s="73"/>
      <c r="X8" s="71"/>
      <c r="Y8" s="398"/>
      <c r="Z8" s="72"/>
      <c r="AA8" s="590" t="s">
        <v>238</v>
      </c>
      <c r="AB8" s="590"/>
      <c r="AC8" s="590"/>
      <c r="AD8" s="590"/>
      <c r="AE8" s="73"/>
      <c r="AF8" s="71"/>
      <c r="AG8" s="405"/>
      <c r="AH8" s="72"/>
      <c r="AI8" s="590" t="s">
        <v>238</v>
      </c>
      <c r="AJ8" s="590"/>
      <c r="AK8" s="590"/>
      <c r="AL8" s="590"/>
      <c r="AM8" s="73"/>
      <c r="AN8" s="71"/>
    </row>
    <row r="9" spans="2:40" ht="33" customHeight="1" thickBot="1" x14ac:dyDescent="0.35">
      <c r="B9" s="72"/>
      <c r="C9" s="591" t="s">
        <v>864</v>
      </c>
      <c r="D9" s="591"/>
      <c r="E9" s="592">
        <v>723956</v>
      </c>
      <c r="F9" s="593"/>
      <c r="G9" s="73"/>
      <c r="H9" s="71"/>
      <c r="J9" s="72"/>
      <c r="K9" s="591" t="s">
        <v>658</v>
      </c>
      <c r="L9" s="591"/>
      <c r="M9" s="594"/>
      <c r="N9" s="595"/>
      <c r="O9" s="73"/>
      <c r="P9" s="71"/>
      <c r="R9" s="72"/>
      <c r="S9" s="591" t="s">
        <v>658</v>
      </c>
      <c r="T9" s="591"/>
      <c r="U9" s="594"/>
      <c r="V9" s="595"/>
      <c r="W9" s="73"/>
      <c r="X9" s="71"/>
      <c r="Z9" s="72"/>
      <c r="AA9" s="591" t="s">
        <v>658</v>
      </c>
      <c r="AB9" s="591"/>
      <c r="AC9" s="594"/>
      <c r="AD9" s="595"/>
      <c r="AE9" s="73"/>
      <c r="AF9" s="71"/>
      <c r="AH9" s="72"/>
      <c r="AI9" s="591" t="s">
        <v>658</v>
      </c>
      <c r="AJ9" s="591"/>
      <c r="AK9" s="594"/>
      <c r="AL9" s="595"/>
      <c r="AM9" s="73"/>
      <c r="AN9" s="71"/>
    </row>
    <row r="10" spans="2:40" ht="180.75" customHeight="1" thickBot="1" x14ac:dyDescent="0.35">
      <c r="B10" s="72"/>
      <c r="C10" s="583" t="s">
        <v>231</v>
      </c>
      <c r="D10" s="583"/>
      <c r="E10" s="596" t="s">
        <v>865</v>
      </c>
      <c r="F10" s="597"/>
      <c r="G10" s="73"/>
      <c r="H10" s="71"/>
      <c r="J10" s="72"/>
      <c r="K10" s="583" t="s">
        <v>231</v>
      </c>
      <c r="L10" s="583"/>
      <c r="M10" s="598"/>
      <c r="N10" s="599"/>
      <c r="O10" s="73"/>
      <c r="P10" s="71"/>
      <c r="R10" s="72"/>
      <c r="S10" s="583" t="s">
        <v>231</v>
      </c>
      <c r="T10" s="583"/>
      <c r="U10" s="598"/>
      <c r="V10" s="599"/>
      <c r="W10" s="73"/>
      <c r="X10" s="71"/>
      <c r="Z10" s="72"/>
      <c r="AA10" s="583" t="s">
        <v>231</v>
      </c>
      <c r="AB10" s="583"/>
      <c r="AC10" s="598"/>
      <c r="AD10" s="599"/>
      <c r="AE10" s="73"/>
      <c r="AF10" s="71"/>
      <c r="AH10" s="72"/>
      <c r="AI10" s="583" t="s">
        <v>231</v>
      </c>
      <c r="AJ10" s="583"/>
      <c r="AK10" s="598"/>
      <c r="AL10" s="599"/>
      <c r="AM10" s="73"/>
      <c r="AN10" s="71"/>
    </row>
    <row r="11" spans="2:40" ht="14.5" thickBot="1" x14ac:dyDescent="0.35">
      <c r="B11" s="72"/>
      <c r="C11" s="53"/>
      <c r="D11" s="53"/>
      <c r="E11" s="73"/>
      <c r="F11" s="73"/>
      <c r="G11" s="73"/>
      <c r="H11" s="71"/>
      <c r="J11" s="72"/>
      <c r="K11" s="53"/>
      <c r="L11" s="53"/>
      <c r="M11" s="73"/>
      <c r="N11" s="73"/>
      <c r="O11" s="73"/>
      <c r="P11" s="71"/>
      <c r="R11" s="72"/>
      <c r="S11" s="53"/>
      <c r="T11" s="53"/>
      <c r="U11" s="73"/>
      <c r="V11" s="73"/>
      <c r="W11" s="73"/>
      <c r="X11" s="71"/>
      <c r="Z11" s="72"/>
      <c r="AA11" s="53"/>
      <c r="AB11" s="53"/>
      <c r="AC11" s="73"/>
      <c r="AD11" s="73"/>
      <c r="AE11" s="73"/>
      <c r="AF11" s="71"/>
      <c r="AH11" s="72"/>
      <c r="AI11" s="53"/>
      <c r="AJ11" s="53"/>
      <c r="AK11" s="73"/>
      <c r="AL11" s="73"/>
      <c r="AM11" s="73"/>
      <c r="AN11" s="71"/>
    </row>
    <row r="12" spans="2:40" ht="18.75" customHeight="1" thickBot="1" x14ac:dyDescent="0.35">
      <c r="B12" s="72"/>
      <c r="C12" s="583" t="s">
        <v>295</v>
      </c>
      <c r="D12" s="583"/>
      <c r="E12" s="594" t="s">
        <v>866</v>
      </c>
      <c r="F12" s="595"/>
      <c r="G12" s="73"/>
      <c r="H12" s="71"/>
      <c r="J12" s="72"/>
      <c r="K12" s="583" t="s">
        <v>295</v>
      </c>
      <c r="L12" s="583"/>
      <c r="M12" s="594"/>
      <c r="N12" s="595"/>
      <c r="O12" s="73"/>
      <c r="P12" s="71"/>
      <c r="R12" s="72"/>
      <c r="S12" s="583" t="s">
        <v>295</v>
      </c>
      <c r="T12" s="583"/>
      <c r="U12" s="594"/>
      <c r="V12" s="595"/>
      <c r="W12" s="73"/>
      <c r="X12" s="71"/>
      <c r="Z12" s="72"/>
      <c r="AA12" s="583" t="s">
        <v>295</v>
      </c>
      <c r="AB12" s="583"/>
      <c r="AC12" s="594"/>
      <c r="AD12" s="595"/>
      <c r="AE12" s="73"/>
      <c r="AF12" s="71"/>
      <c r="AH12" s="72"/>
      <c r="AI12" s="583" t="s">
        <v>295</v>
      </c>
      <c r="AJ12" s="583"/>
      <c r="AK12" s="594"/>
      <c r="AL12" s="595"/>
      <c r="AM12" s="73"/>
      <c r="AN12" s="71"/>
    </row>
    <row r="13" spans="2:40" ht="15" customHeight="1" x14ac:dyDescent="0.3">
      <c r="B13" s="72"/>
      <c r="C13" s="600" t="s">
        <v>294</v>
      </c>
      <c r="D13" s="600"/>
      <c r="E13" s="600"/>
      <c r="F13" s="600"/>
      <c r="G13" s="73"/>
      <c r="H13" s="71"/>
      <c r="J13" s="72"/>
      <c r="K13" s="600" t="s">
        <v>294</v>
      </c>
      <c r="L13" s="600"/>
      <c r="M13" s="600"/>
      <c r="N13" s="600"/>
      <c r="O13" s="73"/>
      <c r="P13" s="71"/>
      <c r="R13" s="72"/>
      <c r="S13" s="600" t="s">
        <v>294</v>
      </c>
      <c r="T13" s="600"/>
      <c r="U13" s="600"/>
      <c r="V13" s="600"/>
      <c r="W13" s="73"/>
      <c r="X13" s="71"/>
      <c r="Z13" s="72"/>
      <c r="AA13" s="600" t="s">
        <v>294</v>
      </c>
      <c r="AB13" s="600"/>
      <c r="AC13" s="600"/>
      <c r="AD13" s="600"/>
      <c r="AE13" s="73"/>
      <c r="AF13" s="71"/>
      <c r="AH13" s="72"/>
      <c r="AI13" s="600" t="s">
        <v>294</v>
      </c>
      <c r="AJ13" s="600"/>
      <c r="AK13" s="600"/>
      <c r="AL13" s="600"/>
      <c r="AM13" s="73"/>
      <c r="AN13" s="71"/>
    </row>
    <row r="14" spans="2:40" ht="15" customHeight="1" x14ac:dyDescent="0.3">
      <c r="B14" s="72"/>
      <c r="C14" s="392"/>
      <c r="D14" s="392"/>
      <c r="E14" s="392"/>
      <c r="F14" s="392"/>
      <c r="G14" s="73"/>
      <c r="H14" s="71"/>
      <c r="J14" s="72"/>
      <c r="K14" s="392"/>
      <c r="L14" s="392"/>
      <c r="M14" s="392"/>
      <c r="N14" s="392"/>
      <c r="O14" s="73"/>
      <c r="P14" s="71"/>
      <c r="R14" s="72"/>
      <c r="S14" s="392"/>
      <c r="T14" s="392"/>
      <c r="U14" s="392"/>
      <c r="V14" s="392"/>
      <c r="W14" s="73"/>
      <c r="X14" s="71"/>
      <c r="Z14" s="72"/>
      <c r="AA14" s="401"/>
      <c r="AB14" s="401"/>
      <c r="AC14" s="401"/>
      <c r="AD14" s="401"/>
      <c r="AE14" s="73"/>
      <c r="AF14" s="71"/>
      <c r="AH14" s="72"/>
      <c r="AI14" s="401"/>
      <c r="AJ14" s="401"/>
      <c r="AK14" s="401"/>
      <c r="AL14" s="401"/>
      <c r="AM14" s="73"/>
      <c r="AN14" s="71"/>
    </row>
    <row r="15" spans="2:40" ht="14.65" customHeight="1" thickBot="1" x14ac:dyDescent="0.35">
      <c r="B15" s="72"/>
      <c r="C15" s="583" t="s">
        <v>214</v>
      </c>
      <c r="D15" s="583"/>
      <c r="E15" s="73"/>
      <c r="F15" s="73"/>
      <c r="G15" s="73"/>
      <c r="H15" s="71"/>
      <c r="I15" s="24"/>
      <c r="J15" s="72"/>
      <c r="K15" s="583" t="s">
        <v>214</v>
      </c>
      <c r="L15" s="583"/>
      <c r="M15" s="73"/>
      <c r="N15" s="73"/>
      <c r="O15" s="73"/>
      <c r="P15" s="71"/>
      <c r="R15" s="72"/>
      <c r="S15" s="583" t="s">
        <v>214</v>
      </c>
      <c r="T15" s="583"/>
      <c r="U15" s="73"/>
      <c r="V15" s="73"/>
      <c r="W15" s="73"/>
      <c r="X15" s="71"/>
      <c r="Z15" s="72"/>
      <c r="AA15" s="583" t="s">
        <v>214</v>
      </c>
      <c r="AB15" s="583"/>
      <c r="AC15" s="73"/>
      <c r="AD15" s="73"/>
      <c r="AE15" s="73"/>
      <c r="AF15" s="71"/>
      <c r="AH15" s="72"/>
      <c r="AI15" s="583" t="s">
        <v>214</v>
      </c>
      <c r="AJ15" s="583"/>
      <c r="AK15" s="73"/>
      <c r="AL15" s="73"/>
      <c r="AM15" s="73"/>
      <c r="AN15" s="71"/>
    </row>
    <row r="16" spans="2:40" ht="49.9" customHeight="1" thickBot="1" x14ac:dyDescent="0.35">
      <c r="B16" s="72"/>
      <c r="C16" s="583" t="s">
        <v>271</v>
      </c>
      <c r="D16" s="583"/>
      <c r="E16" s="461" t="s">
        <v>215</v>
      </c>
      <c r="F16" s="462" t="s">
        <v>216</v>
      </c>
      <c r="G16" s="73"/>
      <c r="H16" s="71"/>
      <c r="I16" s="24"/>
      <c r="J16" s="72"/>
      <c r="K16" s="583" t="s">
        <v>271</v>
      </c>
      <c r="L16" s="583"/>
      <c r="M16" s="151" t="s">
        <v>215</v>
      </c>
      <c r="N16" s="152" t="s">
        <v>216</v>
      </c>
      <c r="O16" s="73"/>
      <c r="P16" s="71"/>
      <c r="R16" s="72"/>
      <c r="S16" s="583" t="s">
        <v>271</v>
      </c>
      <c r="T16" s="583"/>
      <c r="U16" s="151" t="s">
        <v>215</v>
      </c>
      <c r="V16" s="152" t="s">
        <v>216</v>
      </c>
      <c r="W16" s="73"/>
      <c r="X16" s="71"/>
      <c r="Z16" s="72"/>
      <c r="AA16" s="583" t="s">
        <v>271</v>
      </c>
      <c r="AB16" s="583"/>
      <c r="AC16" s="151" t="s">
        <v>215</v>
      </c>
      <c r="AD16" s="152" t="s">
        <v>216</v>
      </c>
      <c r="AE16" s="73"/>
      <c r="AF16" s="71"/>
      <c r="AH16" s="72"/>
      <c r="AI16" s="583" t="s">
        <v>271</v>
      </c>
      <c r="AJ16" s="583"/>
      <c r="AK16" s="151" t="s">
        <v>215</v>
      </c>
      <c r="AL16" s="152" t="s">
        <v>216</v>
      </c>
      <c r="AM16" s="73"/>
      <c r="AN16" s="71"/>
    </row>
    <row r="17" spans="2:40" ht="52" x14ac:dyDescent="0.3">
      <c r="B17" s="72"/>
      <c r="C17" s="53"/>
      <c r="D17" s="53"/>
      <c r="E17" s="463" t="s">
        <v>867</v>
      </c>
      <c r="F17" s="464">
        <f>+F18+F25</f>
        <v>285855.03999999998</v>
      </c>
      <c r="G17" s="73"/>
      <c r="H17" s="71"/>
      <c r="I17" s="24"/>
      <c r="J17" s="72"/>
      <c r="K17" s="53"/>
      <c r="L17" s="53"/>
      <c r="M17" s="35"/>
      <c r="N17" s="36"/>
      <c r="O17" s="73"/>
      <c r="P17" s="71"/>
      <c r="R17" s="72"/>
      <c r="S17" s="53"/>
      <c r="T17" s="53"/>
      <c r="U17" s="35"/>
      <c r="V17" s="36"/>
      <c r="W17" s="73"/>
      <c r="X17" s="71"/>
      <c r="Z17" s="72"/>
      <c r="AA17" s="53"/>
      <c r="AB17" s="53"/>
      <c r="AC17" s="35"/>
      <c r="AD17" s="36"/>
      <c r="AE17" s="73"/>
      <c r="AF17" s="71"/>
      <c r="AH17" s="72"/>
      <c r="AI17" s="53"/>
      <c r="AJ17" s="53"/>
      <c r="AK17" s="35"/>
      <c r="AL17" s="36"/>
      <c r="AM17" s="73"/>
      <c r="AN17" s="71"/>
    </row>
    <row r="18" spans="2:40" x14ac:dyDescent="0.3">
      <c r="B18" s="72"/>
      <c r="C18" s="53"/>
      <c r="D18" s="53"/>
      <c r="E18" s="465" t="s">
        <v>868</v>
      </c>
      <c r="F18" s="466">
        <f>SUM(F19:F24)</f>
        <v>267049.99</v>
      </c>
      <c r="G18" s="73"/>
      <c r="H18" s="71"/>
      <c r="I18" s="24"/>
      <c r="J18" s="72"/>
      <c r="K18" s="53"/>
      <c r="L18" s="53"/>
      <c r="M18" s="25"/>
      <c r="N18" s="460"/>
      <c r="O18" s="73"/>
      <c r="P18" s="71"/>
      <c r="R18" s="72"/>
      <c r="S18" s="53"/>
      <c r="T18" s="53"/>
      <c r="U18" s="25"/>
      <c r="V18" s="460"/>
      <c r="W18" s="73"/>
      <c r="X18" s="71"/>
      <c r="Z18" s="72"/>
      <c r="AA18" s="53"/>
      <c r="AB18" s="53"/>
      <c r="AC18" s="25"/>
      <c r="AD18" s="460"/>
      <c r="AE18" s="73"/>
      <c r="AF18" s="71"/>
      <c r="AH18" s="72"/>
      <c r="AI18" s="53"/>
      <c r="AJ18" s="53"/>
      <c r="AK18" s="25"/>
      <c r="AL18" s="460"/>
      <c r="AM18" s="73"/>
      <c r="AN18" s="71"/>
    </row>
    <row r="19" spans="2:40" ht="26" x14ac:dyDescent="0.3">
      <c r="B19" s="72"/>
      <c r="C19" s="53"/>
      <c r="D19" s="53"/>
      <c r="E19" s="467" t="s">
        <v>869</v>
      </c>
      <c r="F19" s="468">
        <v>115829.58</v>
      </c>
      <c r="G19" s="73"/>
      <c r="H19" s="71"/>
      <c r="I19" s="24"/>
      <c r="J19" s="72"/>
      <c r="K19" s="53"/>
      <c r="L19" s="53"/>
      <c r="M19" s="25"/>
      <c r="N19" s="460"/>
      <c r="O19" s="73"/>
      <c r="P19" s="71"/>
      <c r="R19" s="72"/>
      <c r="S19" s="53"/>
      <c r="T19" s="53"/>
      <c r="U19" s="25"/>
      <c r="V19" s="460"/>
      <c r="W19" s="73"/>
      <c r="X19" s="71"/>
      <c r="Z19" s="72"/>
      <c r="AA19" s="53"/>
      <c r="AB19" s="53"/>
      <c r="AC19" s="25"/>
      <c r="AD19" s="460"/>
      <c r="AE19" s="73"/>
      <c r="AF19" s="71"/>
      <c r="AH19" s="72"/>
      <c r="AI19" s="53"/>
      <c r="AJ19" s="53"/>
      <c r="AK19" s="25"/>
      <c r="AL19" s="460"/>
      <c r="AM19" s="73"/>
      <c r="AN19" s="71"/>
    </row>
    <row r="20" spans="2:40" ht="26" x14ac:dyDescent="0.3">
      <c r="B20" s="72"/>
      <c r="C20" s="53"/>
      <c r="D20" s="53"/>
      <c r="E20" s="467" t="s">
        <v>870</v>
      </c>
      <c r="F20" s="468">
        <v>30761.75</v>
      </c>
      <c r="G20" s="73"/>
      <c r="H20" s="71"/>
      <c r="I20" s="24"/>
      <c r="J20" s="72"/>
      <c r="K20" s="53"/>
      <c r="L20" s="53"/>
      <c r="M20" s="25"/>
      <c r="N20" s="460"/>
      <c r="O20" s="73"/>
      <c r="P20" s="71"/>
      <c r="R20" s="72"/>
      <c r="S20" s="53"/>
      <c r="T20" s="53"/>
      <c r="U20" s="25"/>
      <c r="V20" s="460"/>
      <c r="W20" s="73"/>
      <c r="X20" s="71"/>
      <c r="Z20" s="72"/>
      <c r="AA20" s="53"/>
      <c r="AB20" s="53"/>
      <c r="AC20" s="25"/>
      <c r="AD20" s="460"/>
      <c r="AE20" s="73"/>
      <c r="AF20" s="71"/>
      <c r="AH20" s="72"/>
      <c r="AI20" s="53"/>
      <c r="AJ20" s="53"/>
      <c r="AK20" s="25"/>
      <c r="AL20" s="460"/>
      <c r="AM20" s="73"/>
      <c r="AN20" s="71"/>
    </row>
    <row r="21" spans="2:40" ht="26" x14ac:dyDescent="0.3">
      <c r="B21" s="72"/>
      <c r="C21" s="53"/>
      <c r="D21" s="53"/>
      <c r="E21" s="467" t="s">
        <v>871</v>
      </c>
      <c r="F21" s="468">
        <v>111544.97</v>
      </c>
      <c r="G21" s="73"/>
      <c r="H21" s="71"/>
      <c r="I21" s="24"/>
      <c r="J21" s="72"/>
      <c r="K21" s="53"/>
      <c r="L21" s="53"/>
      <c r="M21" s="25"/>
      <c r="N21" s="460"/>
      <c r="O21" s="73"/>
      <c r="P21" s="71"/>
      <c r="R21" s="72"/>
      <c r="S21" s="53"/>
      <c r="T21" s="53"/>
      <c r="U21" s="25"/>
      <c r="V21" s="460"/>
      <c r="W21" s="73"/>
      <c r="X21" s="71"/>
      <c r="Z21" s="72"/>
      <c r="AA21" s="53"/>
      <c r="AB21" s="53"/>
      <c r="AC21" s="25"/>
      <c r="AD21" s="460"/>
      <c r="AE21" s="73"/>
      <c r="AF21" s="71"/>
      <c r="AH21" s="72"/>
      <c r="AI21" s="53"/>
      <c r="AJ21" s="53"/>
      <c r="AK21" s="25"/>
      <c r="AL21" s="460"/>
      <c r="AM21" s="73"/>
      <c r="AN21" s="71"/>
    </row>
    <row r="22" spans="2:40" x14ac:dyDescent="0.3">
      <c r="B22" s="72"/>
      <c r="C22" s="53"/>
      <c r="D22" s="53"/>
      <c r="E22" s="469" t="s">
        <v>872</v>
      </c>
      <c r="F22" s="468">
        <v>764.58</v>
      </c>
      <c r="G22" s="73"/>
      <c r="H22" s="71"/>
      <c r="I22" s="24"/>
      <c r="J22" s="72"/>
      <c r="K22" s="53"/>
      <c r="L22" s="53"/>
      <c r="M22" s="25"/>
      <c r="N22" s="460"/>
      <c r="O22" s="73"/>
      <c r="P22" s="71"/>
      <c r="R22" s="72"/>
      <c r="S22" s="53"/>
      <c r="T22" s="53"/>
      <c r="U22" s="25"/>
      <c r="V22" s="460"/>
      <c r="W22" s="73"/>
      <c r="X22" s="71"/>
      <c r="Z22" s="72"/>
      <c r="AA22" s="53"/>
      <c r="AB22" s="53"/>
      <c r="AC22" s="25"/>
      <c r="AD22" s="460"/>
      <c r="AE22" s="73"/>
      <c r="AF22" s="71"/>
      <c r="AH22" s="72"/>
      <c r="AI22" s="53"/>
      <c r="AJ22" s="53"/>
      <c r="AK22" s="25"/>
      <c r="AL22" s="460"/>
      <c r="AM22" s="73"/>
      <c r="AN22" s="71"/>
    </row>
    <row r="23" spans="2:40" ht="26" x14ac:dyDescent="0.3">
      <c r="B23" s="72"/>
      <c r="C23" s="53"/>
      <c r="D23" s="53"/>
      <c r="E23" s="469" t="s">
        <v>873</v>
      </c>
      <c r="F23" s="468">
        <v>1185.9100000000001</v>
      </c>
      <c r="G23" s="73"/>
      <c r="H23" s="71"/>
      <c r="I23" s="24"/>
      <c r="J23" s="72"/>
      <c r="K23" s="53"/>
      <c r="L23" s="53"/>
      <c r="M23" s="25"/>
      <c r="N23" s="460"/>
      <c r="O23" s="73"/>
      <c r="P23" s="71"/>
      <c r="R23" s="72"/>
      <c r="S23" s="53"/>
      <c r="T23" s="53"/>
      <c r="U23" s="25"/>
      <c r="V23" s="460"/>
      <c r="W23" s="73"/>
      <c r="X23" s="71"/>
      <c r="Z23" s="72"/>
      <c r="AA23" s="53"/>
      <c r="AB23" s="53"/>
      <c r="AC23" s="25"/>
      <c r="AD23" s="460"/>
      <c r="AE23" s="73"/>
      <c r="AF23" s="71"/>
      <c r="AH23" s="72"/>
      <c r="AI23" s="53"/>
      <c r="AJ23" s="53"/>
      <c r="AK23" s="25"/>
      <c r="AL23" s="460"/>
      <c r="AM23" s="73"/>
      <c r="AN23" s="71"/>
    </row>
    <row r="24" spans="2:40" ht="26" x14ac:dyDescent="0.3">
      <c r="B24" s="72"/>
      <c r="C24" s="53"/>
      <c r="D24" s="53"/>
      <c r="E24" s="469" t="s">
        <v>874</v>
      </c>
      <c r="F24" s="468">
        <v>6963.2</v>
      </c>
      <c r="G24" s="73"/>
      <c r="H24" s="71"/>
      <c r="I24" s="24"/>
      <c r="J24" s="72"/>
      <c r="K24" s="53"/>
      <c r="L24" s="53"/>
      <c r="M24" s="25"/>
      <c r="N24" s="460"/>
      <c r="O24" s="73"/>
      <c r="P24" s="71"/>
      <c r="R24" s="72"/>
      <c r="S24" s="53"/>
      <c r="T24" s="53"/>
      <c r="U24" s="25"/>
      <c r="V24" s="460"/>
      <c r="W24" s="73"/>
      <c r="X24" s="71"/>
      <c r="Z24" s="72"/>
      <c r="AA24" s="53"/>
      <c r="AB24" s="53"/>
      <c r="AC24" s="25"/>
      <c r="AD24" s="460"/>
      <c r="AE24" s="73"/>
      <c r="AF24" s="71"/>
      <c r="AH24" s="72"/>
      <c r="AI24" s="53"/>
      <c r="AJ24" s="53"/>
      <c r="AK24" s="25"/>
      <c r="AL24" s="460"/>
      <c r="AM24" s="73"/>
      <c r="AN24" s="71"/>
    </row>
    <row r="25" spans="2:40" x14ac:dyDescent="0.3">
      <c r="B25" s="72"/>
      <c r="C25" s="53"/>
      <c r="D25" s="53"/>
      <c r="E25" s="470" t="s">
        <v>875</v>
      </c>
      <c r="F25" s="466">
        <f>SUM(F26:F28)</f>
        <v>18805.05</v>
      </c>
      <c r="G25" s="73"/>
      <c r="H25" s="71"/>
      <c r="I25" s="24"/>
      <c r="J25" s="72"/>
      <c r="K25" s="53"/>
      <c r="L25" s="53"/>
      <c r="M25" s="25"/>
      <c r="N25" s="460"/>
      <c r="O25" s="73"/>
      <c r="P25" s="71"/>
      <c r="R25" s="72"/>
      <c r="S25" s="53"/>
      <c r="T25" s="53"/>
      <c r="U25" s="25"/>
      <c r="V25" s="460"/>
      <c r="W25" s="73"/>
      <c r="X25" s="71"/>
      <c r="Z25" s="72"/>
      <c r="AA25" s="53"/>
      <c r="AB25" s="53"/>
      <c r="AC25" s="25"/>
      <c r="AD25" s="460"/>
      <c r="AE25" s="73"/>
      <c r="AF25" s="71"/>
      <c r="AH25" s="72"/>
      <c r="AI25" s="53"/>
      <c r="AJ25" s="53"/>
      <c r="AK25" s="25"/>
      <c r="AL25" s="460"/>
      <c r="AM25" s="73"/>
      <c r="AN25" s="71"/>
    </row>
    <row r="26" spans="2:40" ht="26" x14ac:dyDescent="0.3">
      <c r="B26" s="72"/>
      <c r="C26" s="53"/>
      <c r="D26" s="53"/>
      <c r="E26" s="471" t="s">
        <v>876</v>
      </c>
      <c r="F26" s="468">
        <v>7135.86</v>
      </c>
      <c r="G26" s="73"/>
      <c r="H26" s="71"/>
      <c r="I26" s="24"/>
      <c r="J26" s="72"/>
      <c r="K26" s="53"/>
      <c r="L26" s="53"/>
      <c r="M26" s="25"/>
      <c r="N26" s="460"/>
      <c r="O26" s="73"/>
      <c r="P26" s="71"/>
      <c r="R26" s="72"/>
      <c r="S26" s="53"/>
      <c r="T26" s="53"/>
      <c r="U26" s="25"/>
      <c r="V26" s="460"/>
      <c r="W26" s="73"/>
      <c r="X26" s="71"/>
      <c r="Z26" s="72"/>
      <c r="AA26" s="53"/>
      <c r="AB26" s="53"/>
      <c r="AC26" s="25"/>
      <c r="AD26" s="460"/>
      <c r="AE26" s="73"/>
      <c r="AF26" s="71"/>
      <c r="AH26" s="72"/>
      <c r="AI26" s="53"/>
      <c r="AJ26" s="53"/>
      <c r="AK26" s="25"/>
      <c r="AL26" s="460"/>
      <c r="AM26" s="73"/>
      <c r="AN26" s="71"/>
    </row>
    <row r="27" spans="2:40" ht="39" x14ac:dyDescent="0.3">
      <c r="B27" s="72"/>
      <c r="C27" s="53"/>
      <c r="D27" s="53"/>
      <c r="E27" s="471" t="str">
        <f>[3]Execution!B18</f>
        <v>Product  1.2.2.:  Vulnerable  physical,  natural,  and social  assets  strengthened  in  response  to  climate change impacts, including variability.</v>
      </c>
      <c r="F27" s="468">
        <v>734.52</v>
      </c>
      <c r="G27" s="73"/>
      <c r="H27" s="71"/>
      <c r="I27" s="24"/>
      <c r="J27" s="72"/>
      <c r="K27" s="53"/>
      <c r="L27" s="53"/>
      <c r="M27" s="25"/>
      <c r="N27" s="460"/>
      <c r="O27" s="73"/>
      <c r="P27" s="71"/>
      <c r="R27" s="72"/>
      <c r="S27" s="53"/>
      <c r="T27" s="53"/>
      <c r="U27" s="25"/>
      <c r="V27" s="460"/>
      <c r="W27" s="73"/>
      <c r="X27" s="71"/>
      <c r="Z27" s="72"/>
      <c r="AA27" s="53"/>
      <c r="AB27" s="53"/>
      <c r="AC27" s="25"/>
      <c r="AD27" s="460"/>
      <c r="AE27" s="73"/>
      <c r="AF27" s="71"/>
      <c r="AH27" s="72"/>
      <c r="AI27" s="53"/>
      <c r="AJ27" s="53"/>
      <c r="AK27" s="25"/>
      <c r="AL27" s="460"/>
      <c r="AM27" s="73"/>
      <c r="AN27" s="71"/>
    </row>
    <row r="28" spans="2:40" ht="26" x14ac:dyDescent="0.3">
      <c r="B28" s="72"/>
      <c r="C28" s="53"/>
      <c r="D28" s="53"/>
      <c r="E28" s="471" t="str">
        <f>[3]Execution!B20</f>
        <v>Products   1.2.4:   Construction   of   reservoirs   for
storage of rainfall, runs or natural sources (springs).</v>
      </c>
      <c r="F28" s="468">
        <v>10934.67</v>
      </c>
      <c r="G28" s="73"/>
      <c r="H28" s="71"/>
      <c r="I28" s="24"/>
      <c r="J28" s="72"/>
      <c r="K28" s="53"/>
      <c r="L28" s="53"/>
      <c r="M28" s="25"/>
      <c r="N28" s="460"/>
      <c r="O28" s="73"/>
      <c r="P28" s="71"/>
      <c r="R28" s="72"/>
      <c r="S28" s="53"/>
      <c r="T28" s="53"/>
      <c r="U28" s="25"/>
      <c r="V28" s="460"/>
      <c r="W28" s="73"/>
      <c r="X28" s="71"/>
      <c r="Z28" s="72"/>
      <c r="AA28" s="53"/>
      <c r="AB28" s="53"/>
      <c r="AC28" s="25"/>
      <c r="AD28" s="460"/>
      <c r="AE28" s="73"/>
      <c r="AF28" s="71"/>
      <c r="AH28" s="72"/>
      <c r="AI28" s="53"/>
      <c r="AJ28" s="53"/>
      <c r="AK28" s="25"/>
      <c r="AL28" s="460"/>
      <c r="AM28" s="73"/>
      <c r="AN28" s="71"/>
    </row>
    <row r="29" spans="2:40" ht="52" x14ac:dyDescent="0.3">
      <c r="B29" s="72"/>
      <c r="C29" s="53"/>
      <c r="D29" s="53"/>
      <c r="E29" s="463" t="s">
        <v>877</v>
      </c>
      <c r="F29" s="464">
        <f>+F30</f>
        <v>18538</v>
      </c>
      <c r="G29" s="73"/>
      <c r="H29" s="71"/>
      <c r="I29" s="24"/>
      <c r="J29" s="72"/>
      <c r="K29" s="53"/>
      <c r="L29" s="53"/>
      <c r="M29" s="25"/>
      <c r="N29" s="460"/>
      <c r="O29" s="73"/>
      <c r="P29" s="71"/>
      <c r="R29" s="72"/>
      <c r="S29" s="53"/>
      <c r="T29" s="53"/>
      <c r="U29" s="25"/>
      <c r="V29" s="460"/>
      <c r="W29" s="73"/>
      <c r="X29" s="71"/>
      <c r="Z29" s="72"/>
      <c r="AA29" s="53"/>
      <c r="AB29" s="53"/>
      <c r="AC29" s="25"/>
      <c r="AD29" s="460"/>
      <c r="AE29" s="73"/>
      <c r="AF29" s="71"/>
      <c r="AH29" s="72"/>
      <c r="AI29" s="53"/>
      <c r="AJ29" s="53"/>
      <c r="AK29" s="25"/>
      <c r="AL29" s="460"/>
      <c r="AM29" s="73"/>
      <c r="AN29" s="71"/>
    </row>
    <row r="30" spans="2:40" x14ac:dyDescent="0.3">
      <c r="B30" s="72"/>
      <c r="C30" s="53"/>
      <c r="D30" s="53"/>
      <c r="E30" s="465" t="s">
        <v>878</v>
      </c>
      <c r="F30" s="466">
        <f>SUM(F31:F32)</f>
        <v>18538</v>
      </c>
      <c r="G30" s="73"/>
      <c r="H30" s="71"/>
      <c r="I30" s="24"/>
      <c r="J30" s="72"/>
      <c r="K30" s="53"/>
      <c r="L30" s="53"/>
      <c r="M30" s="25"/>
      <c r="N30" s="460"/>
      <c r="O30" s="73"/>
      <c r="P30" s="71"/>
      <c r="R30" s="72"/>
      <c r="S30" s="53"/>
      <c r="T30" s="53"/>
      <c r="U30" s="25"/>
      <c r="V30" s="460"/>
      <c r="W30" s="73"/>
      <c r="X30" s="71"/>
      <c r="Z30" s="72"/>
      <c r="AA30" s="53"/>
      <c r="AB30" s="53"/>
      <c r="AC30" s="25"/>
      <c r="AD30" s="460"/>
      <c r="AE30" s="73"/>
      <c r="AF30" s="71"/>
      <c r="AH30" s="72"/>
      <c r="AI30" s="53"/>
      <c r="AJ30" s="53"/>
      <c r="AK30" s="25"/>
      <c r="AL30" s="460"/>
      <c r="AM30" s="73"/>
      <c r="AN30" s="71"/>
    </row>
    <row r="31" spans="2:40" x14ac:dyDescent="0.3">
      <c r="B31" s="72"/>
      <c r="C31" s="53"/>
      <c r="D31" s="53"/>
      <c r="E31" s="472" t="s">
        <v>879</v>
      </c>
      <c r="F31" s="468">
        <f>4450+13820.32</f>
        <v>18270.32</v>
      </c>
      <c r="G31" s="73"/>
      <c r="H31" s="71"/>
      <c r="I31" s="24"/>
      <c r="J31" s="72"/>
      <c r="K31" s="53"/>
      <c r="L31" s="53"/>
      <c r="M31" s="25"/>
      <c r="N31" s="460"/>
      <c r="O31" s="73"/>
      <c r="P31" s="71"/>
      <c r="R31" s="72"/>
      <c r="S31" s="53"/>
      <c r="T31" s="53"/>
      <c r="U31" s="25"/>
      <c r="V31" s="460"/>
      <c r="W31" s="73"/>
      <c r="X31" s="71"/>
      <c r="Z31" s="72"/>
      <c r="AA31" s="53"/>
      <c r="AB31" s="53"/>
      <c r="AC31" s="25"/>
      <c r="AD31" s="460"/>
      <c r="AE31" s="73"/>
      <c r="AF31" s="71"/>
      <c r="AH31" s="72"/>
      <c r="AI31" s="53"/>
      <c r="AJ31" s="53"/>
      <c r="AK31" s="25"/>
      <c r="AL31" s="460"/>
      <c r="AM31" s="73"/>
      <c r="AN31" s="71"/>
    </row>
    <row r="32" spans="2:40" x14ac:dyDescent="0.3">
      <c r="B32" s="72"/>
      <c r="C32" s="53"/>
      <c r="D32" s="53"/>
      <c r="E32" s="473" t="s">
        <v>880</v>
      </c>
      <c r="F32" s="468">
        <f>3.54+264.14</f>
        <v>267.68</v>
      </c>
      <c r="G32" s="73"/>
      <c r="H32" s="71"/>
      <c r="I32" s="24"/>
      <c r="J32" s="72"/>
      <c r="K32" s="53"/>
      <c r="L32" s="53"/>
      <c r="M32" s="25"/>
      <c r="N32" s="460"/>
      <c r="O32" s="73"/>
      <c r="P32" s="71"/>
      <c r="R32" s="72"/>
      <c r="S32" s="53"/>
      <c r="T32" s="53"/>
      <c r="U32" s="25"/>
      <c r="V32" s="460"/>
      <c r="W32" s="73"/>
      <c r="X32" s="71"/>
      <c r="Z32" s="72"/>
      <c r="AA32" s="53"/>
      <c r="AB32" s="53"/>
      <c r="AC32" s="25"/>
      <c r="AD32" s="460"/>
      <c r="AE32" s="73"/>
      <c r="AF32" s="71"/>
      <c r="AH32" s="72"/>
      <c r="AI32" s="53"/>
      <c r="AJ32" s="53"/>
      <c r="AK32" s="25"/>
      <c r="AL32" s="460"/>
      <c r="AM32" s="73"/>
      <c r="AN32" s="71"/>
    </row>
    <row r="33" spans="2:40" ht="26" x14ac:dyDescent="0.3">
      <c r="B33" s="72"/>
      <c r="C33" s="53"/>
      <c r="D33" s="53"/>
      <c r="E33" s="465" t="s">
        <v>881</v>
      </c>
      <c r="F33" s="466">
        <f>+F29+F17</f>
        <v>304393.03999999998</v>
      </c>
      <c r="G33" s="73"/>
      <c r="H33" s="71"/>
      <c r="I33" s="24"/>
      <c r="J33" s="72"/>
      <c r="K33" s="53"/>
      <c r="L33" s="53"/>
      <c r="M33" s="25"/>
      <c r="N33" s="460"/>
      <c r="O33" s="73"/>
      <c r="P33" s="71"/>
      <c r="R33" s="72"/>
      <c r="S33" s="53"/>
      <c r="T33" s="53"/>
      <c r="U33" s="25"/>
      <c r="V33" s="460"/>
      <c r="W33" s="73"/>
      <c r="X33" s="71"/>
      <c r="Z33" s="72"/>
      <c r="AA33" s="53"/>
      <c r="AB33" s="53"/>
      <c r="AC33" s="25"/>
      <c r="AD33" s="460"/>
      <c r="AE33" s="73"/>
      <c r="AF33" s="71"/>
      <c r="AH33" s="72"/>
      <c r="AI33" s="53"/>
      <c r="AJ33" s="53"/>
      <c r="AK33" s="25"/>
      <c r="AL33" s="460"/>
      <c r="AM33" s="73"/>
      <c r="AN33" s="71"/>
    </row>
    <row r="34" spans="2:40" ht="26" x14ac:dyDescent="0.3">
      <c r="B34" s="72"/>
      <c r="C34" s="53"/>
      <c r="D34" s="53"/>
      <c r="E34" s="463" t="s">
        <v>882</v>
      </c>
      <c r="F34" s="464">
        <f>+F35+F36+F37+F38</f>
        <v>71173.89</v>
      </c>
      <c r="G34" s="73"/>
      <c r="H34" s="71"/>
      <c r="I34" s="24"/>
      <c r="J34" s="72"/>
      <c r="K34" s="53"/>
      <c r="L34" s="53"/>
      <c r="M34" s="26"/>
      <c r="N34" s="27"/>
      <c r="O34" s="73"/>
      <c r="P34" s="71"/>
      <c r="R34" s="72"/>
      <c r="S34" s="53"/>
      <c r="T34" s="53"/>
      <c r="U34" s="26"/>
      <c r="V34" s="27"/>
      <c r="W34" s="73"/>
      <c r="X34" s="71"/>
      <c r="Z34" s="72"/>
      <c r="AA34" s="53"/>
      <c r="AB34" s="53"/>
      <c r="AC34" s="26"/>
      <c r="AD34" s="27"/>
      <c r="AE34" s="73"/>
      <c r="AF34" s="71"/>
      <c r="AH34" s="72"/>
      <c r="AI34" s="53"/>
      <c r="AJ34" s="53"/>
      <c r="AK34" s="26"/>
      <c r="AL34" s="27"/>
      <c r="AM34" s="73"/>
      <c r="AN34" s="71"/>
    </row>
    <row r="35" spans="2:40" x14ac:dyDescent="0.3">
      <c r="B35" s="72"/>
      <c r="C35" s="53"/>
      <c r="D35" s="53"/>
      <c r="E35" s="474" t="s">
        <v>883</v>
      </c>
      <c r="F35" s="468">
        <f>+[3]Execution!D60</f>
        <v>65949.78</v>
      </c>
      <c r="G35" s="73"/>
      <c r="H35" s="71"/>
      <c r="I35" s="24"/>
      <c r="J35" s="72"/>
      <c r="K35" s="53"/>
      <c r="L35" s="53"/>
      <c r="M35" s="26"/>
      <c r="N35" s="27"/>
      <c r="O35" s="73"/>
      <c r="P35" s="71"/>
      <c r="R35" s="72"/>
      <c r="S35" s="53"/>
      <c r="T35" s="53"/>
      <c r="U35" s="26"/>
      <c r="V35" s="27"/>
      <c r="W35" s="73"/>
      <c r="X35" s="71"/>
      <c r="Z35" s="72"/>
      <c r="AA35" s="53"/>
      <c r="AB35" s="53"/>
      <c r="AC35" s="26"/>
      <c r="AD35" s="27"/>
      <c r="AE35" s="73"/>
      <c r="AF35" s="71"/>
      <c r="AH35" s="72"/>
      <c r="AI35" s="53"/>
      <c r="AJ35" s="53"/>
      <c r="AK35" s="26"/>
      <c r="AL35" s="27"/>
      <c r="AM35" s="73"/>
      <c r="AN35" s="71"/>
    </row>
    <row r="36" spans="2:40" x14ac:dyDescent="0.3">
      <c r="B36" s="72"/>
      <c r="C36" s="53"/>
      <c r="D36" s="53"/>
      <c r="E36" s="474" t="s">
        <v>884</v>
      </c>
      <c r="F36" s="468">
        <f>+[3]Execution!D64</f>
        <v>457.53000000000003</v>
      </c>
      <c r="G36" s="73"/>
      <c r="H36" s="71"/>
      <c r="I36" s="24"/>
      <c r="J36" s="72"/>
      <c r="K36" s="53"/>
      <c r="L36" s="53"/>
      <c r="M36" s="26"/>
      <c r="N36" s="27"/>
      <c r="O36" s="73"/>
      <c r="P36" s="71"/>
      <c r="R36" s="72"/>
      <c r="S36" s="53"/>
      <c r="T36" s="53"/>
      <c r="U36" s="26"/>
      <c r="V36" s="27"/>
      <c r="W36" s="73"/>
      <c r="X36" s="71"/>
      <c r="Z36" s="72"/>
      <c r="AA36" s="53"/>
      <c r="AB36" s="53"/>
      <c r="AC36" s="26"/>
      <c r="AD36" s="27"/>
      <c r="AE36" s="73"/>
      <c r="AF36" s="71"/>
      <c r="AH36" s="72"/>
      <c r="AI36" s="53"/>
      <c r="AJ36" s="53"/>
      <c r="AK36" s="26"/>
      <c r="AL36" s="27"/>
      <c r="AM36" s="73"/>
      <c r="AN36" s="71"/>
    </row>
    <row r="37" spans="2:40" x14ac:dyDescent="0.3">
      <c r="B37" s="72"/>
      <c r="C37" s="53"/>
      <c r="D37" s="53"/>
      <c r="E37" s="474" t="s">
        <v>885</v>
      </c>
      <c r="F37" s="468">
        <f>+[3]Execution!D68</f>
        <v>230.07</v>
      </c>
      <c r="G37" s="73"/>
      <c r="H37" s="71"/>
      <c r="I37" s="24"/>
      <c r="J37" s="72"/>
      <c r="K37" s="53"/>
      <c r="L37" s="53"/>
      <c r="M37" s="26"/>
      <c r="N37" s="27"/>
      <c r="O37" s="73"/>
      <c r="P37" s="71"/>
      <c r="R37" s="72"/>
      <c r="S37" s="53"/>
      <c r="T37" s="53"/>
      <c r="U37" s="26"/>
      <c r="V37" s="27"/>
      <c r="W37" s="73"/>
      <c r="X37" s="71"/>
      <c r="Z37" s="72"/>
      <c r="AA37" s="53"/>
      <c r="AB37" s="53"/>
      <c r="AC37" s="26"/>
      <c r="AD37" s="27"/>
      <c r="AE37" s="73"/>
      <c r="AF37" s="71"/>
      <c r="AH37" s="72"/>
      <c r="AI37" s="53"/>
      <c r="AJ37" s="53"/>
      <c r="AK37" s="26"/>
      <c r="AL37" s="27"/>
      <c r="AM37" s="73"/>
      <c r="AN37" s="71"/>
    </row>
    <row r="38" spans="2:40" ht="26" x14ac:dyDescent="0.3">
      <c r="B38" s="72"/>
      <c r="C38" s="53"/>
      <c r="D38" s="53"/>
      <c r="E38" s="474" t="s">
        <v>886</v>
      </c>
      <c r="F38" s="468">
        <f>+[3]Execution!D74</f>
        <v>4536.51</v>
      </c>
      <c r="G38" s="73"/>
      <c r="H38" s="71"/>
      <c r="I38" s="24"/>
      <c r="J38" s="72"/>
      <c r="K38" s="53"/>
      <c r="L38" s="53"/>
      <c r="M38" s="26"/>
      <c r="N38" s="27"/>
      <c r="O38" s="73"/>
      <c r="P38" s="71"/>
      <c r="R38" s="72"/>
      <c r="S38" s="53"/>
      <c r="T38" s="53"/>
      <c r="U38" s="26"/>
      <c r="V38" s="27"/>
      <c r="W38" s="73"/>
      <c r="X38" s="71"/>
      <c r="Z38" s="72"/>
      <c r="AA38" s="53"/>
      <c r="AB38" s="53"/>
      <c r="AC38" s="26"/>
      <c r="AD38" s="27"/>
      <c r="AE38" s="73"/>
      <c r="AF38" s="71"/>
      <c r="AH38" s="72"/>
      <c r="AI38" s="53"/>
      <c r="AJ38" s="53"/>
      <c r="AK38" s="26"/>
      <c r="AL38" s="27"/>
      <c r="AM38" s="73"/>
      <c r="AN38" s="71"/>
    </row>
    <row r="39" spans="2:40" x14ac:dyDescent="0.3">
      <c r="B39" s="72"/>
      <c r="C39" s="53"/>
      <c r="D39" s="53"/>
      <c r="E39" s="465" t="s">
        <v>887</v>
      </c>
      <c r="F39" s="466">
        <f>+F34+F33</f>
        <v>375566.93</v>
      </c>
      <c r="G39" s="73"/>
      <c r="H39" s="71"/>
      <c r="I39" s="24"/>
      <c r="J39" s="72"/>
      <c r="K39" s="53"/>
      <c r="L39" s="53"/>
      <c r="M39" s="26"/>
      <c r="N39" s="27"/>
      <c r="O39" s="73"/>
      <c r="P39" s="71"/>
      <c r="R39" s="72"/>
      <c r="S39" s="53"/>
      <c r="T39" s="53"/>
      <c r="U39" s="26"/>
      <c r="V39" s="27"/>
      <c r="W39" s="73"/>
      <c r="X39" s="71"/>
      <c r="Z39" s="72"/>
      <c r="AA39" s="53"/>
      <c r="AB39" s="53"/>
      <c r="AC39" s="26"/>
      <c r="AD39" s="27"/>
      <c r="AE39" s="73"/>
      <c r="AF39" s="71"/>
      <c r="AH39" s="72"/>
      <c r="AI39" s="53"/>
      <c r="AJ39" s="53"/>
      <c r="AK39" s="26"/>
      <c r="AL39" s="27"/>
      <c r="AM39" s="73"/>
      <c r="AN39" s="71"/>
    </row>
    <row r="40" spans="2:40" ht="14.5" thickBot="1" x14ac:dyDescent="0.35">
      <c r="B40" s="72"/>
      <c r="C40" s="53"/>
      <c r="D40" s="53"/>
      <c r="E40" s="475" t="s">
        <v>888</v>
      </c>
      <c r="F40" s="476">
        <v>0</v>
      </c>
      <c r="G40" s="73"/>
      <c r="H40" s="71"/>
      <c r="I40" s="24"/>
      <c r="J40" s="72"/>
      <c r="K40" s="53"/>
      <c r="L40" s="53"/>
      <c r="M40" s="26"/>
      <c r="N40" s="27"/>
      <c r="O40" s="73"/>
      <c r="P40" s="71"/>
      <c r="R40" s="72"/>
      <c r="S40" s="53"/>
      <c r="T40" s="53"/>
      <c r="U40" s="26"/>
      <c r="V40" s="27"/>
      <c r="W40" s="73"/>
      <c r="X40" s="71"/>
      <c r="Z40" s="72"/>
      <c r="AA40" s="53"/>
      <c r="AB40" s="53"/>
      <c r="AC40" s="26"/>
      <c r="AD40" s="27"/>
      <c r="AE40" s="73"/>
      <c r="AF40" s="71"/>
      <c r="AH40" s="72"/>
      <c r="AI40" s="53"/>
      <c r="AJ40" s="53"/>
      <c r="AK40" s="26"/>
      <c r="AL40" s="27"/>
      <c r="AM40" s="73"/>
      <c r="AN40" s="71"/>
    </row>
    <row r="41" spans="2:40" ht="14.5" thickBot="1" x14ac:dyDescent="0.35">
      <c r="B41" s="72"/>
      <c r="C41" s="53"/>
      <c r="D41" s="53"/>
      <c r="E41" s="150" t="s">
        <v>265</v>
      </c>
      <c r="F41" s="477">
        <f>+F40+F39</f>
        <v>375566.93</v>
      </c>
      <c r="G41" s="73"/>
      <c r="H41" s="71"/>
      <c r="I41" s="24"/>
      <c r="J41" s="72"/>
      <c r="K41" s="53"/>
      <c r="L41" s="53"/>
      <c r="M41" s="26"/>
      <c r="N41" s="27"/>
      <c r="O41" s="73"/>
      <c r="P41" s="71"/>
      <c r="R41" s="72"/>
      <c r="S41" s="53"/>
      <c r="T41" s="53"/>
      <c r="U41" s="26"/>
      <c r="V41" s="27"/>
      <c r="W41" s="73"/>
      <c r="X41" s="71"/>
      <c r="Z41" s="72"/>
      <c r="AA41" s="53"/>
      <c r="AB41" s="53"/>
      <c r="AC41" s="26"/>
      <c r="AD41" s="27"/>
      <c r="AE41" s="73"/>
      <c r="AF41" s="71"/>
      <c r="AH41" s="72"/>
      <c r="AI41" s="53"/>
      <c r="AJ41" s="53"/>
      <c r="AK41" s="26"/>
      <c r="AL41" s="27"/>
      <c r="AM41" s="73"/>
      <c r="AN41" s="71"/>
    </row>
    <row r="42" spans="2:40" ht="14.5" thickBot="1" x14ac:dyDescent="0.35">
      <c r="B42" s="72"/>
      <c r="C42" s="53"/>
      <c r="D42" s="53"/>
      <c r="E42" s="150" t="s">
        <v>265</v>
      </c>
      <c r="F42" s="477">
        <f>+F41+F40</f>
        <v>375566.93</v>
      </c>
      <c r="G42" s="73"/>
      <c r="H42" s="71"/>
      <c r="I42" s="24"/>
      <c r="J42" s="72"/>
      <c r="K42" s="53"/>
      <c r="L42" s="53"/>
      <c r="M42" s="150" t="s">
        <v>265</v>
      </c>
      <c r="N42" s="149">
        <f>SUM(N17:N41)</f>
        <v>0</v>
      </c>
      <c r="O42" s="73"/>
      <c r="P42" s="71"/>
      <c r="R42" s="72"/>
      <c r="S42" s="53"/>
      <c r="T42" s="53"/>
      <c r="U42" s="150" t="s">
        <v>265</v>
      </c>
      <c r="V42" s="149">
        <f>SUM(V17:V41)</f>
        <v>0</v>
      </c>
      <c r="W42" s="73"/>
      <c r="X42" s="71"/>
      <c r="Z42" s="72"/>
      <c r="AA42" s="53"/>
      <c r="AB42" s="53"/>
      <c r="AC42" s="150" t="s">
        <v>265</v>
      </c>
      <c r="AD42" s="149">
        <f>SUM(AD17:AD41)</f>
        <v>0</v>
      </c>
      <c r="AE42" s="73"/>
      <c r="AF42" s="71"/>
      <c r="AH42" s="72"/>
      <c r="AI42" s="53"/>
      <c r="AJ42" s="53"/>
      <c r="AK42" s="150" t="s">
        <v>265</v>
      </c>
      <c r="AL42" s="149">
        <f>SUM(AL17:AL41)</f>
        <v>0</v>
      </c>
      <c r="AM42" s="73"/>
      <c r="AN42" s="71"/>
    </row>
    <row r="43" spans="2:40" x14ac:dyDescent="0.3">
      <c r="B43" s="72"/>
      <c r="C43" s="53"/>
      <c r="D43" s="53"/>
      <c r="E43" s="73"/>
      <c r="F43" s="73"/>
      <c r="G43" s="73"/>
      <c r="H43" s="71"/>
      <c r="I43" s="24"/>
      <c r="J43" s="72"/>
      <c r="K43" s="53"/>
      <c r="L43" s="53"/>
      <c r="M43" s="73"/>
      <c r="N43" s="73"/>
      <c r="O43" s="73"/>
      <c r="P43" s="71"/>
      <c r="R43" s="72"/>
      <c r="S43" s="53"/>
      <c r="T43" s="53"/>
      <c r="U43" s="73"/>
      <c r="V43" s="73"/>
      <c r="W43" s="73"/>
      <c r="X43" s="71"/>
      <c r="Z43" s="72"/>
      <c r="AA43" s="53"/>
      <c r="AB43" s="53"/>
      <c r="AC43" s="73"/>
      <c r="AD43" s="73"/>
      <c r="AE43" s="73"/>
      <c r="AF43" s="71"/>
      <c r="AH43" s="72"/>
      <c r="AI43" s="53"/>
      <c r="AJ43" s="53"/>
      <c r="AK43" s="73"/>
      <c r="AL43" s="73"/>
      <c r="AM43" s="73"/>
      <c r="AN43" s="71"/>
    </row>
    <row r="44" spans="2:40" ht="34.5" customHeight="1" thickBot="1" x14ac:dyDescent="0.35">
      <c r="B44" s="72"/>
      <c r="C44" s="583" t="s">
        <v>269</v>
      </c>
      <c r="D44" s="583"/>
      <c r="E44" s="73"/>
      <c r="F44" s="73"/>
      <c r="G44" s="73"/>
      <c r="H44" s="71"/>
      <c r="I44" s="24"/>
      <c r="J44" s="72"/>
      <c r="K44" s="583" t="s">
        <v>269</v>
      </c>
      <c r="L44" s="583"/>
      <c r="M44" s="73"/>
      <c r="N44" s="73"/>
      <c r="O44" s="73"/>
      <c r="P44" s="71"/>
      <c r="R44" s="72"/>
      <c r="S44" s="583" t="s">
        <v>269</v>
      </c>
      <c r="T44" s="583"/>
      <c r="U44" s="73"/>
      <c r="V44" s="73"/>
      <c r="W44" s="73"/>
      <c r="X44" s="71"/>
      <c r="Z44" s="72"/>
      <c r="AA44" s="583" t="s">
        <v>269</v>
      </c>
      <c r="AB44" s="583"/>
      <c r="AC44" s="73"/>
      <c r="AD44" s="73"/>
      <c r="AE44" s="73"/>
      <c r="AF44" s="71"/>
      <c r="AH44" s="72"/>
      <c r="AI44" s="583" t="s">
        <v>269</v>
      </c>
      <c r="AJ44" s="583"/>
      <c r="AK44" s="73"/>
      <c r="AL44" s="73"/>
      <c r="AM44" s="73"/>
      <c r="AN44" s="71"/>
    </row>
    <row r="45" spans="2:40" ht="49.9" customHeight="1" thickBot="1" x14ac:dyDescent="0.35">
      <c r="B45" s="72"/>
      <c r="C45" s="583" t="s">
        <v>272</v>
      </c>
      <c r="D45" s="583"/>
      <c r="E45" s="445" t="s">
        <v>215</v>
      </c>
      <c r="F45" s="478" t="s">
        <v>889</v>
      </c>
      <c r="G45" s="101" t="s">
        <v>239</v>
      </c>
      <c r="H45" s="71"/>
      <c r="J45" s="72"/>
      <c r="K45" s="583" t="s">
        <v>272</v>
      </c>
      <c r="L45" s="583"/>
      <c r="M45" s="391" t="s">
        <v>215</v>
      </c>
      <c r="N45" s="153" t="s">
        <v>217</v>
      </c>
      <c r="O45" s="101" t="s">
        <v>239</v>
      </c>
      <c r="P45" s="71"/>
      <c r="R45" s="72"/>
      <c r="S45" s="583" t="s">
        <v>272</v>
      </c>
      <c r="T45" s="583"/>
      <c r="U45" s="391" t="s">
        <v>215</v>
      </c>
      <c r="V45" s="153" t="s">
        <v>217</v>
      </c>
      <c r="W45" s="101" t="s">
        <v>239</v>
      </c>
      <c r="X45" s="71"/>
      <c r="Z45" s="72"/>
      <c r="AA45" s="583" t="s">
        <v>272</v>
      </c>
      <c r="AB45" s="583"/>
      <c r="AC45" s="400" t="s">
        <v>215</v>
      </c>
      <c r="AD45" s="153" t="s">
        <v>217</v>
      </c>
      <c r="AE45" s="101" t="s">
        <v>239</v>
      </c>
      <c r="AF45" s="71"/>
      <c r="AH45" s="72"/>
      <c r="AI45" s="583" t="s">
        <v>272</v>
      </c>
      <c r="AJ45" s="583"/>
      <c r="AK45" s="400" t="s">
        <v>215</v>
      </c>
      <c r="AL45" s="153" t="s">
        <v>217</v>
      </c>
      <c r="AM45" s="101" t="s">
        <v>239</v>
      </c>
      <c r="AN45" s="71"/>
    </row>
    <row r="46" spans="2:40" ht="54" customHeight="1" x14ac:dyDescent="0.3">
      <c r="B46" s="72"/>
      <c r="C46" s="53"/>
      <c r="D46" s="53"/>
      <c r="E46" s="479" t="s">
        <v>867</v>
      </c>
      <c r="F46" s="480">
        <f>SUM(F47:F49)</f>
        <v>1140218.9200000002</v>
      </c>
      <c r="G46" s="132"/>
      <c r="H46" s="71"/>
      <c r="J46" s="72"/>
      <c r="K46" s="53"/>
      <c r="L46" s="53"/>
      <c r="M46" s="25"/>
      <c r="N46" s="109"/>
      <c r="O46" s="132"/>
      <c r="P46" s="71"/>
      <c r="R46" s="72"/>
      <c r="S46" s="53"/>
      <c r="T46" s="53"/>
      <c r="U46" s="25"/>
      <c r="V46" s="109"/>
      <c r="W46" s="132"/>
      <c r="X46" s="71"/>
      <c r="Z46" s="72"/>
      <c r="AA46" s="53"/>
      <c r="AB46" s="53"/>
      <c r="AC46" s="25"/>
      <c r="AD46" s="109"/>
      <c r="AE46" s="132"/>
      <c r="AF46" s="71"/>
      <c r="AH46" s="72"/>
      <c r="AI46" s="53"/>
      <c r="AJ46" s="53"/>
      <c r="AK46" s="25"/>
      <c r="AL46" s="109"/>
      <c r="AM46" s="132"/>
      <c r="AN46" s="71"/>
    </row>
    <row r="47" spans="2:40" x14ac:dyDescent="0.3">
      <c r="B47" s="72"/>
      <c r="C47" s="53"/>
      <c r="D47" s="53"/>
      <c r="E47" s="467" t="s">
        <v>868</v>
      </c>
      <c r="F47" s="481">
        <f>253022.84+53325.3+214299.4+44997.04+2782.92+33669.84+(72000*58.42%)</f>
        <v>644159.74000000011</v>
      </c>
      <c r="G47" s="482">
        <v>44119</v>
      </c>
      <c r="H47" s="71"/>
      <c r="J47" s="72"/>
      <c r="K47" s="53"/>
      <c r="L47" s="53"/>
      <c r="M47" s="26"/>
      <c r="N47" s="110"/>
      <c r="O47" s="133"/>
      <c r="P47" s="71"/>
      <c r="R47" s="72"/>
      <c r="S47" s="53"/>
      <c r="T47" s="53"/>
      <c r="U47" s="26"/>
      <c r="V47" s="110"/>
      <c r="W47" s="133"/>
      <c r="X47" s="71"/>
      <c r="Z47" s="72"/>
      <c r="AA47" s="53"/>
      <c r="AB47" s="53"/>
      <c r="AC47" s="26"/>
      <c r="AD47" s="110"/>
      <c r="AE47" s="133"/>
      <c r="AF47" s="71"/>
      <c r="AH47" s="72"/>
      <c r="AI47" s="53"/>
      <c r="AJ47" s="53"/>
      <c r="AK47" s="26"/>
      <c r="AL47" s="110"/>
      <c r="AM47" s="133"/>
      <c r="AN47" s="71"/>
    </row>
    <row r="48" spans="2:40" x14ac:dyDescent="0.3">
      <c r="B48" s="72"/>
      <c r="C48" s="53"/>
      <c r="D48" s="53"/>
      <c r="E48" s="467" t="s">
        <v>875</v>
      </c>
      <c r="F48" s="481">
        <f>184552.75+4539.29+5607.9+39325.42+(72000*14.09%)</f>
        <v>244170.15999999997</v>
      </c>
      <c r="G48" s="482">
        <v>44119</v>
      </c>
      <c r="H48" s="71"/>
      <c r="J48" s="72"/>
      <c r="K48" s="53"/>
      <c r="L48" s="53"/>
      <c r="M48" s="26"/>
      <c r="N48" s="110"/>
      <c r="O48" s="133"/>
      <c r="P48" s="71"/>
      <c r="R48" s="72"/>
      <c r="S48" s="53"/>
      <c r="T48" s="53"/>
      <c r="U48" s="26"/>
      <c r="V48" s="110"/>
      <c r="W48" s="133"/>
      <c r="X48" s="71"/>
      <c r="Z48" s="72"/>
      <c r="AA48" s="53"/>
      <c r="AB48" s="53"/>
      <c r="AC48" s="26"/>
      <c r="AD48" s="110"/>
      <c r="AE48" s="133"/>
      <c r="AF48" s="71"/>
      <c r="AH48" s="72"/>
      <c r="AI48" s="53"/>
      <c r="AJ48" s="53"/>
      <c r="AK48" s="26"/>
      <c r="AL48" s="110"/>
      <c r="AM48" s="133"/>
      <c r="AN48" s="71"/>
    </row>
    <row r="49" spans="2:40" ht="27" customHeight="1" x14ac:dyDescent="0.3">
      <c r="B49" s="72"/>
      <c r="C49" s="53"/>
      <c r="D49" s="53"/>
      <c r="E49" s="467" t="s">
        <v>890</v>
      </c>
      <c r="F49" s="481">
        <f>80935.67+68199.2+7458.51+42374.36+40803.68+(72000*16.83%)</f>
        <v>251889.02</v>
      </c>
      <c r="G49" s="482">
        <v>44119</v>
      </c>
      <c r="H49" s="71"/>
      <c r="J49" s="72"/>
      <c r="K49" s="53"/>
      <c r="L49" s="53"/>
      <c r="M49" s="26"/>
      <c r="N49" s="110"/>
      <c r="O49" s="133"/>
      <c r="P49" s="71"/>
      <c r="R49" s="72"/>
      <c r="S49" s="53"/>
      <c r="T49" s="53"/>
      <c r="U49" s="26"/>
      <c r="V49" s="110"/>
      <c r="W49" s="133"/>
      <c r="X49" s="71"/>
      <c r="Z49" s="72"/>
      <c r="AA49" s="53"/>
      <c r="AB49" s="53"/>
      <c r="AC49" s="26"/>
      <c r="AD49" s="110"/>
      <c r="AE49" s="133"/>
      <c r="AF49" s="71"/>
      <c r="AH49" s="72"/>
      <c r="AI49" s="53"/>
      <c r="AJ49" s="53"/>
      <c r="AK49" s="26"/>
      <c r="AL49" s="110"/>
      <c r="AM49" s="133"/>
      <c r="AN49" s="71"/>
    </row>
    <row r="50" spans="2:40" ht="57" customHeight="1" x14ac:dyDescent="0.3">
      <c r="B50" s="72"/>
      <c r="C50" s="53"/>
      <c r="D50" s="53"/>
      <c r="E50" s="465" t="s">
        <v>877</v>
      </c>
      <c r="F50" s="483">
        <f>SUM(F51:F53)</f>
        <v>141130.63000000003</v>
      </c>
      <c r="G50" s="133"/>
      <c r="H50" s="71"/>
      <c r="J50" s="72"/>
      <c r="K50" s="53"/>
      <c r="L50" s="53"/>
      <c r="M50" s="26"/>
      <c r="N50" s="110"/>
      <c r="O50" s="133"/>
      <c r="P50" s="71"/>
      <c r="R50" s="72"/>
      <c r="S50" s="53"/>
      <c r="T50" s="53"/>
      <c r="U50" s="26"/>
      <c r="V50" s="110"/>
      <c r="W50" s="133"/>
      <c r="X50" s="71"/>
      <c r="Z50" s="72"/>
      <c r="AA50" s="53"/>
      <c r="AB50" s="53"/>
      <c r="AC50" s="26"/>
      <c r="AD50" s="110"/>
      <c r="AE50" s="133"/>
      <c r="AF50" s="71"/>
      <c r="AH50" s="72"/>
      <c r="AI50" s="53"/>
      <c r="AJ50" s="53"/>
      <c r="AK50" s="26"/>
      <c r="AL50" s="110"/>
      <c r="AM50" s="133"/>
      <c r="AN50" s="71"/>
    </row>
    <row r="51" spans="2:40" x14ac:dyDescent="0.3">
      <c r="B51" s="72"/>
      <c r="C51" s="53"/>
      <c r="D51" s="53"/>
      <c r="E51" s="467" t="s">
        <v>891</v>
      </c>
      <c r="F51" s="481">
        <f>1791.41</f>
        <v>1791.41</v>
      </c>
      <c r="G51" s="482">
        <v>44119</v>
      </c>
      <c r="H51" s="71"/>
      <c r="J51" s="72"/>
      <c r="K51" s="53"/>
      <c r="L51" s="53"/>
      <c r="M51" s="26"/>
      <c r="N51" s="110"/>
      <c r="O51" s="133"/>
      <c r="P51" s="71"/>
      <c r="R51" s="72"/>
      <c r="S51" s="53"/>
      <c r="T51" s="53"/>
      <c r="U51" s="26"/>
      <c r="V51" s="110"/>
      <c r="W51" s="133"/>
      <c r="X51" s="71"/>
      <c r="Z51" s="72"/>
      <c r="AA51" s="53"/>
      <c r="AB51" s="53"/>
      <c r="AC51" s="26"/>
      <c r="AD51" s="110"/>
      <c r="AE51" s="133"/>
      <c r="AF51" s="71"/>
      <c r="AH51" s="72"/>
      <c r="AI51" s="53"/>
      <c r="AJ51" s="53"/>
      <c r="AK51" s="26"/>
      <c r="AL51" s="110"/>
      <c r="AM51" s="133"/>
      <c r="AN51" s="71"/>
    </row>
    <row r="52" spans="2:40" x14ac:dyDescent="0.3">
      <c r="B52" s="72"/>
      <c r="C52" s="53"/>
      <c r="D52" s="53"/>
      <c r="E52" s="467" t="s">
        <v>892</v>
      </c>
      <c r="F52" s="481">
        <f>4984.8+8575.43+2990.88+10767.17+(72000*1.58%)</f>
        <v>28455.879999999997</v>
      </c>
      <c r="G52" s="482">
        <v>44119</v>
      </c>
      <c r="H52" s="71"/>
      <c r="J52" s="72"/>
      <c r="K52" s="53"/>
      <c r="L52" s="53"/>
      <c r="M52" s="26"/>
      <c r="N52" s="110"/>
      <c r="O52" s="133"/>
      <c r="P52" s="71"/>
      <c r="R52" s="72"/>
      <c r="S52" s="53"/>
      <c r="T52" s="53"/>
      <c r="U52" s="26"/>
      <c r="V52" s="110"/>
      <c r="W52" s="133"/>
      <c r="X52" s="71"/>
      <c r="Z52" s="72"/>
      <c r="AA52" s="53"/>
      <c r="AB52" s="53"/>
      <c r="AC52" s="26"/>
      <c r="AD52" s="110"/>
      <c r="AE52" s="133"/>
      <c r="AF52" s="71"/>
      <c r="AH52" s="72"/>
      <c r="AI52" s="53"/>
      <c r="AJ52" s="53"/>
      <c r="AK52" s="26"/>
      <c r="AL52" s="110"/>
      <c r="AM52" s="133"/>
      <c r="AN52" s="71"/>
    </row>
    <row r="53" spans="2:40" x14ac:dyDescent="0.3">
      <c r="B53" s="72"/>
      <c r="C53" s="53"/>
      <c r="D53" s="53"/>
      <c r="E53" s="467" t="s">
        <v>878</v>
      </c>
      <c r="F53" s="481">
        <f>7263.14+32022.25+21870.82+5915.92+11774.82+2766.24+3582.28+1544.36+654.56+2182.68+2184.24+2185.8+10398.63+(72000*9.08%)</f>
        <v>110883.34000000003</v>
      </c>
      <c r="G53" s="482">
        <v>44119</v>
      </c>
      <c r="H53" s="71"/>
      <c r="J53" s="72"/>
      <c r="K53" s="53"/>
      <c r="L53" s="53"/>
      <c r="M53" s="26"/>
      <c r="N53" s="110"/>
      <c r="O53" s="133"/>
      <c r="P53" s="71"/>
      <c r="R53" s="72"/>
      <c r="S53" s="53"/>
      <c r="T53" s="53"/>
      <c r="U53" s="26"/>
      <c r="V53" s="110"/>
      <c r="W53" s="133"/>
      <c r="X53" s="71"/>
      <c r="Z53" s="72"/>
      <c r="AA53" s="53"/>
      <c r="AB53" s="53"/>
      <c r="AC53" s="26"/>
      <c r="AD53" s="110"/>
      <c r="AE53" s="133"/>
      <c r="AF53" s="71"/>
      <c r="AH53" s="72"/>
      <c r="AI53" s="53"/>
      <c r="AJ53" s="53"/>
      <c r="AK53" s="26"/>
      <c r="AL53" s="110"/>
      <c r="AM53" s="133"/>
      <c r="AN53" s="71"/>
    </row>
    <row r="54" spans="2:40" ht="26" x14ac:dyDescent="0.3">
      <c r="B54" s="72"/>
      <c r="C54" s="53"/>
      <c r="D54" s="53"/>
      <c r="E54" s="465" t="s">
        <v>882</v>
      </c>
      <c r="F54" s="483">
        <f>SUM(F55:F59)</f>
        <v>75072</v>
      </c>
      <c r="G54" s="133"/>
      <c r="H54" s="71"/>
      <c r="J54" s="72"/>
      <c r="K54" s="53"/>
      <c r="L54" s="53"/>
      <c r="M54" s="26"/>
      <c r="N54" s="110"/>
      <c r="O54" s="133"/>
      <c r="P54" s="71"/>
      <c r="R54" s="72"/>
      <c r="S54" s="53"/>
      <c r="T54" s="53"/>
      <c r="U54" s="26"/>
      <c r="V54" s="110"/>
      <c r="W54" s="133"/>
      <c r="X54" s="71"/>
      <c r="Z54" s="72"/>
      <c r="AA54" s="53"/>
      <c r="AB54" s="53"/>
      <c r="AC54" s="26"/>
      <c r="AD54" s="110"/>
      <c r="AE54" s="133"/>
      <c r="AF54" s="71"/>
      <c r="AH54" s="72"/>
      <c r="AI54" s="53"/>
      <c r="AJ54" s="53"/>
      <c r="AK54" s="26"/>
      <c r="AL54" s="110"/>
      <c r="AM54" s="133"/>
      <c r="AN54" s="71"/>
    </row>
    <row r="55" spans="2:40" x14ac:dyDescent="0.3">
      <c r="B55" s="72"/>
      <c r="C55" s="53"/>
      <c r="D55" s="53"/>
      <c r="E55" s="467" t="s">
        <v>883</v>
      </c>
      <c r="F55" s="481">
        <f>ROUND((3368*12)+(999*12)+(999*12),2)</f>
        <v>64392</v>
      </c>
      <c r="G55" s="482">
        <v>44104</v>
      </c>
      <c r="H55" s="71"/>
      <c r="J55" s="72"/>
      <c r="K55" s="53"/>
      <c r="L55" s="53"/>
      <c r="M55" s="26"/>
      <c r="N55" s="110"/>
      <c r="O55" s="133"/>
      <c r="P55" s="71"/>
      <c r="R55" s="72"/>
      <c r="S55" s="53"/>
      <c r="T55" s="53"/>
      <c r="U55" s="26"/>
      <c r="V55" s="110"/>
      <c r="W55" s="133"/>
      <c r="X55" s="71"/>
      <c r="Z55" s="72"/>
      <c r="AA55" s="53"/>
      <c r="AB55" s="53"/>
      <c r="AC55" s="26"/>
      <c r="AD55" s="110"/>
      <c r="AE55" s="133"/>
      <c r="AF55" s="71"/>
      <c r="AH55" s="72"/>
      <c r="AI55" s="53"/>
      <c r="AJ55" s="53"/>
      <c r="AK55" s="26"/>
      <c r="AL55" s="110"/>
      <c r="AM55" s="133"/>
      <c r="AN55" s="71"/>
    </row>
    <row r="56" spans="2:40" x14ac:dyDescent="0.3">
      <c r="B56" s="72"/>
      <c r="C56" s="53"/>
      <c r="D56" s="53"/>
      <c r="E56" s="467" t="s">
        <v>884</v>
      </c>
      <c r="F56" s="481"/>
      <c r="G56" s="133"/>
      <c r="H56" s="71"/>
      <c r="J56" s="72"/>
      <c r="K56" s="53"/>
      <c r="L56" s="53"/>
      <c r="M56" s="26"/>
      <c r="N56" s="110"/>
      <c r="O56" s="133"/>
      <c r="P56" s="71"/>
      <c r="R56" s="72"/>
      <c r="S56" s="53"/>
      <c r="T56" s="53"/>
      <c r="U56" s="26"/>
      <c r="V56" s="110"/>
      <c r="W56" s="133"/>
      <c r="X56" s="71"/>
      <c r="Z56" s="72"/>
      <c r="AA56" s="53"/>
      <c r="AB56" s="53"/>
      <c r="AC56" s="26"/>
      <c r="AD56" s="110"/>
      <c r="AE56" s="133"/>
      <c r="AF56" s="71"/>
      <c r="AH56" s="72"/>
      <c r="AI56" s="53"/>
      <c r="AJ56" s="53"/>
      <c r="AK56" s="26"/>
      <c r="AL56" s="110"/>
      <c r="AM56" s="133"/>
      <c r="AN56" s="71"/>
    </row>
    <row r="57" spans="2:40" x14ac:dyDescent="0.3">
      <c r="B57" s="72"/>
      <c r="C57" s="53"/>
      <c r="D57" s="53"/>
      <c r="E57" s="484" t="s">
        <v>885</v>
      </c>
      <c r="F57" s="485"/>
      <c r="G57" s="133"/>
      <c r="H57" s="71"/>
      <c r="J57" s="72"/>
      <c r="K57" s="53"/>
      <c r="L57" s="53"/>
      <c r="M57" s="26"/>
      <c r="N57" s="110"/>
      <c r="O57" s="133"/>
      <c r="P57" s="71"/>
      <c r="R57" s="72"/>
      <c r="S57" s="53"/>
      <c r="T57" s="53"/>
      <c r="U57" s="26"/>
      <c r="V57" s="110"/>
      <c r="W57" s="133"/>
      <c r="X57" s="71"/>
      <c r="Z57" s="72"/>
      <c r="AA57" s="53"/>
      <c r="AB57" s="53"/>
      <c r="AC57" s="26"/>
      <c r="AD57" s="110"/>
      <c r="AE57" s="133"/>
      <c r="AF57" s="71"/>
      <c r="AH57" s="72"/>
      <c r="AI57" s="53"/>
      <c r="AJ57" s="53"/>
      <c r="AK57" s="26"/>
      <c r="AL57" s="110"/>
      <c r="AM57" s="133"/>
      <c r="AN57" s="71"/>
    </row>
    <row r="58" spans="2:40" x14ac:dyDescent="0.3">
      <c r="B58" s="72"/>
      <c r="C58" s="53"/>
      <c r="D58" s="53"/>
      <c r="E58" s="484" t="s">
        <v>893</v>
      </c>
      <c r="F58" s="485"/>
      <c r="G58" s="133"/>
      <c r="H58" s="71"/>
      <c r="J58" s="72"/>
      <c r="K58" s="53"/>
      <c r="L58" s="53"/>
      <c r="M58" s="26"/>
      <c r="N58" s="110"/>
      <c r="O58" s="133"/>
      <c r="P58" s="71"/>
      <c r="R58" s="72"/>
      <c r="S58" s="53"/>
      <c r="T58" s="53"/>
      <c r="U58" s="26"/>
      <c r="V58" s="110"/>
      <c r="W58" s="133"/>
      <c r="X58" s="71"/>
      <c r="Z58" s="72"/>
      <c r="AA58" s="53"/>
      <c r="AB58" s="53"/>
      <c r="AC58" s="26"/>
      <c r="AD58" s="110"/>
      <c r="AE58" s="133"/>
      <c r="AF58" s="71"/>
      <c r="AH58" s="72"/>
      <c r="AI58" s="53"/>
      <c r="AJ58" s="53"/>
      <c r="AK58" s="26"/>
      <c r="AL58" s="110"/>
      <c r="AM58" s="133"/>
      <c r="AN58" s="71"/>
    </row>
    <row r="59" spans="2:40" ht="26" x14ac:dyDescent="0.3">
      <c r="B59" s="72"/>
      <c r="C59" s="53"/>
      <c r="D59" s="53"/>
      <c r="E59" s="484" t="s">
        <v>886</v>
      </c>
      <c r="F59" s="485">
        <f>(1*890*12)</f>
        <v>10680</v>
      </c>
      <c r="G59" s="133"/>
      <c r="H59" s="71"/>
      <c r="J59" s="72"/>
      <c r="K59" s="53"/>
      <c r="L59" s="53"/>
      <c r="M59" s="26"/>
      <c r="N59" s="110"/>
      <c r="O59" s="133"/>
      <c r="P59" s="71"/>
      <c r="R59" s="72"/>
      <c r="S59" s="53"/>
      <c r="T59" s="53"/>
      <c r="U59" s="26"/>
      <c r="V59" s="110"/>
      <c r="W59" s="133"/>
      <c r="X59" s="71"/>
      <c r="Z59" s="72"/>
      <c r="AA59" s="53"/>
      <c r="AB59" s="53"/>
      <c r="AC59" s="26"/>
      <c r="AD59" s="110"/>
      <c r="AE59" s="133"/>
      <c r="AF59" s="71"/>
      <c r="AH59" s="72"/>
      <c r="AI59" s="53"/>
      <c r="AJ59" s="53"/>
      <c r="AK59" s="26"/>
      <c r="AL59" s="110"/>
      <c r="AM59" s="133"/>
      <c r="AN59" s="71"/>
    </row>
    <row r="60" spans="2:40" x14ac:dyDescent="0.3">
      <c r="B60" s="72"/>
      <c r="C60" s="53"/>
      <c r="D60" s="53"/>
      <c r="E60" s="465"/>
      <c r="F60" s="486"/>
      <c r="G60" s="133"/>
      <c r="H60" s="71"/>
      <c r="J60" s="72"/>
      <c r="K60" s="53"/>
      <c r="L60" s="53"/>
      <c r="M60" s="26"/>
      <c r="N60" s="110"/>
      <c r="O60" s="133"/>
      <c r="P60" s="71"/>
      <c r="R60" s="72"/>
      <c r="S60" s="53"/>
      <c r="T60" s="53"/>
      <c r="U60" s="26"/>
      <c r="V60" s="110"/>
      <c r="W60" s="133"/>
      <c r="X60" s="71"/>
      <c r="Z60" s="72"/>
      <c r="AA60" s="53"/>
      <c r="AB60" s="53"/>
      <c r="AC60" s="26"/>
      <c r="AD60" s="110"/>
      <c r="AE60" s="133"/>
      <c r="AF60" s="71"/>
      <c r="AH60" s="72"/>
      <c r="AI60" s="53"/>
      <c r="AJ60" s="53"/>
      <c r="AK60" s="26"/>
      <c r="AL60" s="110"/>
      <c r="AM60" s="133"/>
      <c r="AN60" s="71"/>
    </row>
    <row r="61" spans="2:40" ht="14.5" thickBot="1" x14ac:dyDescent="0.35">
      <c r="B61" s="72"/>
      <c r="C61" s="53"/>
      <c r="D61" s="53"/>
      <c r="E61" s="146"/>
      <c r="F61" s="487"/>
      <c r="G61" s="147"/>
      <c r="H61" s="71"/>
      <c r="J61" s="72"/>
      <c r="K61" s="53"/>
      <c r="L61" s="53"/>
      <c r="M61" s="26"/>
      <c r="N61" s="110"/>
      <c r="O61" s="133"/>
      <c r="P61" s="71"/>
      <c r="R61" s="72"/>
      <c r="S61" s="53"/>
      <c r="T61" s="53"/>
      <c r="U61" s="26"/>
      <c r="V61" s="110"/>
      <c r="W61" s="133"/>
      <c r="X61" s="71"/>
      <c r="Z61" s="72"/>
      <c r="AA61" s="53"/>
      <c r="AB61" s="53"/>
      <c r="AC61" s="26"/>
      <c r="AD61" s="110"/>
      <c r="AE61" s="133"/>
      <c r="AF61" s="71"/>
      <c r="AH61" s="72"/>
      <c r="AI61" s="53"/>
      <c r="AJ61" s="53"/>
      <c r="AK61" s="26"/>
      <c r="AL61" s="110"/>
      <c r="AM61" s="133"/>
      <c r="AN61" s="71"/>
    </row>
    <row r="62" spans="2:40" ht="14.5" thickBot="1" x14ac:dyDescent="0.35">
      <c r="B62" s="72"/>
      <c r="C62" s="53"/>
      <c r="D62" s="53"/>
      <c r="E62" s="150" t="s">
        <v>265</v>
      </c>
      <c r="F62" s="488">
        <f>F46+F50+F54+F60</f>
        <v>1356421.5500000003</v>
      </c>
      <c r="G62" s="148"/>
      <c r="H62" s="71"/>
      <c r="J62" s="72"/>
      <c r="K62" s="53"/>
      <c r="L62" s="53"/>
      <c r="M62" s="26"/>
      <c r="N62" s="110"/>
      <c r="O62" s="133"/>
      <c r="P62" s="71"/>
      <c r="R62" s="72"/>
      <c r="S62" s="53"/>
      <c r="T62" s="53"/>
      <c r="U62" s="26"/>
      <c r="V62" s="110"/>
      <c r="W62" s="133"/>
      <c r="X62" s="71"/>
      <c r="Z62" s="72"/>
      <c r="AA62" s="53"/>
      <c r="AB62" s="53"/>
      <c r="AC62" s="26"/>
      <c r="AD62" s="110"/>
      <c r="AE62" s="133"/>
      <c r="AF62" s="71"/>
      <c r="AH62" s="72"/>
      <c r="AI62" s="53"/>
      <c r="AJ62" s="53"/>
      <c r="AK62" s="26"/>
      <c r="AL62" s="110"/>
      <c r="AM62" s="133"/>
      <c r="AN62" s="71"/>
    </row>
    <row r="63" spans="2:40" x14ac:dyDescent="0.3">
      <c r="B63" s="72"/>
      <c r="C63" s="53"/>
      <c r="D63" s="53"/>
      <c r="E63" s="73"/>
      <c r="F63" s="73"/>
      <c r="G63" s="73"/>
      <c r="H63" s="71"/>
      <c r="J63" s="72"/>
      <c r="K63" s="53"/>
      <c r="L63" s="53"/>
      <c r="M63" s="73"/>
      <c r="N63" s="73"/>
      <c r="O63" s="73"/>
      <c r="P63" s="71"/>
      <c r="R63" s="72"/>
      <c r="S63" s="53"/>
      <c r="T63" s="53"/>
      <c r="U63" s="73"/>
      <c r="V63" s="73"/>
      <c r="W63" s="73"/>
      <c r="X63" s="71"/>
      <c r="Z63" s="72"/>
      <c r="AA63" s="53"/>
      <c r="AB63" s="53"/>
      <c r="AC63" s="73"/>
      <c r="AD63" s="73"/>
      <c r="AE63" s="73"/>
      <c r="AF63" s="71"/>
      <c r="AH63" s="72"/>
      <c r="AI63" s="53"/>
      <c r="AJ63" s="53"/>
      <c r="AK63" s="73"/>
      <c r="AL63" s="73"/>
      <c r="AM63" s="73"/>
      <c r="AN63" s="71"/>
    </row>
    <row r="64" spans="2:40" ht="34.5" customHeight="1" thickBot="1" x14ac:dyDescent="0.35">
      <c r="B64" s="72"/>
      <c r="C64" s="583"/>
      <c r="D64" s="583"/>
      <c r="E64" s="583"/>
      <c r="F64" s="583"/>
      <c r="G64" s="156"/>
      <c r="H64" s="71"/>
      <c r="J64" s="72"/>
      <c r="K64" s="583"/>
      <c r="L64" s="583"/>
      <c r="M64" s="583"/>
      <c r="N64" s="583"/>
      <c r="O64" s="156"/>
      <c r="P64" s="71"/>
      <c r="R64" s="72"/>
      <c r="S64" s="583" t="s">
        <v>273</v>
      </c>
      <c r="T64" s="583"/>
      <c r="U64" s="583"/>
      <c r="V64" s="583"/>
      <c r="W64" s="156"/>
      <c r="X64" s="71"/>
      <c r="Z64" s="72"/>
      <c r="AA64" s="583" t="s">
        <v>273</v>
      </c>
      <c r="AB64" s="583"/>
      <c r="AC64" s="583"/>
      <c r="AD64" s="583"/>
      <c r="AE64" s="156"/>
      <c r="AF64" s="71"/>
      <c r="AH64" s="72"/>
      <c r="AI64" s="583" t="s">
        <v>273</v>
      </c>
      <c r="AJ64" s="583"/>
      <c r="AK64" s="583"/>
      <c r="AL64" s="583"/>
      <c r="AM64" s="156"/>
      <c r="AN64" s="71"/>
    </row>
    <row r="65" spans="2:40" ht="63.75" customHeight="1" thickBot="1" x14ac:dyDescent="0.35">
      <c r="B65" s="72"/>
      <c r="C65" s="583"/>
      <c r="D65" s="583"/>
      <c r="E65" s="603"/>
      <c r="F65" s="603"/>
      <c r="G65" s="73"/>
      <c r="H65" s="71"/>
      <c r="J65" s="72"/>
      <c r="K65" s="583"/>
      <c r="L65" s="583"/>
      <c r="M65" s="603"/>
      <c r="N65" s="603"/>
      <c r="O65" s="73"/>
      <c r="P65" s="71"/>
      <c r="R65" s="72"/>
      <c r="S65" s="583" t="s">
        <v>211</v>
      </c>
      <c r="T65" s="583"/>
      <c r="U65" s="601"/>
      <c r="V65" s="602"/>
      <c r="W65" s="73"/>
      <c r="X65" s="71"/>
      <c r="Z65" s="72"/>
      <c r="AA65" s="583" t="s">
        <v>211</v>
      </c>
      <c r="AB65" s="583"/>
      <c r="AC65" s="601"/>
      <c r="AD65" s="602"/>
      <c r="AE65" s="73"/>
      <c r="AF65" s="71"/>
      <c r="AH65" s="72"/>
      <c r="AI65" s="583" t="s">
        <v>211</v>
      </c>
      <c r="AJ65" s="583"/>
      <c r="AK65" s="601"/>
      <c r="AL65" s="602"/>
      <c r="AM65" s="73"/>
      <c r="AN65" s="71"/>
    </row>
    <row r="66" spans="2:40" ht="14.5" thickBot="1" x14ac:dyDescent="0.35">
      <c r="B66" s="72"/>
      <c r="C66" s="606"/>
      <c r="D66" s="606"/>
      <c r="E66" s="606"/>
      <c r="F66" s="606"/>
      <c r="G66" s="73"/>
      <c r="H66" s="71"/>
      <c r="J66" s="72"/>
      <c r="K66" s="606"/>
      <c r="L66" s="606"/>
      <c r="M66" s="606"/>
      <c r="N66" s="606"/>
      <c r="O66" s="73"/>
      <c r="P66" s="71"/>
      <c r="R66" s="72"/>
      <c r="S66" s="606"/>
      <c r="T66" s="606"/>
      <c r="U66" s="606"/>
      <c r="V66" s="606"/>
      <c r="W66" s="73"/>
      <c r="X66" s="71"/>
      <c r="Z66" s="72"/>
      <c r="AA66" s="606"/>
      <c r="AB66" s="606"/>
      <c r="AC66" s="606"/>
      <c r="AD66" s="606"/>
      <c r="AE66" s="73"/>
      <c r="AF66" s="71"/>
      <c r="AH66" s="72"/>
      <c r="AI66" s="606"/>
      <c r="AJ66" s="606"/>
      <c r="AK66" s="606"/>
      <c r="AL66" s="606"/>
      <c r="AM66" s="73"/>
      <c r="AN66" s="71"/>
    </row>
    <row r="67" spans="2:40" ht="58.9" customHeight="1" thickBot="1" x14ac:dyDescent="0.35">
      <c r="B67" s="72"/>
      <c r="C67" s="583"/>
      <c r="D67" s="583"/>
      <c r="E67" s="607"/>
      <c r="F67" s="607"/>
      <c r="G67" s="73"/>
      <c r="H67" s="71"/>
      <c r="J67" s="72"/>
      <c r="K67" s="583"/>
      <c r="L67" s="583"/>
      <c r="M67" s="607"/>
      <c r="N67" s="607"/>
      <c r="O67" s="73"/>
      <c r="P67" s="71"/>
      <c r="R67" s="72"/>
      <c r="S67" s="583" t="s">
        <v>212</v>
      </c>
      <c r="T67" s="583"/>
      <c r="U67" s="608"/>
      <c r="V67" s="609"/>
      <c r="W67" s="73"/>
      <c r="X67" s="71"/>
      <c r="Z67" s="72"/>
      <c r="AA67" s="583" t="s">
        <v>212</v>
      </c>
      <c r="AB67" s="583"/>
      <c r="AC67" s="608"/>
      <c r="AD67" s="609"/>
      <c r="AE67" s="73"/>
      <c r="AF67" s="71"/>
      <c r="AH67" s="72"/>
      <c r="AI67" s="583" t="s">
        <v>212</v>
      </c>
      <c r="AJ67" s="583"/>
      <c r="AK67" s="608"/>
      <c r="AL67" s="609"/>
      <c r="AM67" s="73"/>
      <c r="AN67" s="71"/>
    </row>
    <row r="68" spans="2:40" ht="16.149999999999999" customHeight="1" thickBot="1" x14ac:dyDescent="0.35">
      <c r="B68" s="72"/>
      <c r="C68" s="417"/>
      <c r="D68" s="417"/>
      <c r="E68" s="418"/>
      <c r="F68" s="418"/>
      <c r="G68" s="73"/>
      <c r="H68" s="71"/>
      <c r="J68" s="72"/>
      <c r="K68" s="417"/>
      <c r="L68" s="417"/>
      <c r="M68" s="418"/>
      <c r="N68" s="418"/>
      <c r="O68" s="73"/>
      <c r="P68" s="71"/>
      <c r="R68" s="72"/>
      <c r="S68" s="417"/>
      <c r="T68" s="417"/>
      <c r="U68" s="610"/>
      <c r="V68" s="610"/>
      <c r="W68" s="73"/>
      <c r="X68" s="71"/>
      <c r="Z68" s="72"/>
      <c r="AA68" s="417"/>
      <c r="AB68" s="417"/>
      <c r="AC68" s="419"/>
      <c r="AD68" s="419"/>
      <c r="AE68" s="73"/>
      <c r="AF68" s="71"/>
      <c r="AH68" s="72"/>
      <c r="AI68" s="417"/>
      <c r="AJ68" s="417"/>
      <c r="AK68" s="419"/>
      <c r="AL68" s="419"/>
      <c r="AM68" s="73"/>
      <c r="AN68" s="71"/>
    </row>
    <row r="69" spans="2:40" ht="100.15" customHeight="1" thickBot="1" x14ac:dyDescent="0.35">
      <c r="B69" s="72"/>
      <c r="C69" s="583"/>
      <c r="D69" s="583"/>
      <c r="E69" s="618"/>
      <c r="F69" s="618"/>
      <c r="G69" s="73"/>
      <c r="H69" s="71"/>
      <c r="J69" s="72"/>
      <c r="K69" s="583"/>
      <c r="L69" s="583"/>
      <c r="M69" s="618"/>
      <c r="N69" s="618"/>
      <c r="O69" s="73"/>
      <c r="P69" s="71"/>
      <c r="R69" s="72"/>
      <c r="S69" s="583" t="s">
        <v>213</v>
      </c>
      <c r="T69" s="583"/>
      <c r="U69" s="604"/>
      <c r="V69" s="605"/>
      <c r="W69" s="73"/>
      <c r="X69" s="71"/>
      <c r="Z69" s="72"/>
      <c r="AA69" s="583" t="s">
        <v>213</v>
      </c>
      <c r="AB69" s="583"/>
      <c r="AC69" s="604"/>
      <c r="AD69" s="605"/>
      <c r="AE69" s="73"/>
      <c r="AF69" s="71"/>
      <c r="AH69" s="72"/>
      <c r="AI69" s="583" t="s">
        <v>213</v>
      </c>
      <c r="AJ69" s="583"/>
      <c r="AK69" s="604"/>
      <c r="AL69" s="605"/>
      <c r="AM69" s="73"/>
      <c r="AN69" s="71"/>
    </row>
    <row r="70" spans="2:40" x14ac:dyDescent="0.3">
      <c r="B70" s="72"/>
      <c r="C70" s="53"/>
      <c r="D70" s="53"/>
      <c r="E70" s="73"/>
      <c r="F70" s="73"/>
      <c r="G70" s="73"/>
      <c r="H70" s="71"/>
      <c r="J70" s="72"/>
      <c r="K70" s="53"/>
      <c r="L70" s="53"/>
      <c r="M70" s="73"/>
      <c r="N70" s="73"/>
      <c r="O70" s="73"/>
      <c r="P70" s="71"/>
      <c r="R70" s="72"/>
      <c r="S70" s="53"/>
      <c r="T70" s="53"/>
      <c r="U70" s="73"/>
      <c r="V70" s="73"/>
      <c r="W70" s="73"/>
      <c r="X70" s="71"/>
      <c r="Z70" s="72"/>
      <c r="AA70" s="53"/>
      <c r="AB70" s="53"/>
      <c r="AC70" s="73"/>
      <c r="AD70" s="73"/>
      <c r="AE70" s="73"/>
      <c r="AF70" s="71"/>
      <c r="AH70" s="72"/>
      <c r="AI70" s="53"/>
      <c r="AJ70" s="53"/>
      <c r="AK70" s="73"/>
      <c r="AL70" s="73"/>
      <c r="AM70" s="73"/>
      <c r="AN70" s="71"/>
    </row>
    <row r="71" spans="2:40" ht="14.5" thickBot="1" x14ac:dyDescent="0.35">
      <c r="B71" s="74"/>
      <c r="C71" s="611"/>
      <c r="D71" s="611"/>
      <c r="E71" s="75"/>
      <c r="F71" s="58"/>
      <c r="G71" s="58"/>
      <c r="H71" s="76"/>
      <c r="J71" s="74"/>
      <c r="K71" s="611"/>
      <c r="L71" s="611"/>
      <c r="M71" s="75"/>
      <c r="N71" s="58"/>
      <c r="O71" s="58"/>
      <c r="P71" s="76"/>
      <c r="R71" s="74"/>
      <c r="S71" s="611"/>
      <c r="T71" s="611"/>
      <c r="U71" s="75"/>
      <c r="V71" s="58"/>
      <c r="W71" s="58"/>
      <c r="X71" s="76"/>
      <c r="Z71" s="74"/>
      <c r="AA71" s="611"/>
      <c r="AB71" s="611"/>
      <c r="AC71" s="75"/>
      <c r="AD71" s="58"/>
      <c r="AE71" s="58"/>
      <c r="AF71" s="76"/>
      <c r="AH71" s="74"/>
      <c r="AI71" s="611"/>
      <c r="AJ71" s="611"/>
      <c r="AK71" s="75"/>
      <c r="AL71" s="58"/>
      <c r="AM71" s="58"/>
      <c r="AN71" s="76"/>
    </row>
    <row r="72" spans="2:40" s="28" customFormat="1" ht="64.900000000000006" customHeight="1" x14ac:dyDescent="0.3">
      <c r="B72" s="389"/>
      <c r="C72" s="612"/>
      <c r="D72" s="612"/>
      <c r="E72" s="613"/>
      <c r="F72" s="613"/>
      <c r="G72" s="13"/>
    </row>
    <row r="73" spans="2:40" ht="59.25" customHeight="1" x14ac:dyDescent="0.3">
      <c r="B73" s="389"/>
      <c r="C73" s="617"/>
      <c r="D73" s="617"/>
      <c r="E73" s="617"/>
      <c r="F73" s="617"/>
      <c r="G73" s="617"/>
    </row>
    <row r="74" spans="2:40" ht="49.9" customHeight="1" x14ac:dyDescent="0.3">
      <c r="B74" s="389"/>
      <c r="C74" s="614"/>
      <c r="D74" s="614"/>
      <c r="E74" s="616"/>
      <c r="F74" s="616"/>
      <c r="G74" s="13"/>
    </row>
    <row r="75" spans="2:40" ht="100.15" customHeight="1" x14ac:dyDescent="0.3">
      <c r="B75" s="389"/>
      <c r="C75" s="614"/>
      <c r="D75" s="614"/>
      <c r="E75" s="615"/>
      <c r="F75" s="615"/>
      <c r="G75" s="13"/>
    </row>
    <row r="76" spans="2:40" x14ac:dyDescent="0.3">
      <c r="B76" s="389"/>
      <c r="C76" s="389"/>
      <c r="D76" s="389"/>
      <c r="E76" s="13"/>
      <c r="F76" s="13"/>
      <c r="G76" s="13"/>
    </row>
    <row r="77" spans="2:40" x14ac:dyDescent="0.3">
      <c r="B77" s="389"/>
      <c r="C77" s="612"/>
      <c r="D77" s="612"/>
      <c r="E77" s="13"/>
      <c r="F77" s="13"/>
      <c r="G77" s="13"/>
    </row>
    <row r="78" spans="2:40" ht="49.9" customHeight="1" x14ac:dyDescent="0.3">
      <c r="B78" s="389"/>
      <c r="C78" s="612"/>
      <c r="D78" s="612"/>
      <c r="E78" s="615"/>
      <c r="F78" s="615"/>
      <c r="G78" s="13"/>
    </row>
    <row r="79" spans="2:40" ht="100.15" customHeight="1" x14ac:dyDescent="0.3">
      <c r="B79" s="389"/>
      <c r="C79" s="614"/>
      <c r="D79" s="614"/>
      <c r="E79" s="615"/>
      <c r="F79" s="615"/>
      <c r="G79" s="13"/>
    </row>
    <row r="80" spans="2:40" x14ac:dyDescent="0.3">
      <c r="B80" s="389"/>
      <c r="C80" s="29"/>
      <c r="D80" s="389"/>
      <c r="E80" s="30"/>
      <c r="F80" s="13"/>
      <c r="G80" s="13"/>
    </row>
    <row r="81" spans="2:7" x14ac:dyDescent="0.3">
      <c r="B81" s="389"/>
      <c r="C81" s="29"/>
      <c r="D81" s="29"/>
      <c r="E81" s="30"/>
      <c r="F81" s="30"/>
      <c r="G81" s="12"/>
    </row>
    <row r="82" spans="2:7" x14ac:dyDescent="0.3">
      <c r="E82" s="31"/>
      <c r="F82" s="31"/>
    </row>
    <row r="83" spans="2:7" x14ac:dyDescent="0.3">
      <c r="E83" s="31"/>
      <c r="F83" s="31"/>
    </row>
  </sheetData>
  <mergeCells count="138">
    <mergeCell ref="AI71:AJ71"/>
    <mergeCell ref="AI66:AL66"/>
    <mergeCell ref="AI67:AJ67"/>
    <mergeCell ref="AK67:AL67"/>
    <mergeCell ref="AI69:AJ69"/>
    <mergeCell ref="AK69:AL69"/>
    <mergeCell ref="AI16:AJ16"/>
    <mergeCell ref="AI44:AJ44"/>
    <mergeCell ref="AI45:AJ45"/>
    <mergeCell ref="AI64:AL64"/>
    <mergeCell ref="AI65:AJ65"/>
    <mergeCell ref="AK65:AL65"/>
    <mergeCell ref="AA69:AB69"/>
    <mergeCell ref="AC69:AD69"/>
    <mergeCell ref="AA71:AB71"/>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64:AD64"/>
    <mergeCell ref="AA65:AB65"/>
    <mergeCell ref="AC65:AD65"/>
    <mergeCell ref="AA66:AD66"/>
    <mergeCell ref="AA67:AB67"/>
    <mergeCell ref="AC67:AD67"/>
    <mergeCell ref="AA13:AD13"/>
    <mergeCell ref="AA15:AB15"/>
    <mergeCell ref="AA16:AB16"/>
    <mergeCell ref="AA44:AB44"/>
    <mergeCell ref="AA45:AB45"/>
    <mergeCell ref="AA9:AB9"/>
    <mergeCell ref="AC9:AD9"/>
    <mergeCell ref="AA10:AB10"/>
    <mergeCell ref="AC10:AD10"/>
    <mergeCell ref="AA12:AB12"/>
    <mergeCell ref="AC12:AD12"/>
    <mergeCell ref="AA3:AE3"/>
    <mergeCell ref="Z4:AD4"/>
    <mergeCell ref="AA5:AD5"/>
    <mergeCell ref="AA7:AB7"/>
    <mergeCell ref="AA8:AD8"/>
    <mergeCell ref="S71:T71"/>
    <mergeCell ref="C72:D72"/>
    <mergeCell ref="E72:F72"/>
    <mergeCell ref="C79:D79"/>
    <mergeCell ref="E79:F79"/>
    <mergeCell ref="C74:D74"/>
    <mergeCell ref="E74:F74"/>
    <mergeCell ref="C75:D75"/>
    <mergeCell ref="E75:F75"/>
    <mergeCell ref="C77:D77"/>
    <mergeCell ref="C78:D78"/>
    <mergeCell ref="E78:F78"/>
    <mergeCell ref="C73:G73"/>
    <mergeCell ref="C69:D69"/>
    <mergeCell ref="E69:F69"/>
    <mergeCell ref="K69:L69"/>
    <mergeCell ref="M69:N69"/>
    <mergeCell ref="C71:D71"/>
    <mergeCell ref="K71:L71"/>
    <mergeCell ref="S69:T69"/>
    <mergeCell ref="U69:V69"/>
    <mergeCell ref="C66:F66"/>
    <mergeCell ref="K66:N66"/>
    <mergeCell ref="S66:V66"/>
    <mergeCell ref="C67:D67"/>
    <mergeCell ref="E67:F67"/>
    <mergeCell ref="K67:L67"/>
    <mergeCell ref="M67:N67"/>
    <mergeCell ref="S67:T67"/>
    <mergeCell ref="U67:V67"/>
    <mergeCell ref="U68:V68"/>
    <mergeCell ref="U65:V65"/>
    <mergeCell ref="C45:D45"/>
    <mergeCell ref="K45:L45"/>
    <mergeCell ref="S45:T45"/>
    <mergeCell ref="C64:F64"/>
    <mergeCell ref="K64:N64"/>
    <mergeCell ref="S64:V64"/>
    <mergeCell ref="C65:D65"/>
    <mergeCell ref="E65:F65"/>
    <mergeCell ref="K65:L65"/>
    <mergeCell ref="M65:N65"/>
    <mergeCell ref="S65:T65"/>
    <mergeCell ref="C16:D16"/>
    <mergeCell ref="K16:L16"/>
    <mergeCell ref="S16:T16"/>
    <mergeCell ref="C44:D44"/>
    <mergeCell ref="K44:L44"/>
    <mergeCell ref="S44:T44"/>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78" xr:uid="{00000000-0002-0000-0100-000000000000}">
      <formula1>$J$84:$J$85</formula1>
    </dataValidation>
    <dataValidation type="whole" allowBlank="1" showInputMessage="1" showErrorMessage="1" sqref="E74 E67:E68 E9 M67:M68 M9 U67:U68 U9 AC67:AC68 AC9 AK67:AK68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0"/>
  <sheetViews>
    <sheetView tabSelected="1" zoomScale="80" zoomScaleNormal="80" workbookViewId="0">
      <selection activeCell="E21" sqref="E21:F21"/>
    </sheetView>
  </sheetViews>
  <sheetFormatPr defaultColWidth="8.7265625" defaultRowHeight="14.5" x14ac:dyDescent="0.35"/>
  <cols>
    <col min="1" max="2" width="1.7265625" customWidth="1"/>
    <col min="3" max="3" width="39.7265625" customWidth="1"/>
    <col min="4" max="4" width="53.1796875" customWidth="1"/>
    <col min="5" max="5" width="29.54296875" customWidth="1"/>
    <col min="6" max="6" width="42.81640625" customWidth="1"/>
    <col min="7" max="7" width="2" customWidth="1"/>
    <col min="8" max="8" width="1.453125" customWidth="1"/>
  </cols>
  <sheetData>
    <row r="1" spans="2:7" ht="15" thickBot="1" x14ac:dyDescent="0.4"/>
    <row r="2" spans="2:7" ht="15" thickBot="1" x14ac:dyDescent="0.4">
      <c r="B2" s="90"/>
      <c r="C2" s="91"/>
      <c r="D2" s="91"/>
      <c r="E2" s="91"/>
      <c r="F2" s="91"/>
      <c r="G2" s="92"/>
    </row>
    <row r="3" spans="2:7" ht="20.5" thickBot="1" x14ac:dyDescent="0.45">
      <c r="B3" s="93"/>
      <c r="C3" s="584" t="s">
        <v>218</v>
      </c>
      <c r="D3" s="585"/>
      <c r="E3" s="585"/>
      <c r="F3" s="586"/>
      <c r="G3" s="60"/>
    </row>
    <row r="4" spans="2:7" x14ac:dyDescent="0.35">
      <c r="B4" s="587"/>
      <c r="C4" s="620"/>
      <c r="D4" s="620"/>
      <c r="E4" s="620"/>
      <c r="F4" s="620"/>
      <c r="G4" s="60"/>
    </row>
    <row r="5" spans="2:7" x14ac:dyDescent="0.35">
      <c r="B5" s="61"/>
      <c r="C5" s="639"/>
      <c r="D5" s="639"/>
      <c r="E5" s="639"/>
      <c r="F5" s="639"/>
      <c r="G5" s="60"/>
    </row>
    <row r="6" spans="2:7" x14ac:dyDescent="0.35">
      <c r="B6" s="61"/>
      <c r="C6" s="62"/>
      <c r="D6" s="63"/>
      <c r="E6" s="62"/>
      <c r="F6" s="63"/>
      <c r="G6" s="60"/>
    </row>
    <row r="7" spans="2:7" x14ac:dyDescent="0.35">
      <c r="B7" s="61"/>
      <c r="C7" s="619" t="s">
        <v>227</v>
      </c>
      <c r="D7" s="619"/>
      <c r="E7" s="64"/>
      <c r="F7" s="63"/>
      <c r="G7" s="60"/>
    </row>
    <row r="8" spans="2:7" ht="15" thickBot="1" x14ac:dyDescent="0.4">
      <c r="B8" s="61"/>
      <c r="C8" s="621" t="s">
        <v>280</v>
      </c>
      <c r="D8" s="621"/>
      <c r="E8" s="621"/>
      <c r="F8" s="621"/>
      <c r="G8" s="60"/>
    </row>
    <row r="9" spans="2:7" ht="15" thickBot="1" x14ac:dyDescent="0.4">
      <c r="B9" s="61"/>
      <c r="C9" s="37" t="s">
        <v>229</v>
      </c>
      <c r="D9" s="38" t="s">
        <v>228</v>
      </c>
      <c r="E9" s="622" t="s">
        <v>259</v>
      </c>
      <c r="F9" s="623"/>
      <c r="G9" s="60"/>
    </row>
    <row r="10" spans="2:7" ht="138.75" customHeight="1" x14ac:dyDescent="0.35">
      <c r="B10" s="61"/>
      <c r="C10" s="39" t="s">
        <v>895</v>
      </c>
      <c r="D10" s="490" t="s">
        <v>896</v>
      </c>
      <c r="E10" s="635" t="s">
        <v>897</v>
      </c>
      <c r="F10" s="636"/>
      <c r="G10" s="60"/>
    </row>
    <row r="11" spans="2:7" ht="127.5" customHeight="1" x14ac:dyDescent="0.35">
      <c r="B11" s="61"/>
      <c r="C11" s="491" t="s">
        <v>898</v>
      </c>
      <c r="D11" s="492" t="s">
        <v>899</v>
      </c>
      <c r="E11" s="637" t="s">
        <v>900</v>
      </c>
      <c r="F11" s="638"/>
      <c r="G11" s="60"/>
    </row>
    <row r="12" spans="2:7" ht="182.25" customHeight="1" x14ac:dyDescent="0.35">
      <c r="B12" s="61"/>
      <c r="C12" s="40" t="s">
        <v>901</v>
      </c>
      <c r="D12" s="493" t="s">
        <v>902</v>
      </c>
      <c r="E12" s="624" t="s">
        <v>903</v>
      </c>
      <c r="F12" s="625"/>
      <c r="G12" s="60"/>
    </row>
    <row r="13" spans="2:7" ht="171" customHeight="1" x14ac:dyDescent="0.35">
      <c r="B13" s="61"/>
      <c r="C13" s="494" t="s">
        <v>904</v>
      </c>
      <c r="D13" s="493" t="s">
        <v>905</v>
      </c>
      <c r="E13" s="624" t="s">
        <v>906</v>
      </c>
      <c r="F13" s="625"/>
      <c r="G13" s="60"/>
    </row>
    <row r="14" spans="2:7" ht="30" customHeight="1" thickBot="1" x14ac:dyDescent="0.4">
      <c r="B14" s="61"/>
      <c r="C14" s="41"/>
      <c r="D14" s="41"/>
      <c r="E14" s="633"/>
      <c r="F14" s="634"/>
      <c r="G14" s="60"/>
    </row>
    <row r="15" spans="2:7" x14ac:dyDescent="0.35">
      <c r="B15" s="61"/>
      <c r="C15" s="63"/>
      <c r="D15" s="63"/>
      <c r="E15" s="63"/>
      <c r="F15" s="63"/>
      <c r="G15" s="60"/>
    </row>
    <row r="16" spans="2:7" x14ac:dyDescent="0.35">
      <c r="B16" s="61"/>
      <c r="C16" s="627" t="s">
        <v>243</v>
      </c>
      <c r="D16" s="627"/>
      <c r="E16" s="627"/>
      <c r="F16" s="627"/>
      <c r="G16" s="60"/>
    </row>
    <row r="17" spans="2:8" ht="15" thickBot="1" x14ac:dyDescent="0.4">
      <c r="B17" s="61"/>
      <c r="C17" s="628" t="s">
        <v>257</v>
      </c>
      <c r="D17" s="628"/>
      <c r="E17" s="628"/>
      <c r="F17" s="628"/>
      <c r="G17" s="60"/>
    </row>
    <row r="18" spans="2:8" ht="15" thickBot="1" x14ac:dyDescent="0.4">
      <c r="B18" s="61"/>
      <c r="C18" s="37" t="s">
        <v>229</v>
      </c>
      <c r="D18" s="38" t="s">
        <v>228</v>
      </c>
      <c r="E18" s="622" t="s">
        <v>259</v>
      </c>
      <c r="F18" s="623"/>
      <c r="G18" s="60"/>
    </row>
    <row r="19" spans="2:8" ht="165.75" customHeight="1" x14ac:dyDescent="0.35">
      <c r="B19" s="61"/>
      <c r="C19" s="493" t="s">
        <v>907</v>
      </c>
      <c r="D19" s="490" t="s">
        <v>908</v>
      </c>
      <c r="E19" s="631" t="s">
        <v>909</v>
      </c>
      <c r="F19" s="632"/>
      <c r="G19" s="60"/>
    </row>
    <row r="20" spans="2:8" ht="93" customHeight="1" x14ac:dyDescent="0.35">
      <c r="B20" s="61"/>
      <c r="C20" s="493" t="s">
        <v>910</v>
      </c>
      <c r="D20" s="493" t="s">
        <v>911</v>
      </c>
      <c r="E20" s="624" t="s">
        <v>912</v>
      </c>
      <c r="F20" s="625"/>
      <c r="G20" s="60"/>
    </row>
    <row r="21" spans="2:8" ht="66" customHeight="1" x14ac:dyDescent="0.35">
      <c r="B21" s="61"/>
      <c r="C21" s="493" t="s">
        <v>913</v>
      </c>
      <c r="D21" s="493" t="s">
        <v>914</v>
      </c>
      <c r="E21" s="624" t="s">
        <v>915</v>
      </c>
      <c r="F21" s="625"/>
      <c r="G21" s="60"/>
    </row>
    <row r="22" spans="2:8" ht="102.75" customHeight="1" thickBot="1" x14ac:dyDescent="0.4">
      <c r="B22" s="61"/>
      <c r="C22" s="495" t="s">
        <v>916</v>
      </c>
      <c r="D22" s="496" t="s">
        <v>917</v>
      </c>
      <c r="E22" s="629" t="s">
        <v>918</v>
      </c>
      <c r="F22" s="630"/>
      <c r="G22" s="60"/>
    </row>
    <row r="23" spans="2:8" x14ac:dyDescent="0.35">
      <c r="B23" s="61"/>
      <c r="C23" s="63"/>
      <c r="D23" s="63"/>
      <c r="E23" s="63"/>
      <c r="F23" s="63"/>
      <c r="G23" s="60"/>
    </row>
    <row r="24" spans="2:8" x14ac:dyDescent="0.35">
      <c r="B24" s="61"/>
      <c r="C24" s="63"/>
      <c r="D24" s="63"/>
      <c r="E24" s="63"/>
      <c r="F24" s="63"/>
      <c r="G24" s="60"/>
    </row>
    <row r="25" spans="2:8" ht="31.5" customHeight="1" x14ac:dyDescent="0.35">
      <c r="B25" s="61"/>
      <c r="C25" s="626" t="s">
        <v>242</v>
      </c>
      <c r="D25" s="626"/>
      <c r="E25" s="626"/>
      <c r="F25" s="626"/>
      <c r="G25" s="60"/>
    </row>
    <row r="26" spans="2:8" ht="15" thickBot="1" x14ac:dyDescent="0.4">
      <c r="B26" s="61"/>
      <c r="C26" s="621" t="s">
        <v>260</v>
      </c>
      <c r="D26" s="621"/>
      <c r="E26" s="645"/>
      <c r="F26" s="645"/>
      <c r="G26" s="60"/>
    </row>
    <row r="27" spans="2:8" ht="100.15" customHeight="1" thickBot="1" x14ac:dyDescent="0.4">
      <c r="B27" s="61"/>
      <c r="C27" s="650"/>
      <c r="D27" s="651"/>
      <c r="E27" s="651"/>
      <c r="F27" s="652"/>
      <c r="G27" s="60"/>
    </row>
    <row r="28" spans="2:8" ht="15" thickBot="1" x14ac:dyDescent="0.4">
      <c r="B28" s="406"/>
      <c r="C28" s="646"/>
      <c r="D28" s="647"/>
      <c r="E28" s="646"/>
      <c r="F28" s="647"/>
      <c r="G28" s="65"/>
      <c r="H28" s="408"/>
    </row>
    <row r="29" spans="2:8" ht="15" customHeight="1" x14ac:dyDescent="0.35">
      <c r="B29" s="407"/>
      <c r="C29" s="648"/>
      <c r="D29" s="648"/>
      <c r="E29" s="648"/>
      <c r="F29" s="648"/>
      <c r="G29" s="407"/>
    </row>
    <row r="30" spans="2:8" x14ac:dyDescent="0.35">
      <c r="B30" s="8"/>
      <c r="C30" s="648"/>
      <c r="D30" s="648"/>
      <c r="E30" s="648"/>
      <c r="F30" s="648"/>
      <c r="G30" s="8"/>
    </row>
    <row r="31" spans="2:8" x14ac:dyDescent="0.35">
      <c r="B31" s="8"/>
      <c r="C31" s="644"/>
      <c r="D31" s="644"/>
      <c r="E31" s="644"/>
      <c r="F31" s="644"/>
      <c r="G31" s="8"/>
    </row>
    <row r="32" spans="2:8" x14ac:dyDescent="0.35">
      <c r="B32" s="8"/>
      <c r="C32" s="8"/>
      <c r="D32" s="8"/>
      <c r="E32" s="8"/>
      <c r="F32" s="8"/>
      <c r="G32" s="8"/>
    </row>
    <row r="33" spans="2:7" x14ac:dyDescent="0.35">
      <c r="B33" s="8"/>
      <c r="C33" s="8"/>
      <c r="D33" s="8"/>
      <c r="E33" s="8"/>
      <c r="F33" s="8"/>
      <c r="G33" s="8"/>
    </row>
    <row r="34" spans="2:7" x14ac:dyDescent="0.35">
      <c r="B34" s="8"/>
      <c r="C34" s="640"/>
      <c r="D34" s="640"/>
      <c r="E34" s="7"/>
      <c r="F34" s="8"/>
      <c r="G34" s="8"/>
    </row>
    <row r="35" spans="2:7" x14ac:dyDescent="0.35">
      <c r="B35" s="8"/>
      <c r="C35" s="640"/>
      <c r="D35" s="640"/>
      <c r="E35" s="7"/>
      <c r="F35" s="8"/>
      <c r="G35" s="8"/>
    </row>
    <row r="36" spans="2:7" x14ac:dyDescent="0.35">
      <c r="B36" s="8"/>
      <c r="C36" s="653"/>
      <c r="D36" s="653"/>
      <c r="E36" s="653"/>
      <c r="F36" s="653"/>
      <c r="G36" s="8"/>
    </row>
    <row r="37" spans="2:7" x14ac:dyDescent="0.35">
      <c r="B37" s="8"/>
      <c r="C37" s="642"/>
      <c r="D37" s="642"/>
      <c r="E37" s="643"/>
      <c r="F37" s="643"/>
      <c r="G37" s="8"/>
    </row>
    <row r="38" spans="2:7" x14ac:dyDescent="0.35">
      <c r="B38" s="8"/>
      <c r="C38" s="642"/>
      <c r="D38" s="642"/>
      <c r="E38" s="649"/>
      <c r="F38" s="649"/>
      <c r="G38" s="8"/>
    </row>
    <row r="39" spans="2:7" x14ac:dyDescent="0.35">
      <c r="B39" s="8"/>
      <c r="C39" s="8"/>
      <c r="D39" s="8"/>
      <c r="E39" s="8"/>
      <c r="F39" s="8"/>
      <c r="G39" s="8"/>
    </row>
    <row r="40" spans="2:7" x14ac:dyDescent="0.35">
      <c r="B40" s="8"/>
      <c r="C40" s="640"/>
      <c r="D40" s="640"/>
      <c r="E40" s="7"/>
      <c r="F40" s="8"/>
      <c r="G40" s="8"/>
    </row>
    <row r="41" spans="2:7" x14ac:dyDescent="0.35">
      <c r="B41" s="8"/>
      <c r="C41" s="640"/>
      <c r="D41" s="640"/>
      <c r="E41" s="641"/>
      <c r="F41" s="641"/>
      <c r="G41" s="8"/>
    </row>
    <row r="42" spans="2:7" x14ac:dyDescent="0.35">
      <c r="B42" s="8"/>
      <c r="C42" s="7"/>
      <c r="D42" s="7"/>
      <c r="E42" s="7"/>
      <c r="F42" s="7"/>
      <c r="G42" s="8"/>
    </row>
    <row r="43" spans="2:7" x14ac:dyDescent="0.35">
      <c r="B43" s="8"/>
      <c r="C43" s="642"/>
      <c r="D43" s="642"/>
      <c r="E43" s="643"/>
      <c r="F43" s="643"/>
      <c r="G43" s="8"/>
    </row>
    <row r="44" spans="2:7" x14ac:dyDescent="0.35">
      <c r="B44" s="8"/>
      <c r="C44" s="642"/>
      <c r="D44" s="642"/>
      <c r="E44" s="649"/>
      <c r="F44" s="649"/>
      <c r="G44" s="8"/>
    </row>
    <row r="45" spans="2:7" x14ac:dyDescent="0.35">
      <c r="B45" s="8"/>
      <c r="C45" s="8"/>
      <c r="D45" s="8"/>
      <c r="E45" s="8"/>
      <c r="F45" s="8"/>
      <c r="G45" s="8"/>
    </row>
    <row r="46" spans="2:7" x14ac:dyDescent="0.35">
      <c r="B46" s="8"/>
      <c r="C46" s="640"/>
      <c r="D46" s="640"/>
      <c r="E46" s="8"/>
      <c r="F46" s="8"/>
      <c r="G46" s="8"/>
    </row>
    <row r="47" spans="2:7" x14ac:dyDescent="0.35">
      <c r="B47" s="8"/>
      <c r="C47" s="640"/>
      <c r="D47" s="640"/>
      <c r="E47" s="649"/>
      <c r="F47" s="649"/>
      <c r="G47" s="8"/>
    </row>
    <row r="48" spans="2:7" x14ac:dyDescent="0.35">
      <c r="B48" s="8"/>
      <c r="C48" s="642"/>
      <c r="D48" s="642"/>
      <c r="E48" s="649"/>
      <c r="F48" s="649"/>
      <c r="G48" s="8"/>
    </row>
    <row r="49" spans="2:7" x14ac:dyDescent="0.35">
      <c r="B49" s="8"/>
      <c r="C49" s="9"/>
      <c r="D49" s="8"/>
      <c r="E49" s="9"/>
      <c r="F49" s="8"/>
      <c r="G49" s="8"/>
    </row>
    <row r="50" spans="2:7" x14ac:dyDescent="0.35">
      <c r="B50" s="8"/>
      <c r="C50" s="9"/>
      <c r="D50" s="9"/>
      <c r="E50" s="9"/>
      <c r="F50" s="9"/>
      <c r="G50" s="10"/>
    </row>
  </sheetData>
  <mergeCells count="49">
    <mergeCell ref="C48:D48"/>
    <mergeCell ref="E48:F48"/>
    <mergeCell ref="C44:D44"/>
    <mergeCell ref="E44:F44"/>
    <mergeCell ref="C27:F27"/>
    <mergeCell ref="C47:D47"/>
    <mergeCell ref="E47:F47"/>
    <mergeCell ref="C34:D34"/>
    <mergeCell ref="C35:D35"/>
    <mergeCell ref="E38:F38"/>
    <mergeCell ref="C40:D40"/>
    <mergeCell ref="C36:F36"/>
    <mergeCell ref="C37:D37"/>
    <mergeCell ref="E37:F37"/>
    <mergeCell ref="C38:D38"/>
    <mergeCell ref="C31:D31"/>
    <mergeCell ref="E26:F26"/>
    <mergeCell ref="E18:F18"/>
    <mergeCell ref="E20:F20"/>
    <mergeCell ref="E21:F21"/>
    <mergeCell ref="E31:F31"/>
    <mergeCell ref="C28:D28"/>
    <mergeCell ref="E28:F28"/>
    <mergeCell ref="C29:D29"/>
    <mergeCell ref="E29:F29"/>
    <mergeCell ref="C30:D30"/>
    <mergeCell ref="E30:F30"/>
    <mergeCell ref="C26:D26"/>
    <mergeCell ref="C46:D46"/>
    <mergeCell ref="C41:D41"/>
    <mergeCell ref="E41:F41"/>
    <mergeCell ref="C43:D43"/>
    <mergeCell ref="E43:F43"/>
    <mergeCell ref="C3:F3"/>
    <mergeCell ref="B4:F4"/>
    <mergeCell ref="C5:F5"/>
    <mergeCell ref="C7:D7"/>
    <mergeCell ref="C8:F8"/>
    <mergeCell ref="E9:F9"/>
    <mergeCell ref="E13:F13"/>
    <mergeCell ref="C25:F25"/>
    <mergeCell ref="C16:F16"/>
    <mergeCell ref="C17:F17"/>
    <mergeCell ref="E22:F22"/>
    <mergeCell ref="E19:F19"/>
    <mergeCell ref="E14:F14"/>
    <mergeCell ref="E10:F10"/>
    <mergeCell ref="E11:F11"/>
    <mergeCell ref="E12:F12"/>
  </mergeCells>
  <dataValidations disablePrompts="1" count="2">
    <dataValidation type="whole" allowBlank="1" showInputMessage="1" showErrorMessage="1" sqref="E43 E37" xr:uid="{00000000-0002-0000-0300-000000000000}">
      <formula1>-999999999</formula1>
      <formula2>999999999</formula2>
    </dataValidation>
    <dataValidation type="list" allowBlank="1" showInputMessage="1" showErrorMessage="1" sqref="E47" xr:uid="{00000000-0002-0000-0300-000001000000}">
      <formula1>$K$54:$K$55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opLeftCell="A28" zoomScale="80" zoomScaleNormal="80" workbookViewId="0">
      <selection activeCell="E45" sqref="E45:G45"/>
    </sheetView>
  </sheetViews>
  <sheetFormatPr defaultColWidth="9.26953125" defaultRowHeight="14.5" x14ac:dyDescent="0.35"/>
  <cols>
    <col min="1" max="2" width="1.7265625" style="267" customWidth="1"/>
    <col min="3" max="3" width="45.54296875" style="267" customWidth="1"/>
    <col min="4" max="4" width="19" style="267" customWidth="1"/>
    <col min="5" max="5" width="30.1796875" style="267" customWidth="1"/>
    <col min="6" max="6" width="30.7265625" style="267" customWidth="1"/>
    <col min="7" max="7" width="152.7265625" style="267" customWidth="1"/>
    <col min="8" max="8" width="30.26953125" style="267" customWidth="1"/>
    <col min="9" max="9" width="85.54296875" style="267" customWidth="1"/>
    <col min="10" max="10" width="146.26953125" style="267" customWidth="1"/>
    <col min="11" max="11" width="24.54296875" style="267" customWidth="1"/>
    <col min="12" max="12" width="24.453125" style="267" customWidth="1"/>
    <col min="13" max="14" width="2" style="267" customWidth="1"/>
    <col min="15" max="19" width="9.26953125" style="267"/>
    <col min="20" max="16384" width="9.26953125" style="266"/>
  </cols>
  <sheetData>
    <row r="1" spans="1:19" ht="15" thickBot="1" x14ac:dyDescent="0.4"/>
    <row r="2" spans="1:19" ht="15" thickBot="1" x14ac:dyDescent="0.4">
      <c r="B2" s="329"/>
      <c r="C2" s="328"/>
      <c r="D2" s="328"/>
      <c r="E2" s="328"/>
      <c r="F2" s="328"/>
      <c r="G2" s="328"/>
      <c r="H2" s="328"/>
      <c r="I2" s="328"/>
      <c r="J2" s="328"/>
      <c r="K2" s="328"/>
      <c r="L2" s="328"/>
      <c r="M2" s="327"/>
      <c r="N2" s="268"/>
    </row>
    <row r="3" spans="1:19" customFormat="1" ht="20.5" thickBot="1" x14ac:dyDescent="0.45">
      <c r="A3" s="6"/>
      <c r="B3" s="93"/>
      <c r="C3" s="696" t="s">
        <v>704</v>
      </c>
      <c r="D3" s="697"/>
      <c r="E3" s="697"/>
      <c r="F3" s="697"/>
      <c r="G3" s="698"/>
      <c r="H3" s="326"/>
      <c r="I3" s="326"/>
      <c r="J3" s="326"/>
      <c r="K3" s="326"/>
      <c r="L3" s="326"/>
      <c r="M3" s="325"/>
      <c r="N3" s="158"/>
      <c r="O3" s="6"/>
      <c r="P3" s="6"/>
      <c r="Q3" s="6"/>
      <c r="R3" s="6"/>
      <c r="S3" s="6"/>
    </row>
    <row r="4" spans="1:19" customFormat="1" x14ac:dyDescent="0.35">
      <c r="A4" s="6"/>
      <c r="B4" s="93"/>
      <c r="C4" s="326"/>
      <c r="D4" s="326"/>
      <c r="E4" s="326"/>
      <c r="F4" s="326"/>
      <c r="G4" s="326"/>
      <c r="H4" s="326"/>
      <c r="I4" s="326"/>
      <c r="J4" s="326"/>
      <c r="K4" s="326"/>
      <c r="L4" s="326"/>
      <c r="M4" s="325"/>
      <c r="N4" s="158"/>
      <c r="O4" s="6"/>
      <c r="P4" s="6"/>
      <c r="Q4" s="6"/>
      <c r="R4" s="6"/>
      <c r="S4" s="6"/>
    </row>
    <row r="5" spans="1:19" x14ac:dyDescent="0.35">
      <c r="B5" s="274"/>
      <c r="C5" s="316"/>
      <c r="D5" s="316"/>
      <c r="E5" s="316"/>
      <c r="F5" s="316"/>
      <c r="G5" s="316"/>
      <c r="H5" s="316"/>
      <c r="I5" s="316"/>
      <c r="J5" s="316"/>
      <c r="K5" s="316"/>
      <c r="L5" s="316"/>
      <c r="M5" s="275"/>
      <c r="N5" s="268"/>
    </row>
    <row r="6" spans="1:19" x14ac:dyDescent="0.35">
      <c r="B6" s="274"/>
      <c r="C6" s="278" t="s">
        <v>703</v>
      </c>
      <c r="D6" s="316"/>
      <c r="E6" s="316"/>
      <c r="F6" s="316"/>
      <c r="G6" s="316"/>
      <c r="H6" s="316"/>
      <c r="I6" s="316"/>
      <c r="J6" s="316"/>
      <c r="K6" s="316"/>
      <c r="L6" s="316"/>
      <c r="M6" s="275"/>
      <c r="N6" s="268"/>
    </row>
    <row r="7" spans="1:19" ht="15" thickBot="1" x14ac:dyDescent="0.4">
      <c r="B7" s="274"/>
      <c r="C7" s="316"/>
      <c r="D7" s="316"/>
      <c r="E7" s="316"/>
      <c r="F7" s="316"/>
      <c r="G7" s="316"/>
      <c r="H7" s="316"/>
      <c r="I7" s="316"/>
      <c r="J7" s="316"/>
      <c r="K7" s="316"/>
      <c r="L7" s="316"/>
      <c r="M7" s="275"/>
      <c r="N7" s="268"/>
    </row>
    <row r="8" spans="1:19" ht="51" customHeight="1" thickBot="1" x14ac:dyDescent="0.4">
      <c r="B8" s="274"/>
      <c r="C8" s="324" t="s">
        <v>789</v>
      </c>
      <c r="D8" s="656"/>
      <c r="E8" s="656"/>
      <c r="F8" s="656"/>
      <c r="G8" s="657"/>
      <c r="H8" s="316"/>
      <c r="I8" s="316"/>
      <c r="J8" s="316"/>
      <c r="K8" s="316"/>
      <c r="L8" s="316"/>
      <c r="M8" s="275"/>
      <c r="N8" s="268"/>
    </row>
    <row r="9" spans="1:19" ht="15" thickBot="1" x14ac:dyDescent="0.4">
      <c r="B9" s="274"/>
      <c r="C9" s="316"/>
      <c r="D9" s="316"/>
      <c r="E9" s="316"/>
      <c r="F9" s="316"/>
      <c r="G9" s="316"/>
      <c r="H9" s="316"/>
      <c r="I9" s="316"/>
      <c r="J9" s="316"/>
      <c r="K9" s="316"/>
      <c r="L9" s="316"/>
      <c r="M9" s="275"/>
      <c r="N9" s="268"/>
    </row>
    <row r="10" spans="1:19" ht="112" x14ac:dyDescent="0.35">
      <c r="B10" s="274"/>
      <c r="C10" s="323" t="s">
        <v>790</v>
      </c>
      <c r="D10" s="299" t="s">
        <v>791</v>
      </c>
      <c r="E10" s="299" t="s">
        <v>792</v>
      </c>
      <c r="F10" s="299" t="s">
        <v>702</v>
      </c>
      <c r="G10" s="299" t="s">
        <v>793</v>
      </c>
      <c r="H10" s="299" t="s">
        <v>794</v>
      </c>
      <c r="I10" s="299" t="s">
        <v>701</v>
      </c>
      <c r="J10" s="299" t="s">
        <v>795</v>
      </c>
      <c r="K10" s="299" t="s">
        <v>796</v>
      </c>
      <c r="L10" s="298" t="s">
        <v>797</v>
      </c>
      <c r="M10" s="275"/>
      <c r="N10" s="281"/>
    </row>
    <row r="11" spans="1:19" ht="202.5" customHeight="1" x14ac:dyDescent="0.35">
      <c r="B11" s="274"/>
      <c r="C11" s="291" t="s">
        <v>700</v>
      </c>
      <c r="D11" s="322"/>
      <c r="E11" s="322"/>
      <c r="F11" s="497" t="s">
        <v>919</v>
      </c>
      <c r="G11" s="497" t="s">
        <v>920</v>
      </c>
      <c r="H11" s="497" t="s">
        <v>921</v>
      </c>
      <c r="I11" s="489" t="s">
        <v>922</v>
      </c>
      <c r="J11" s="489" t="s">
        <v>923</v>
      </c>
      <c r="K11" s="497" t="s">
        <v>924</v>
      </c>
      <c r="L11" s="288"/>
      <c r="M11" s="282"/>
      <c r="N11" s="281"/>
    </row>
    <row r="12" spans="1:19" ht="409.5" x14ac:dyDescent="0.35">
      <c r="B12" s="274"/>
      <c r="C12" s="291" t="s">
        <v>699</v>
      </c>
      <c r="D12" s="322"/>
      <c r="E12" s="322"/>
      <c r="F12" s="497" t="s">
        <v>925</v>
      </c>
      <c r="G12" s="489" t="s">
        <v>969</v>
      </c>
      <c r="H12" s="497" t="s">
        <v>926</v>
      </c>
      <c r="I12" s="497" t="s">
        <v>927</v>
      </c>
      <c r="J12" s="489" t="s">
        <v>928</v>
      </c>
      <c r="K12" s="497" t="s">
        <v>924</v>
      </c>
      <c r="L12" s="288"/>
      <c r="M12" s="282"/>
      <c r="N12" s="281"/>
    </row>
    <row r="13" spans="1:19" ht="35.25" customHeight="1" x14ac:dyDescent="0.35">
      <c r="B13" s="274"/>
      <c r="C13" s="291" t="s">
        <v>698</v>
      </c>
      <c r="D13" s="322"/>
      <c r="E13" s="322"/>
      <c r="F13" s="289"/>
      <c r="G13" s="289"/>
      <c r="H13" s="289"/>
      <c r="I13" s="289"/>
      <c r="J13" s="289"/>
      <c r="K13" s="289"/>
      <c r="L13" s="288"/>
      <c r="M13" s="282"/>
      <c r="N13" s="281"/>
    </row>
    <row r="14" spans="1:19" ht="33.75" customHeight="1" x14ac:dyDescent="0.35">
      <c r="B14" s="274"/>
      <c r="C14" s="291" t="s">
        <v>697</v>
      </c>
      <c r="D14" s="322"/>
      <c r="E14" s="322"/>
      <c r="F14" s="289"/>
      <c r="G14" s="289"/>
      <c r="H14" s="289"/>
      <c r="I14" s="289"/>
      <c r="J14" s="289"/>
      <c r="K14" s="289"/>
      <c r="L14" s="288"/>
      <c r="M14" s="282"/>
      <c r="N14" s="281"/>
    </row>
    <row r="15" spans="1:19" ht="221.25" customHeight="1" x14ac:dyDescent="0.35">
      <c r="B15" s="274"/>
      <c r="C15" s="291" t="s">
        <v>696</v>
      </c>
      <c r="D15" s="322"/>
      <c r="E15" s="322"/>
      <c r="F15" s="497" t="s">
        <v>929</v>
      </c>
      <c r="G15" s="498" t="s">
        <v>930</v>
      </c>
      <c r="H15" s="497" t="s">
        <v>931</v>
      </c>
      <c r="I15" s="489" t="s">
        <v>932</v>
      </c>
      <c r="J15" s="497" t="s">
        <v>933</v>
      </c>
      <c r="K15" s="497" t="s">
        <v>924</v>
      </c>
      <c r="L15" s="288"/>
      <c r="M15" s="282"/>
      <c r="N15" s="281"/>
    </row>
    <row r="16" spans="1:19" ht="20.149999999999999" customHeight="1" x14ac:dyDescent="0.35">
      <c r="B16" s="274"/>
      <c r="C16" s="291" t="s">
        <v>695</v>
      </c>
      <c r="D16" s="322"/>
      <c r="E16" s="322"/>
      <c r="F16" s="289"/>
      <c r="G16" s="289"/>
      <c r="H16" s="289"/>
      <c r="I16" s="289"/>
      <c r="J16" s="289"/>
      <c r="K16" s="289"/>
      <c r="L16" s="288"/>
      <c r="M16" s="282"/>
      <c r="N16" s="281"/>
    </row>
    <row r="17" spans="1:19" ht="177" customHeight="1" thickBot="1" x14ac:dyDescent="0.4">
      <c r="B17" s="274"/>
      <c r="C17" s="291" t="s">
        <v>694</v>
      </c>
      <c r="D17" s="322"/>
      <c r="E17" s="322"/>
      <c r="F17" s="289" t="s">
        <v>934</v>
      </c>
      <c r="G17" s="289" t="s">
        <v>935</v>
      </c>
      <c r="H17" s="499" t="s">
        <v>936</v>
      </c>
      <c r="I17" s="499" t="s">
        <v>937</v>
      </c>
      <c r="J17" s="500" t="s">
        <v>938</v>
      </c>
      <c r="K17" s="497" t="s">
        <v>924</v>
      </c>
      <c r="L17" s="288"/>
      <c r="M17" s="282"/>
      <c r="N17" s="281"/>
    </row>
    <row r="18" spans="1:19" ht="31.5" customHeight="1" x14ac:dyDescent="0.35">
      <c r="B18" s="274"/>
      <c r="C18" s="291" t="s">
        <v>693</v>
      </c>
      <c r="D18" s="322"/>
      <c r="E18" s="322"/>
      <c r="F18" s="289"/>
      <c r="G18" s="289"/>
      <c r="H18" s="289"/>
      <c r="I18" s="289"/>
      <c r="J18" s="289"/>
      <c r="K18" s="289"/>
      <c r="L18" s="288"/>
      <c r="M18" s="282"/>
      <c r="N18" s="281"/>
    </row>
    <row r="19" spans="1:19" ht="139.5" customHeight="1" x14ac:dyDescent="0.35">
      <c r="B19" s="274"/>
      <c r="C19" s="291" t="s">
        <v>692</v>
      </c>
      <c r="D19" s="322"/>
      <c r="E19" s="322"/>
      <c r="F19" s="289" t="s">
        <v>939</v>
      </c>
      <c r="G19" s="289" t="s">
        <v>940</v>
      </c>
      <c r="H19" s="289" t="s">
        <v>941</v>
      </c>
      <c r="I19" s="289" t="s">
        <v>942</v>
      </c>
      <c r="J19" s="289" t="s">
        <v>943</v>
      </c>
      <c r="K19" s="289" t="s">
        <v>924</v>
      </c>
      <c r="L19" s="288"/>
      <c r="M19" s="282"/>
      <c r="N19" s="281"/>
    </row>
    <row r="20" spans="1:19" ht="124.5" customHeight="1" x14ac:dyDescent="0.35">
      <c r="B20" s="274"/>
      <c r="C20" s="291" t="s">
        <v>691</v>
      </c>
      <c r="D20" s="322"/>
      <c r="E20" s="322"/>
      <c r="F20" s="289" t="s">
        <v>944</v>
      </c>
      <c r="G20" s="289" t="s">
        <v>945</v>
      </c>
      <c r="H20" s="289" t="s">
        <v>946</v>
      </c>
      <c r="I20" s="289" t="s">
        <v>947</v>
      </c>
      <c r="J20" s="289" t="s">
        <v>948</v>
      </c>
      <c r="K20" s="289" t="s">
        <v>949</v>
      </c>
      <c r="L20" s="288"/>
      <c r="M20" s="282"/>
      <c r="N20" s="281"/>
    </row>
    <row r="21" spans="1:19" ht="254.25" customHeight="1" x14ac:dyDescent="0.35">
      <c r="B21" s="274"/>
      <c r="C21" s="291" t="s">
        <v>690</v>
      </c>
      <c r="D21" s="322"/>
      <c r="E21" s="322"/>
      <c r="F21" s="289" t="s">
        <v>950</v>
      </c>
      <c r="G21" s="289" t="s">
        <v>951</v>
      </c>
      <c r="H21" s="289" t="s">
        <v>952</v>
      </c>
      <c r="I21" s="289" t="s">
        <v>953</v>
      </c>
      <c r="J21" s="289" t="s">
        <v>970</v>
      </c>
      <c r="K21" s="289" t="s">
        <v>949</v>
      </c>
      <c r="L21" s="288"/>
      <c r="M21" s="282"/>
      <c r="N21" s="281"/>
    </row>
    <row r="22" spans="1:19" ht="132" customHeight="1" x14ac:dyDescent="0.35">
      <c r="B22" s="274"/>
      <c r="C22" s="291" t="s">
        <v>689</v>
      </c>
      <c r="D22" s="322"/>
      <c r="E22" s="322"/>
      <c r="F22" s="289" t="s">
        <v>954</v>
      </c>
      <c r="G22" s="498" t="s">
        <v>955</v>
      </c>
      <c r="H22" s="289" t="s">
        <v>956</v>
      </c>
      <c r="I22" s="289" t="s">
        <v>957</v>
      </c>
      <c r="J22" s="289" t="s">
        <v>958</v>
      </c>
      <c r="K22" s="289" t="s">
        <v>949</v>
      </c>
      <c r="L22" s="288"/>
      <c r="M22" s="282"/>
      <c r="N22" s="281"/>
    </row>
    <row r="23" spans="1:19" ht="20.149999999999999" customHeight="1" x14ac:dyDescent="0.35">
      <c r="B23" s="274"/>
      <c r="C23" s="291" t="s">
        <v>688</v>
      </c>
      <c r="D23" s="322"/>
      <c r="E23" s="322"/>
      <c r="F23" s="289"/>
      <c r="G23" s="289"/>
      <c r="H23" s="289"/>
      <c r="I23" s="289"/>
      <c r="J23" s="289"/>
      <c r="K23" s="289"/>
      <c r="L23" s="288"/>
      <c r="M23" s="282"/>
      <c r="N23" s="281"/>
    </row>
    <row r="24" spans="1:19" ht="118.5" customHeight="1" x14ac:dyDescent="0.35">
      <c r="B24" s="274"/>
      <c r="C24" s="291" t="s">
        <v>687</v>
      </c>
      <c r="D24" s="322"/>
      <c r="E24" s="322"/>
      <c r="F24" s="289" t="s">
        <v>959</v>
      </c>
      <c r="G24" s="289" t="s">
        <v>960</v>
      </c>
      <c r="H24" s="289" t="s">
        <v>961</v>
      </c>
      <c r="I24" s="289" t="s">
        <v>962</v>
      </c>
      <c r="J24" s="289" t="s">
        <v>963</v>
      </c>
      <c r="K24" s="289" t="s">
        <v>949</v>
      </c>
      <c r="L24" s="288"/>
      <c r="M24" s="282"/>
      <c r="N24" s="281"/>
    </row>
    <row r="25" spans="1:19" ht="172.5" customHeight="1" thickBot="1" x14ac:dyDescent="0.4">
      <c r="B25" s="274"/>
      <c r="C25" s="321" t="s">
        <v>686</v>
      </c>
      <c r="D25" s="320"/>
      <c r="E25" s="320"/>
      <c r="F25" s="319" t="s">
        <v>964</v>
      </c>
      <c r="G25" s="319" t="s">
        <v>965</v>
      </c>
      <c r="H25" s="289" t="s">
        <v>966</v>
      </c>
      <c r="I25" s="319" t="s">
        <v>967</v>
      </c>
      <c r="J25" s="319" t="s">
        <v>968</v>
      </c>
      <c r="K25" s="289" t="s">
        <v>949</v>
      </c>
      <c r="L25" s="318"/>
      <c r="M25" s="282"/>
      <c r="N25" s="281"/>
    </row>
    <row r="26" spans="1:19" x14ac:dyDescent="0.35">
      <c r="B26" s="274"/>
      <c r="C26" s="276"/>
      <c r="D26" s="276"/>
      <c r="E26" s="276"/>
      <c r="F26" s="276"/>
      <c r="G26" s="276"/>
      <c r="H26" s="276"/>
      <c r="I26" s="276"/>
      <c r="J26" s="276"/>
      <c r="K26" s="276"/>
      <c r="L26" s="276"/>
      <c r="M26" s="275"/>
      <c r="N26" s="268"/>
    </row>
    <row r="27" spans="1:19" x14ac:dyDescent="0.35">
      <c r="B27" s="274"/>
      <c r="C27" s="276"/>
      <c r="D27" s="276"/>
      <c r="E27" s="276"/>
      <c r="F27" s="276"/>
      <c r="G27" s="276"/>
      <c r="H27" s="276"/>
      <c r="I27" s="276"/>
      <c r="J27" s="276"/>
      <c r="K27" s="276"/>
      <c r="L27" s="276"/>
      <c r="M27" s="275"/>
      <c r="N27" s="268"/>
    </row>
    <row r="28" spans="1:19" x14ac:dyDescent="0.35">
      <c r="B28" s="274"/>
      <c r="C28" s="278" t="s">
        <v>685</v>
      </c>
      <c r="D28" s="276"/>
      <c r="E28" s="276"/>
      <c r="F28" s="276"/>
      <c r="G28" s="276"/>
      <c r="H28" s="276"/>
      <c r="I28" s="276"/>
      <c r="J28" s="276"/>
      <c r="K28" s="276"/>
      <c r="L28" s="276"/>
      <c r="M28" s="275"/>
      <c r="N28" s="268"/>
    </row>
    <row r="29" spans="1:19" ht="15" thickBot="1" x14ac:dyDescent="0.4">
      <c r="B29" s="274"/>
      <c r="C29" s="278"/>
      <c r="D29" s="276"/>
      <c r="E29" s="276"/>
      <c r="F29" s="276"/>
      <c r="G29" s="276"/>
      <c r="H29" s="276"/>
      <c r="I29" s="276"/>
      <c r="J29" s="276"/>
      <c r="K29" s="276"/>
      <c r="L29" s="276"/>
      <c r="M29" s="275"/>
      <c r="N29" s="268"/>
    </row>
    <row r="30" spans="1:19" s="312" customFormat="1" ht="40.15" customHeight="1" x14ac:dyDescent="0.35">
      <c r="A30" s="313"/>
      <c r="B30" s="317"/>
      <c r="C30" s="690" t="s">
        <v>684</v>
      </c>
      <c r="D30" s="691"/>
      <c r="E30" s="703" t="s">
        <v>971</v>
      </c>
      <c r="F30" s="703"/>
      <c r="G30" s="704"/>
      <c r="H30" s="316"/>
      <c r="I30" s="316"/>
      <c r="J30" s="316"/>
      <c r="K30" s="316"/>
      <c r="L30" s="316"/>
      <c r="M30" s="315"/>
      <c r="N30" s="314"/>
      <c r="O30" s="313"/>
      <c r="P30" s="313"/>
      <c r="Q30" s="313"/>
      <c r="R30" s="313"/>
      <c r="S30" s="313"/>
    </row>
    <row r="31" spans="1:19" s="312" customFormat="1" ht="40.15" customHeight="1" x14ac:dyDescent="0.35">
      <c r="A31" s="313"/>
      <c r="B31" s="317"/>
      <c r="C31" s="699" t="s">
        <v>683</v>
      </c>
      <c r="D31" s="700"/>
      <c r="E31" s="705" t="s">
        <v>972</v>
      </c>
      <c r="F31" s="705"/>
      <c r="G31" s="706"/>
      <c r="H31" s="316"/>
      <c r="I31" s="316"/>
      <c r="J31" s="316"/>
      <c r="K31" s="316"/>
      <c r="L31" s="316"/>
      <c r="M31" s="315"/>
      <c r="N31" s="314"/>
      <c r="O31" s="313"/>
      <c r="P31" s="313"/>
      <c r="Q31" s="313"/>
      <c r="R31" s="313"/>
      <c r="S31" s="313"/>
    </row>
    <row r="32" spans="1:19" s="312" customFormat="1" ht="51" customHeight="1" thickBot="1" x14ac:dyDescent="0.4">
      <c r="A32" s="313"/>
      <c r="B32" s="317"/>
      <c r="C32" s="701" t="s">
        <v>682</v>
      </c>
      <c r="D32" s="702"/>
      <c r="E32" s="707" t="s">
        <v>973</v>
      </c>
      <c r="F32" s="707"/>
      <c r="G32" s="708"/>
      <c r="H32" s="316"/>
      <c r="I32" s="316"/>
      <c r="J32" s="316"/>
      <c r="K32" s="316"/>
      <c r="L32" s="316"/>
      <c r="M32" s="315"/>
      <c r="N32" s="314"/>
      <c r="O32" s="313"/>
      <c r="P32" s="313"/>
      <c r="Q32" s="313"/>
      <c r="R32" s="313"/>
      <c r="S32" s="313"/>
    </row>
    <row r="33" spans="1:19" s="312" customFormat="1" ht="14" x14ac:dyDescent="0.35">
      <c r="A33" s="313"/>
      <c r="B33" s="317"/>
      <c r="C33" s="303"/>
      <c r="D33" s="316"/>
      <c r="E33" s="316"/>
      <c r="F33" s="316"/>
      <c r="G33" s="316"/>
      <c r="H33" s="316"/>
      <c r="I33" s="316"/>
      <c r="J33" s="316"/>
      <c r="K33" s="316"/>
      <c r="L33" s="316"/>
      <c r="M33" s="315"/>
      <c r="N33" s="314"/>
      <c r="O33" s="313"/>
      <c r="P33" s="313"/>
      <c r="Q33" s="313"/>
      <c r="R33" s="313"/>
      <c r="S33" s="313"/>
    </row>
    <row r="34" spans="1:19" x14ac:dyDescent="0.35">
      <c r="B34" s="274"/>
      <c r="C34" s="303"/>
      <c r="D34" s="276"/>
      <c r="E34" s="276"/>
      <c r="F34" s="276"/>
      <c r="G34" s="276"/>
      <c r="H34" s="276"/>
      <c r="I34" s="276"/>
      <c r="J34" s="276"/>
      <c r="K34" s="276"/>
      <c r="L34" s="276"/>
      <c r="M34" s="275"/>
      <c r="N34" s="268"/>
    </row>
    <row r="35" spans="1:19" x14ac:dyDescent="0.35">
      <c r="B35" s="274"/>
      <c r="C35" s="678" t="s">
        <v>681</v>
      </c>
      <c r="D35" s="678"/>
      <c r="E35" s="311"/>
      <c r="F35" s="311"/>
      <c r="G35" s="311"/>
      <c r="H35" s="311"/>
      <c r="I35" s="311"/>
      <c r="J35" s="311"/>
      <c r="K35" s="311"/>
      <c r="L35" s="311"/>
      <c r="M35" s="310"/>
      <c r="N35" s="309"/>
      <c r="O35" s="302"/>
      <c r="P35" s="302"/>
      <c r="Q35" s="302"/>
      <c r="R35" s="302"/>
      <c r="S35" s="302"/>
    </row>
    <row r="36" spans="1:19" ht="15" thickBot="1" x14ac:dyDescent="0.4">
      <c r="B36" s="274"/>
      <c r="C36" s="308"/>
      <c r="D36" s="311"/>
      <c r="E36" s="311"/>
      <c r="F36" s="311"/>
      <c r="G36" s="311"/>
      <c r="H36" s="311"/>
      <c r="I36" s="311"/>
      <c r="J36" s="311"/>
      <c r="K36" s="311"/>
      <c r="L36" s="311"/>
      <c r="M36" s="310"/>
      <c r="N36" s="309"/>
      <c r="O36" s="302"/>
      <c r="P36" s="302"/>
      <c r="Q36" s="302"/>
      <c r="R36" s="302"/>
      <c r="S36" s="302"/>
    </row>
    <row r="37" spans="1:19" ht="40.15" customHeight="1" x14ac:dyDescent="0.35">
      <c r="B37" s="274"/>
      <c r="C37" s="690" t="s">
        <v>680</v>
      </c>
      <c r="D37" s="691"/>
      <c r="E37" s="694"/>
      <c r="F37" s="694"/>
      <c r="G37" s="695"/>
      <c r="H37" s="276"/>
      <c r="I37" s="276"/>
      <c r="J37" s="276"/>
      <c r="K37" s="276"/>
      <c r="L37" s="276"/>
      <c r="M37" s="275"/>
      <c r="N37" s="268"/>
    </row>
    <row r="38" spans="1:19" ht="40.15" customHeight="1" thickBot="1" x14ac:dyDescent="0.4">
      <c r="B38" s="274"/>
      <c r="C38" s="676" t="s">
        <v>679</v>
      </c>
      <c r="D38" s="677"/>
      <c r="E38" s="692"/>
      <c r="F38" s="692"/>
      <c r="G38" s="693"/>
      <c r="H38" s="276"/>
      <c r="I38" s="276"/>
      <c r="J38" s="276"/>
      <c r="K38" s="276"/>
      <c r="L38" s="276"/>
      <c r="M38" s="275"/>
      <c r="N38" s="268"/>
    </row>
    <row r="39" spans="1:19" x14ac:dyDescent="0.35">
      <c r="B39" s="274"/>
      <c r="C39" s="303"/>
      <c r="D39" s="276"/>
      <c r="E39" s="276"/>
      <c r="F39" s="276"/>
      <c r="G39" s="276"/>
      <c r="H39" s="276"/>
      <c r="I39" s="276"/>
      <c r="J39" s="276"/>
      <c r="K39" s="276"/>
      <c r="L39" s="276"/>
      <c r="M39" s="275"/>
      <c r="N39" s="268"/>
    </row>
    <row r="40" spans="1:19" x14ac:dyDescent="0.35">
      <c r="B40" s="274"/>
      <c r="C40" s="303"/>
      <c r="D40" s="276"/>
      <c r="E40" s="276"/>
      <c r="F40" s="276"/>
      <c r="G40" s="276"/>
      <c r="H40" s="276"/>
      <c r="I40" s="276"/>
      <c r="J40" s="276"/>
      <c r="K40" s="276"/>
      <c r="L40" s="276"/>
      <c r="M40" s="275"/>
      <c r="N40" s="268"/>
    </row>
    <row r="41" spans="1:19" ht="15" customHeight="1" x14ac:dyDescent="0.35">
      <c r="B41" s="274"/>
      <c r="C41" s="678" t="s">
        <v>678</v>
      </c>
      <c r="D41" s="678"/>
      <c r="E41" s="297"/>
      <c r="F41" s="297"/>
      <c r="G41" s="297"/>
      <c r="H41" s="297"/>
      <c r="I41" s="297"/>
      <c r="J41" s="297"/>
      <c r="K41" s="297"/>
      <c r="L41" s="297"/>
      <c r="M41" s="296"/>
      <c r="N41" s="295"/>
      <c r="O41" s="294"/>
      <c r="P41" s="294"/>
      <c r="Q41" s="294"/>
      <c r="R41" s="294"/>
      <c r="S41" s="294"/>
    </row>
    <row r="42" spans="1:19" ht="15" thickBot="1" x14ac:dyDescent="0.4">
      <c r="B42" s="274"/>
      <c r="C42" s="308"/>
      <c r="D42" s="297"/>
      <c r="E42" s="297"/>
      <c r="F42" s="297"/>
      <c r="G42" s="297"/>
      <c r="H42" s="297"/>
      <c r="I42" s="297"/>
      <c r="J42" s="297"/>
      <c r="K42" s="297"/>
      <c r="L42" s="297"/>
      <c r="M42" s="296"/>
      <c r="N42" s="295"/>
      <c r="O42" s="294"/>
      <c r="P42" s="294"/>
      <c r="Q42" s="294"/>
      <c r="R42" s="294"/>
      <c r="S42" s="294"/>
    </row>
    <row r="43" spans="1:19" s="11" customFormat="1" ht="79.5" customHeight="1" x14ac:dyDescent="0.35">
      <c r="A43" s="304"/>
      <c r="B43" s="307"/>
      <c r="C43" s="679" t="s">
        <v>677</v>
      </c>
      <c r="D43" s="680"/>
      <c r="E43" s="681" t="s">
        <v>974</v>
      </c>
      <c r="F43" s="682"/>
      <c r="G43" s="683"/>
      <c r="H43" s="306"/>
      <c r="I43" s="306"/>
      <c r="J43" s="306"/>
      <c r="K43" s="306"/>
      <c r="L43" s="306"/>
      <c r="M43" s="305"/>
      <c r="N43" s="116"/>
      <c r="O43" s="304"/>
      <c r="P43" s="304"/>
      <c r="Q43" s="304"/>
      <c r="R43" s="304"/>
      <c r="S43" s="304"/>
    </row>
    <row r="44" spans="1:19" s="11" customFormat="1" ht="54" customHeight="1" thickBot="1" x14ac:dyDescent="0.4">
      <c r="A44" s="304"/>
      <c r="B44" s="307"/>
      <c r="C44" s="674" t="s">
        <v>676</v>
      </c>
      <c r="D44" s="675"/>
      <c r="E44" s="684" t="s">
        <v>975</v>
      </c>
      <c r="F44" s="684"/>
      <c r="G44" s="685"/>
      <c r="H44" s="306"/>
      <c r="I44" s="306"/>
      <c r="J44" s="306"/>
      <c r="K44" s="306"/>
      <c r="L44" s="306"/>
      <c r="M44" s="305"/>
      <c r="N44" s="116"/>
      <c r="O44" s="304"/>
      <c r="P44" s="304"/>
      <c r="Q44" s="304"/>
      <c r="R44" s="304"/>
      <c r="S44" s="304"/>
    </row>
    <row r="45" spans="1:19" s="11" customFormat="1" ht="87.75" customHeight="1" x14ac:dyDescent="0.35">
      <c r="A45" s="304"/>
      <c r="B45" s="307"/>
      <c r="C45" s="674" t="s">
        <v>675</v>
      </c>
      <c r="D45" s="675"/>
      <c r="E45" s="686" t="s">
        <v>976</v>
      </c>
      <c r="F45" s="686"/>
      <c r="G45" s="687"/>
      <c r="H45" s="306"/>
      <c r="I45" s="306"/>
      <c r="J45" s="306"/>
      <c r="K45" s="306"/>
      <c r="L45" s="306"/>
      <c r="M45" s="305"/>
      <c r="N45" s="116"/>
      <c r="O45" s="304"/>
      <c r="P45" s="304"/>
      <c r="Q45" s="304"/>
      <c r="R45" s="304"/>
      <c r="S45" s="304"/>
    </row>
    <row r="46" spans="1:19" s="11" customFormat="1" ht="69.75" customHeight="1" thickBot="1" x14ac:dyDescent="0.4">
      <c r="A46" s="304"/>
      <c r="B46" s="307"/>
      <c r="C46" s="676" t="s">
        <v>674</v>
      </c>
      <c r="D46" s="677"/>
      <c r="E46" s="688" t="s">
        <v>977</v>
      </c>
      <c r="F46" s="688"/>
      <c r="G46" s="689"/>
      <c r="H46" s="306"/>
      <c r="I46" s="306"/>
      <c r="J46" s="306"/>
      <c r="K46" s="306"/>
      <c r="L46" s="306"/>
      <c r="M46" s="305"/>
      <c r="N46" s="116"/>
      <c r="O46" s="304"/>
      <c r="P46" s="304"/>
      <c r="Q46" s="304"/>
      <c r="R46" s="304"/>
      <c r="S46" s="304"/>
    </row>
    <row r="47" spans="1:19" x14ac:dyDescent="0.35">
      <c r="B47" s="274"/>
      <c r="C47" s="283"/>
      <c r="D47" s="276"/>
      <c r="E47" s="276"/>
      <c r="F47" s="276"/>
      <c r="G47" s="276"/>
      <c r="H47" s="276"/>
      <c r="I47" s="276"/>
      <c r="J47" s="276"/>
      <c r="K47" s="276"/>
      <c r="L47" s="276"/>
      <c r="M47" s="275"/>
      <c r="N47" s="268"/>
    </row>
    <row r="48" spans="1:19" x14ac:dyDescent="0.35">
      <c r="B48" s="274"/>
      <c r="C48" s="276"/>
      <c r="D48" s="276"/>
      <c r="E48" s="276"/>
      <c r="F48" s="276"/>
      <c r="G48" s="276"/>
      <c r="H48" s="276"/>
      <c r="I48" s="276"/>
      <c r="J48" s="276"/>
      <c r="K48" s="276"/>
      <c r="L48" s="276"/>
      <c r="M48" s="275"/>
      <c r="N48" s="268"/>
    </row>
    <row r="49" spans="1:21" x14ac:dyDescent="0.35">
      <c r="B49" s="274"/>
      <c r="C49" s="278" t="s">
        <v>827</v>
      </c>
      <c r="D49" s="276"/>
      <c r="E49" s="276"/>
      <c r="F49" s="276"/>
      <c r="G49" s="276"/>
      <c r="H49" s="276"/>
      <c r="I49" s="276"/>
      <c r="J49" s="276"/>
      <c r="K49" s="276"/>
      <c r="L49" s="276"/>
      <c r="M49" s="275"/>
      <c r="N49" s="268"/>
    </row>
    <row r="50" spans="1:21" ht="15" thickBot="1" x14ac:dyDescent="0.4">
      <c r="B50" s="274"/>
      <c r="C50" s="276"/>
      <c r="D50" s="283"/>
      <c r="E50" s="276"/>
      <c r="F50" s="276"/>
      <c r="G50" s="276"/>
      <c r="H50" s="276"/>
      <c r="I50" s="276"/>
      <c r="J50" s="276"/>
      <c r="K50" s="276"/>
      <c r="L50" s="276"/>
      <c r="M50" s="275"/>
      <c r="N50" s="268"/>
    </row>
    <row r="51" spans="1:21" ht="50.15" customHeight="1" x14ac:dyDescent="0.35">
      <c r="B51" s="274"/>
      <c r="C51" s="679" t="s">
        <v>828</v>
      </c>
      <c r="D51" s="680"/>
      <c r="E51" s="672"/>
      <c r="F51" s="672"/>
      <c r="G51" s="673"/>
      <c r="H51" s="303"/>
      <c r="I51" s="303"/>
      <c r="J51" s="303"/>
      <c r="K51" s="283"/>
      <c r="L51" s="283"/>
      <c r="M51" s="282"/>
      <c r="N51" s="281"/>
      <c r="O51" s="280"/>
      <c r="P51" s="280"/>
      <c r="Q51" s="280"/>
      <c r="R51" s="280"/>
      <c r="S51" s="280"/>
      <c r="T51" s="279"/>
      <c r="U51" s="279"/>
    </row>
    <row r="52" spans="1:21" ht="50.15" customHeight="1" x14ac:dyDescent="0.35">
      <c r="B52" s="274"/>
      <c r="C52" s="674" t="s">
        <v>673</v>
      </c>
      <c r="D52" s="675"/>
      <c r="E52" s="668"/>
      <c r="F52" s="668"/>
      <c r="G52" s="669"/>
      <c r="H52" s="303"/>
      <c r="I52" s="303"/>
      <c r="J52" s="303"/>
      <c r="K52" s="283"/>
      <c r="L52" s="283"/>
      <c r="M52" s="282"/>
      <c r="N52" s="281"/>
      <c r="O52" s="280"/>
      <c r="P52" s="280"/>
      <c r="Q52" s="280"/>
      <c r="R52" s="280"/>
      <c r="S52" s="280"/>
      <c r="T52" s="279"/>
      <c r="U52" s="279"/>
    </row>
    <row r="53" spans="1:21" ht="50.15" customHeight="1" thickBot="1" x14ac:dyDescent="0.4">
      <c r="B53" s="274"/>
      <c r="C53" s="676" t="s">
        <v>829</v>
      </c>
      <c r="D53" s="677"/>
      <c r="E53" s="670"/>
      <c r="F53" s="670"/>
      <c r="G53" s="671"/>
      <c r="H53" s="303"/>
      <c r="I53" s="303"/>
      <c r="J53" s="303"/>
      <c r="K53" s="283"/>
      <c r="L53" s="283"/>
      <c r="M53" s="282"/>
      <c r="N53" s="281"/>
      <c r="O53" s="280"/>
      <c r="P53" s="280"/>
      <c r="Q53" s="280"/>
      <c r="R53" s="280"/>
      <c r="S53" s="280"/>
      <c r="T53" s="279"/>
      <c r="U53" s="279"/>
    </row>
    <row r="54" spans="1:21" customFormat="1" ht="15" customHeight="1" thickBot="1" x14ac:dyDescent="0.4">
      <c r="A54" s="6"/>
      <c r="B54" s="93"/>
      <c r="C54" s="94"/>
      <c r="D54" s="94"/>
      <c r="E54" s="94"/>
      <c r="F54" s="94"/>
      <c r="G54" s="94"/>
      <c r="H54" s="94"/>
      <c r="I54" s="94"/>
      <c r="J54" s="94"/>
      <c r="K54" s="94"/>
      <c r="L54" s="94"/>
      <c r="M54" s="96"/>
      <c r="N54" s="158"/>
    </row>
    <row r="55" spans="1:21" s="292" customFormat="1" ht="87.75" customHeight="1" x14ac:dyDescent="0.35">
      <c r="A55" s="302"/>
      <c r="B55" s="301"/>
      <c r="C55" s="300" t="s">
        <v>830</v>
      </c>
      <c r="D55" s="299" t="s">
        <v>672</v>
      </c>
      <c r="E55" s="299" t="s">
        <v>671</v>
      </c>
      <c r="F55" s="299" t="s">
        <v>670</v>
      </c>
      <c r="G55" s="299" t="s">
        <v>831</v>
      </c>
      <c r="H55" s="299" t="s">
        <v>669</v>
      </c>
      <c r="I55" s="299" t="s">
        <v>668</v>
      </c>
      <c r="J55" s="298" t="s">
        <v>667</v>
      </c>
      <c r="K55" s="297"/>
      <c r="L55" s="297"/>
      <c r="M55" s="296"/>
      <c r="N55" s="295"/>
      <c r="O55" s="294"/>
      <c r="P55" s="294"/>
      <c r="Q55" s="294"/>
      <c r="R55" s="294"/>
      <c r="S55" s="294"/>
      <c r="T55" s="293"/>
      <c r="U55" s="293"/>
    </row>
    <row r="56" spans="1:21" ht="30" customHeight="1" x14ac:dyDescent="0.35">
      <c r="B56" s="274"/>
      <c r="C56" s="291" t="s">
        <v>666</v>
      </c>
      <c r="D56" s="289"/>
      <c r="E56" s="289"/>
      <c r="F56" s="289"/>
      <c r="G56" s="289"/>
      <c r="H56" s="289"/>
      <c r="I56" s="289"/>
      <c r="J56" s="288"/>
      <c r="K56" s="283"/>
      <c r="L56" s="283"/>
      <c r="M56" s="282"/>
      <c r="N56" s="281"/>
      <c r="O56" s="280"/>
      <c r="P56" s="280"/>
      <c r="Q56" s="280"/>
      <c r="R56" s="280"/>
      <c r="S56" s="280"/>
      <c r="T56" s="279"/>
      <c r="U56" s="279"/>
    </row>
    <row r="57" spans="1:21" ht="30" customHeight="1" x14ac:dyDescent="0.35">
      <c r="B57" s="274"/>
      <c r="C57" s="291" t="s">
        <v>665</v>
      </c>
      <c r="D57" s="289"/>
      <c r="E57" s="289"/>
      <c r="F57" s="289"/>
      <c r="G57" s="289"/>
      <c r="H57" s="289"/>
      <c r="I57" s="289"/>
      <c r="J57" s="288"/>
      <c r="K57" s="283"/>
      <c r="L57" s="283"/>
      <c r="M57" s="282"/>
      <c r="N57" s="281"/>
      <c r="O57" s="280"/>
      <c r="P57" s="280"/>
      <c r="Q57" s="280"/>
      <c r="R57" s="280"/>
      <c r="S57" s="280"/>
      <c r="T57" s="279"/>
      <c r="U57" s="279"/>
    </row>
    <row r="58" spans="1:21" ht="30" customHeight="1" x14ac:dyDescent="0.35">
      <c r="B58" s="274"/>
      <c r="C58" s="291" t="s">
        <v>664</v>
      </c>
      <c r="D58" s="289"/>
      <c r="E58" s="289"/>
      <c r="F58" s="289"/>
      <c r="G58" s="289"/>
      <c r="H58" s="289"/>
      <c r="I58" s="289"/>
      <c r="J58" s="288"/>
      <c r="K58" s="283"/>
      <c r="L58" s="283"/>
      <c r="M58" s="282"/>
      <c r="N58" s="281"/>
      <c r="O58" s="280"/>
      <c r="P58" s="280"/>
      <c r="Q58" s="280"/>
      <c r="R58" s="280"/>
      <c r="S58" s="280"/>
      <c r="T58" s="279"/>
      <c r="U58" s="279"/>
    </row>
    <row r="59" spans="1:21" ht="30" customHeight="1" x14ac:dyDescent="0.35">
      <c r="B59" s="274"/>
      <c r="C59" s="291" t="s">
        <v>663</v>
      </c>
      <c r="D59" s="289"/>
      <c r="E59" s="289"/>
      <c r="F59" s="289"/>
      <c r="G59" s="289"/>
      <c r="H59" s="289"/>
      <c r="I59" s="289"/>
      <c r="J59" s="288"/>
      <c r="K59" s="283"/>
      <c r="L59" s="283"/>
      <c r="M59" s="282"/>
      <c r="N59" s="281"/>
      <c r="O59" s="280"/>
      <c r="P59" s="280"/>
      <c r="Q59" s="280"/>
      <c r="R59" s="280"/>
      <c r="S59" s="280"/>
      <c r="T59" s="279"/>
      <c r="U59" s="279"/>
    </row>
    <row r="60" spans="1:21" ht="30" customHeight="1" x14ac:dyDescent="0.35">
      <c r="B60" s="274"/>
      <c r="C60" s="291" t="s">
        <v>662</v>
      </c>
      <c r="D60" s="290"/>
      <c r="E60" s="289"/>
      <c r="F60" s="289"/>
      <c r="G60" s="289"/>
      <c r="H60" s="289"/>
      <c r="I60" s="289"/>
      <c r="J60" s="288"/>
      <c r="K60" s="283"/>
      <c r="L60" s="283"/>
      <c r="M60" s="282"/>
      <c r="N60" s="281"/>
      <c r="O60" s="280"/>
      <c r="P60" s="280"/>
      <c r="Q60" s="280"/>
      <c r="R60" s="280"/>
      <c r="S60" s="280"/>
      <c r="T60" s="279"/>
      <c r="U60" s="279"/>
    </row>
    <row r="61" spans="1:21" ht="30" customHeight="1" thickBot="1" x14ac:dyDescent="0.4">
      <c r="B61" s="274"/>
      <c r="C61" s="287"/>
      <c r="D61" s="286"/>
      <c r="E61" s="285"/>
      <c r="F61" s="285"/>
      <c r="G61" s="285"/>
      <c r="H61" s="285"/>
      <c r="I61" s="285"/>
      <c r="J61" s="284"/>
      <c r="K61" s="283"/>
      <c r="L61" s="283"/>
      <c r="M61" s="282"/>
      <c r="N61" s="281"/>
      <c r="O61" s="280"/>
      <c r="P61" s="280"/>
      <c r="Q61" s="280"/>
      <c r="R61" s="280"/>
      <c r="S61" s="280"/>
      <c r="T61" s="279"/>
      <c r="U61" s="279"/>
    </row>
    <row r="62" spans="1:21" x14ac:dyDescent="0.35">
      <c r="B62" s="274"/>
      <c r="C62" s="276"/>
      <c r="D62" s="276"/>
      <c r="E62" s="276"/>
      <c r="F62" s="276"/>
      <c r="G62" s="276"/>
      <c r="H62" s="276"/>
      <c r="I62" s="276"/>
      <c r="J62" s="276"/>
      <c r="K62" s="276"/>
      <c r="L62" s="276"/>
      <c r="M62" s="275"/>
      <c r="N62" s="268"/>
    </row>
    <row r="63" spans="1:21" x14ac:dyDescent="0.35">
      <c r="B63" s="274"/>
      <c r="C63" s="278" t="s">
        <v>661</v>
      </c>
      <c r="D63" s="276"/>
      <c r="E63" s="276"/>
      <c r="F63" s="276"/>
      <c r="G63" s="276"/>
      <c r="H63" s="276"/>
      <c r="I63" s="276"/>
      <c r="J63" s="276"/>
      <c r="K63" s="276"/>
      <c r="L63" s="276"/>
      <c r="M63" s="275"/>
      <c r="N63" s="268"/>
    </row>
    <row r="64" spans="1:21" ht="15" thickBot="1" x14ac:dyDescent="0.4">
      <c r="B64" s="274"/>
      <c r="C64" s="278"/>
      <c r="D64" s="276"/>
      <c r="E64" s="276"/>
      <c r="F64" s="276"/>
      <c r="G64" s="276"/>
      <c r="H64" s="276"/>
      <c r="I64" s="276"/>
      <c r="J64" s="276"/>
      <c r="K64" s="276"/>
      <c r="L64" s="276"/>
      <c r="M64" s="275"/>
      <c r="N64" s="268"/>
    </row>
    <row r="65" spans="2:14" ht="60" customHeight="1" thickBot="1" x14ac:dyDescent="0.4">
      <c r="B65" s="274"/>
      <c r="C65" s="654" t="s">
        <v>660</v>
      </c>
      <c r="D65" s="655"/>
      <c r="E65" s="656"/>
      <c r="F65" s="657"/>
      <c r="G65" s="276"/>
      <c r="H65" s="276"/>
      <c r="I65" s="276"/>
      <c r="J65" s="276"/>
      <c r="K65" s="276"/>
      <c r="L65" s="276"/>
      <c r="M65" s="275"/>
      <c r="N65" s="268"/>
    </row>
    <row r="66" spans="2:14" ht="15" thickBot="1" x14ac:dyDescent="0.4">
      <c r="B66" s="274"/>
      <c r="C66" s="277"/>
      <c r="D66" s="277"/>
      <c r="E66" s="276"/>
      <c r="F66" s="276"/>
      <c r="G66" s="276"/>
      <c r="H66" s="276"/>
      <c r="I66" s="276"/>
      <c r="J66" s="276"/>
      <c r="K66" s="276"/>
      <c r="L66" s="276"/>
      <c r="M66" s="275"/>
      <c r="N66" s="268"/>
    </row>
    <row r="67" spans="2:14" ht="45" customHeight="1" x14ac:dyDescent="0.35">
      <c r="B67" s="274"/>
      <c r="C67" s="658" t="s">
        <v>832</v>
      </c>
      <c r="D67" s="659"/>
      <c r="E67" s="659" t="s">
        <v>659</v>
      </c>
      <c r="F67" s="660"/>
      <c r="G67" s="276"/>
      <c r="H67" s="276"/>
      <c r="I67" s="276"/>
      <c r="J67" s="276"/>
      <c r="K67" s="276"/>
      <c r="L67" s="276"/>
      <c r="M67" s="275"/>
      <c r="N67" s="268"/>
    </row>
    <row r="68" spans="2:14" ht="45" customHeight="1" x14ac:dyDescent="0.35">
      <c r="B68" s="274"/>
      <c r="C68" s="666"/>
      <c r="D68" s="667"/>
      <c r="E68" s="664"/>
      <c r="F68" s="665"/>
      <c r="G68" s="276"/>
      <c r="H68" s="276"/>
      <c r="I68" s="276"/>
      <c r="J68" s="276"/>
      <c r="K68" s="276"/>
      <c r="L68" s="276"/>
      <c r="M68" s="275"/>
      <c r="N68" s="268"/>
    </row>
    <row r="69" spans="2:14" ht="32.25" customHeight="1" thickBot="1" x14ac:dyDescent="0.4">
      <c r="B69" s="274"/>
      <c r="C69" s="661"/>
      <c r="D69" s="662"/>
      <c r="E69" s="662"/>
      <c r="F69" s="663"/>
      <c r="G69" s="276"/>
      <c r="H69" s="276"/>
      <c r="I69" s="276"/>
      <c r="J69" s="276"/>
      <c r="K69" s="276"/>
      <c r="L69" s="276"/>
      <c r="M69" s="275"/>
      <c r="N69" s="268"/>
    </row>
    <row r="70" spans="2:14" x14ac:dyDescent="0.35">
      <c r="B70" s="274"/>
      <c r="C70" s="273"/>
      <c r="D70" s="273"/>
      <c r="E70" s="273"/>
      <c r="F70" s="273"/>
      <c r="G70" s="273"/>
      <c r="H70" s="273"/>
      <c r="I70" s="273"/>
      <c r="J70" s="273"/>
      <c r="K70" s="273"/>
      <c r="L70" s="273"/>
      <c r="M70" s="272"/>
      <c r="N70" s="268"/>
    </row>
    <row r="71" spans="2:14" ht="15" thickBot="1" x14ac:dyDescent="0.4">
      <c r="B71" s="271"/>
      <c r="C71" s="270"/>
      <c r="D71" s="270"/>
      <c r="E71" s="270"/>
      <c r="F71" s="270"/>
      <c r="G71" s="270"/>
      <c r="H71" s="270"/>
      <c r="I71" s="270"/>
      <c r="J71" s="270"/>
      <c r="K71" s="270"/>
      <c r="L71" s="270"/>
      <c r="M71" s="269"/>
      <c r="N71" s="268"/>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6</xdr:col>
                    <xdr:colOff>2552700</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50800</xdr:rowOff>
                  </from>
                  <to>
                    <xdr:col>6</xdr:col>
                    <xdr:colOff>1352550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609600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654050</xdr:colOff>
                    <xdr:row>50</xdr:row>
                    <xdr:rowOff>165100</xdr:rowOff>
                  </from>
                  <to>
                    <xdr:col>4</xdr:col>
                    <xdr:colOff>1225550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1219200</xdr:colOff>
                    <xdr:row>50</xdr:row>
                    <xdr:rowOff>165100</xdr:rowOff>
                  </from>
                  <to>
                    <xdr:col>4</xdr:col>
                    <xdr:colOff>2108200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6"/>
  <sheetViews>
    <sheetView topLeftCell="A10" zoomScale="81" zoomScaleNormal="81" workbookViewId="0">
      <selection activeCell="E42" sqref="E42:H42"/>
    </sheetView>
  </sheetViews>
  <sheetFormatPr defaultColWidth="9.26953125" defaultRowHeight="14" x14ac:dyDescent="0.35"/>
  <cols>
    <col min="1" max="2" width="1.7265625" style="312" customWidth="1"/>
    <col min="3" max="3" width="43.7265625" style="312" customWidth="1"/>
    <col min="4" max="4" width="29.453125" style="312" customWidth="1"/>
    <col min="5" max="5" width="24.81640625" style="312" customWidth="1"/>
    <col min="6" max="6" width="21.26953125" style="312" customWidth="1"/>
    <col min="7" max="7" width="26.26953125" style="312" customWidth="1"/>
    <col min="8" max="8" width="80.7265625" style="312" customWidth="1"/>
    <col min="9" max="10" width="1.7265625" style="312" customWidth="1"/>
    <col min="11" max="16384" width="9.26953125" style="312"/>
  </cols>
  <sheetData>
    <row r="1" spans="2:9" ht="14.5" thickBot="1" x14ac:dyDescent="0.4"/>
    <row r="2" spans="2:9" ht="14.5" thickBot="1" x14ac:dyDescent="0.4">
      <c r="B2" s="342"/>
      <c r="C2" s="341"/>
      <c r="D2" s="341"/>
      <c r="E2" s="341"/>
      <c r="F2" s="341"/>
      <c r="G2" s="341"/>
      <c r="H2" s="341"/>
      <c r="I2" s="340"/>
    </row>
    <row r="3" spans="2:9" ht="20.5" thickBot="1" x14ac:dyDescent="0.4">
      <c r="B3" s="317"/>
      <c r="C3" s="737" t="s">
        <v>715</v>
      </c>
      <c r="D3" s="738"/>
      <c r="E3" s="738"/>
      <c r="F3" s="738"/>
      <c r="G3" s="738"/>
      <c r="H3" s="739"/>
      <c r="I3" s="333"/>
    </row>
    <row r="4" spans="2:9" x14ac:dyDescent="0.35">
      <c r="B4" s="317"/>
      <c r="C4" s="334"/>
      <c r="D4" s="334"/>
      <c r="E4" s="334"/>
      <c r="F4" s="334"/>
      <c r="G4" s="334"/>
      <c r="H4" s="334"/>
      <c r="I4" s="333"/>
    </row>
    <row r="5" spans="2:9" x14ac:dyDescent="0.35">
      <c r="B5" s="317"/>
      <c r="C5" s="334"/>
      <c r="D5" s="334"/>
      <c r="E5" s="334"/>
      <c r="F5" s="334"/>
      <c r="G5" s="334"/>
      <c r="H5" s="334"/>
      <c r="I5" s="333"/>
    </row>
    <row r="6" spans="2:9" x14ac:dyDescent="0.35">
      <c r="B6" s="317"/>
      <c r="C6" s="335" t="s">
        <v>772</v>
      </c>
      <c r="D6" s="334"/>
      <c r="E6" s="334"/>
      <c r="F6" s="334"/>
      <c r="G6" s="334"/>
      <c r="H6" s="334"/>
      <c r="I6" s="333"/>
    </row>
    <row r="7" spans="2:9" ht="14.5" thickBot="1" x14ac:dyDescent="0.4">
      <c r="B7" s="317"/>
      <c r="C7" s="334"/>
      <c r="D7" s="334"/>
      <c r="E7" s="334"/>
      <c r="F7" s="334"/>
      <c r="G7" s="334"/>
      <c r="H7" s="334"/>
      <c r="I7" s="333"/>
    </row>
    <row r="8" spans="2:9" ht="190.5" customHeight="1" thickBot="1" x14ac:dyDescent="0.4">
      <c r="B8" s="317"/>
      <c r="C8" s="679" t="s">
        <v>714</v>
      </c>
      <c r="D8" s="680"/>
      <c r="E8" s="741" t="s">
        <v>978</v>
      </c>
      <c r="F8" s="741"/>
      <c r="G8" s="742"/>
      <c r="H8" s="743"/>
      <c r="I8" s="333"/>
    </row>
    <row r="9" spans="2:9" ht="247.5" customHeight="1" thickBot="1" x14ac:dyDescent="0.4">
      <c r="B9" s="317"/>
      <c r="C9" s="676" t="s">
        <v>713</v>
      </c>
      <c r="D9" s="677"/>
      <c r="E9" s="741" t="s">
        <v>979</v>
      </c>
      <c r="F9" s="741"/>
      <c r="G9" s="745"/>
      <c r="H9" s="746"/>
      <c r="I9" s="333"/>
    </row>
    <row r="10" spans="2:9" ht="15" customHeight="1" thickBot="1" x14ac:dyDescent="0.4">
      <c r="B10" s="317"/>
      <c r="C10" s="740"/>
      <c r="D10" s="740"/>
      <c r="E10" s="744"/>
      <c r="F10" s="744"/>
      <c r="G10" s="744"/>
      <c r="H10" s="744"/>
      <c r="I10" s="333"/>
    </row>
    <row r="11" spans="2:9" ht="30" customHeight="1" x14ac:dyDescent="0.35">
      <c r="B11" s="317"/>
      <c r="C11" s="734" t="s">
        <v>712</v>
      </c>
      <c r="D11" s="735"/>
      <c r="E11" s="735"/>
      <c r="F11" s="735"/>
      <c r="G11" s="735"/>
      <c r="H11" s="736"/>
      <c r="I11" s="333"/>
    </row>
    <row r="12" spans="2:9" ht="14.5" thickBot="1" x14ac:dyDescent="0.4">
      <c r="B12" s="317"/>
      <c r="C12" s="339" t="s">
        <v>798</v>
      </c>
      <c r="D12" s="338" t="s">
        <v>799</v>
      </c>
      <c r="E12" s="338" t="s">
        <v>233</v>
      </c>
      <c r="F12" s="338" t="s">
        <v>232</v>
      </c>
      <c r="G12" s="338" t="s">
        <v>711</v>
      </c>
      <c r="H12" s="337" t="s">
        <v>710</v>
      </c>
      <c r="I12" s="333"/>
    </row>
    <row r="13" spans="2:9" ht="171.75" customHeight="1" x14ac:dyDescent="0.35">
      <c r="B13" s="317"/>
      <c r="C13" s="505" t="s">
        <v>980</v>
      </c>
      <c r="D13" s="506" t="s">
        <v>981</v>
      </c>
      <c r="E13" s="507" t="s">
        <v>982</v>
      </c>
      <c r="F13" s="507" t="s">
        <v>983</v>
      </c>
      <c r="G13" s="508" t="s">
        <v>984</v>
      </c>
      <c r="H13" s="509" t="s">
        <v>985</v>
      </c>
      <c r="I13" s="333"/>
    </row>
    <row r="14" spans="2:9" ht="117" customHeight="1" x14ac:dyDescent="0.35">
      <c r="B14" s="317"/>
      <c r="C14" s="510" t="s">
        <v>986</v>
      </c>
      <c r="D14" s="502" t="s">
        <v>987</v>
      </c>
      <c r="E14" s="501" t="s">
        <v>988</v>
      </c>
      <c r="F14" s="501" t="s">
        <v>989</v>
      </c>
      <c r="G14" s="503" t="s">
        <v>990</v>
      </c>
      <c r="H14" s="511" t="s">
        <v>991</v>
      </c>
      <c r="I14" s="333"/>
    </row>
    <row r="15" spans="2:9" ht="117" customHeight="1" x14ac:dyDescent="0.35">
      <c r="B15" s="317"/>
      <c r="C15" s="510" t="s">
        <v>992</v>
      </c>
      <c r="D15" s="501" t="s">
        <v>993</v>
      </c>
      <c r="E15" s="501" t="s">
        <v>994</v>
      </c>
      <c r="F15" s="501" t="s">
        <v>995</v>
      </c>
      <c r="G15" s="503" t="s">
        <v>996</v>
      </c>
      <c r="H15" s="512" t="s">
        <v>997</v>
      </c>
      <c r="I15" s="333"/>
    </row>
    <row r="16" spans="2:9" ht="109.5" customHeight="1" x14ac:dyDescent="0.35">
      <c r="B16" s="317"/>
      <c r="C16" s="510" t="s">
        <v>998</v>
      </c>
      <c r="D16" s="502" t="s">
        <v>993</v>
      </c>
      <c r="E16" s="501" t="s">
        <v>999</v>
      </c>
      <c r="F16" s="501" t="s">
        <v>995</v>
      </c>
      <c r="G16" s="501" t="s">
        <v>1000</v>
      </c>
      <c r="H16" s="512" t="s">
        <v>1001</v>
      </c>
      <c r="I16" s="333"/>
    </row>
    <row r="17" spans="2:9" ht="162.75" customHeight="1" x14ac:dyDescent="0.35">
      <c r="B17" s="317"/>
      <c r="C17" s="510" t="s">
        <v>1002</v>
      </c>
      <c r="D17" s="502" t="s">
        <v>1003</v>
      </c>
      <c r="E17" s="501" t="s">
        <v>1004</v>
      </c>
      <c r="F17" s="501" t="s">
        <v>1005</v>
      </c>
      <c r="G17" s="504" t="s">
        <v>1006</v>
      </c>
      <c r="H17" s="512" t="s">
        <v>1007</v>
      </c>
      <c r="I17" s="333"/>
    </row>
    <row r="18" spans="2:9" ht="62.25" customHeight="1" x14ac:dyDescent="0.35">
      <c r="B18" s="317"/>
      <c r="C18" s="510" t="s">
        <v>1008</v>
      </c>
      <c r="D18" s="501" t="s">
        <v>1009</v>
      </c>
      <c r="E18" s="501" t="s">
        <v>1010</v>
      </c>
      <c r="F18" s="501" t="s">
        <v>1005</v>
      </c>
      <c r="G18" s="503" t="s">
        <v>1011</v>
      </c>
      <c r="H18" s="513" t="s">
        <v>1012</v>
      </c>
      <c r="I18" s="333"/>
    </row>
    <row r="19" spans="2:9" ht="128.25" customHeight="1" thickBot="1" x14ac:dyDescent="0.4">
      <c r="B19" s="317"/>
      <c r="C19" s="514" t="s">
        <v>1008</v>
      </c>
      <c r="D19" s="515" t="s">
        <v>1009</v>
      </c>
      <c r="E19" s="515" t="s">
        <v>1010</v>
      </c>
      <c r="F19" s="515" t="s">
        <v>1005</v>
      </c>
      <c r="G19" s="515" t="s">
        <v>1013</v>
      </c>
      <c r="H19" s="516" t="s">
        <v>1014</v>
      </c>
      <c r="I19" s="333"/>
    </row>
    <row r="20" spans="2:9" x14ac:dyDescent="0.35">
      <c r="B20" s="317"/>
      <c r="C20" s="334"/>
      <c r="D20" s="334"/>
      <c r="E20" s="334"/>
      <c r="F20" s="334"/>
      <c r="G20" s="334"/>
      <c r="H20" s="334"/>
      <c r="I20" s="333"/>
    </row>
    <row r="21" spans="2:9" x14ac:dyDescent="0.35">
      <c r="B21" s="317"/>
      <c r="C21" s="277"/>
      <c r="D21" s="334"/>
      <c r="E21" s="334"/>
      <c r="F21" s="334"/>
      <c r="G21" s="334"/>
      <c r="H21" s="334"/>
      <c r="I21" s="333"/>
    </row>
    <row r="22" spans="2:9" s="313" customFormat="1" x14ac:dyDescent="0.35">
      <c r="B22" s="317"/>
      <c r="C22" s="335" t="s">
        <v>773</v>
      </c>
      <c r="D22" s="334"/>
      <c r="E22" s="334"/>
      <c r="F22" s="334"/>
      <c r="G22" s="334"/>
      <c r="H22" s="334"/>
      <c r="I22" s="333"/>
    </row>
    <row r="23" spans="2:9" s="313" customFormat="1" ht="14.5" thickBot="1" x14ac:dyDescent="0.4">
      <c r="B23" s="317"/>
      <c r="C23" s="335"/>
      <c r="D23" s="334"/>
      <c r="E23" s="334"/>
      <c r="F23" s="334"/>
      <c r="G23" s="334"/>
      <c r="H23" s="334"/>
      <c r="I23" s="333"/>
    </row>
    <row r="24" spans="2:9" s="313" customFormat="1" ht="30" customHeight="1" x14ac:dyDescent="0.35">
      <c r="B24" s="317"/>
      <c r="C24" s="730" t="s">
        <v>800</v>
      </c>
      <c r="D24" s="731"/>
      <c r="E24" s="731"/>
      <c r="F24" s="731"/>
      <c r="G24" s="731"/>
      <c r="H24" s="732"/>
      <c r="I24" s="333"/>
    </row>
    <row r="25" spans="2:9" ht="30" customHeight="1" x14ac:dyDescent="0.35">
      <c r="B25" s="317"/>
      <c r="C25" s="709" t="s">
        <v>801</v>
      </c>
      <c r="D25" s="710"/>
      <c r="E25" s="710" t="s">
        <v>710</v>
      </c>
      <c r="F25" s="710"/>
      <c r="G25" s="710"/>
      <c r="H25" s="713"/>
      <c r="I25" s="333"/>
    </row>
    <row r="26" spans="2:9" ht="30" customHeight="1" x14ac:dyDescent="0.35">
      <c r="B26" s="317"/>
      <c r="C26" s="666"/>
      <c r="D26" s="667"/>
      <c r="E26" s="664"/>
      <c r="F26" s="733"/>
      <c r="G26" s="733"/>
      <c r="H26" s="665"/>
      <c r="I26" s="333"/>
    </row>
    <row r="27" spans="2:9" ht="30" customHeight="1" thickBot="1" x14ac:dyDescent="0.4">
      <c r="B27" s="317"/>
      <c r="C27" s="729"/>
      <c r="D27" s="670"/>
      <c r="E27" s="662"/>
      <c r="F27" s="662"/>
      <c r="G27" s="662"/>
      <c r="H27" s="663"/>
      <c r="I27" s="333"/>
    </row>
    <row r="28" spans="2:9" x14ac:dyDescent="0.35">
      <c r="B28" s="317"/>
      <c r="C28" s="334"/>
      <c r="D28" s="334"/>
      <c r="E28" s="334"/>
      <c r="F28" s="334"/>
      <c r="G28" s="334"/>
      <c r="H28" s="334"/>
      <c r="I28" s="333"/>
    </row>
    <row r="29" spans="2:9" x14ac:dyDescent="0.35">
      <c r="B29" s="317"/>
      <c r="C29" s="334"/>
      <c r="D29" s="334"/>
      <c r="E29" s="334"/>
      <c r="F29" s="334"/>
      <c r="G29" s="334"/>
      <c r="H29" s="334"/>
      <c r="I29" s="333"/>
    </row>
    <row r="30" spans="2:9" x14ac:dyDescent="0.35">
      <c r="B30" s="317"/>
      <c r="C30" s="335" t="s">
        <v>709</v>
      </c>
      <c r="D30" s="335"/>
      <c r="E30" s="334"/>
      <c r="F30" s="334"/>
      <c r="G30" s="334"/>
      <c r="H30" s="334"/>
      <c r="I30" s="333"/>
    </row>
    <row r="31" spans="2:9" ht="14.5" thickBot="1" x14ac:dyDescent="0.4">
      <c r="B31" s="317"/>
      <c r="C31" s="336"/>
      <c r="D31" s="334"/>
      <c r="E31" s="334"/>
      <c r="F31" s="334"/>
      <c r="G31" s="334"/>
      <c r="H31" s="334"/>
      <c r="I31" s="333"/>
    </row>
    <row r="32" spans="2:9" ht="75.75" customHeight="1" x14ac:dyDescent="0.35">
      <c r="B32" s="317"/>
      <c r="C32" s="679" t="s">
        <v>708</v>
      </c>
      <c r="D32" s="680"/>
      <c r="E32" s="722" t="s">
        <v>1015</v>
      </c>
      <c r="F32" s="723"/>
      <c r="G32" s="724"/>
      <c r="H32" s="725"/>
      <c r="I32" s="333"/>
    </row>
    <row r="33" spans="2:9" ht="60" customHeight="1" x14ac:dyDescent="0.35">
      <c r="B33" s="317"/>
      <c r="C33" s="674" t="s">
        <v>707</v>
      </c>
      <c r="D33" s="675"/>
      <c r="E33" s="722" t="s">
        <v>1016</v>
      </c>
      <c r="F33" s="723"/>
      <c r="G33" s="724"/>
      <c r="H33" s="725"/>
      <c r="I33" s="333"/>
    </row>
    <row r="34" spans="2:9" ht="64.5" customHeight="1" x14ac:dyDescent="0.35">
      <c r="B34" s="317"/>
      <c r="C34" s="674" t="s">
        <v>802</v>
      </c>
      <c r="D34" s="675"/>
      <c r="E34" s="722" t="s">
        <v>1017</v>
      </c>
      <c r="F34" s="723"/>
      <c r="G34" s="723"/>
      <c r="H34" s="725"/>
      <c r="I34" s="333"/>
    </row>
    <row r="35" spans="2:9" ht="66" customHeight="1" x14ac:dyDescent="0.35">
      <c r="B35" s="317"/>
      <c r="C35" s="674" t="s">
        <v>803</v>
      </c>
      <c r="D35" s="675"/>
      <c r="E35" s="726" t="s">
        <v>1018</v>
      </c>
      <c r="F35" s="727"/>
      <c r="G35" s="727"/>
      <c r="H35" s="728"/>
      <c r="I35" s="333"/>
    </row>
    <row r="36" spans="2:9" ht="68.25" customHeight="1" thickBot="1" x14ac:dyDescent="0.4">
      <c r="B36" s="317"/>
      <c r="C36" s="676" t="s">
        <v>706</v>
      </c>
      <c r="D36" s="677"/>
      <c r="E36" s="722" t="s">
        <v>1019</v>
      </c>
      <c r="F36" s="723"/>
      <c r="G36" s="723"/>
      <c r="H36" s="725"/>
      <c r="I36" s="333"/>
    </row>
    <row r="37" spans="2:9" customFormat="1" ht="15" customHeight="1" x14ac:dyDescent="0.35">
      <c r="B37" s="93"/>
      <c r="C37" s="94"/>
      <c r="D37" s="94"/>
      <c r="E37" s="94"/>
      <c r="F37" s="94"/>
      <c r="G37" s="94"/>
      <c r="H37" s="94"/>
      <c r="I37" s="96"/>
    </row>
    <row r="38" spans="2:9" x14ac:dyDescent="0.35">
      <c r="B38" s="317"/>
      <c r="C38" s="277"/>
      <c r="D38" s="334"/>
      <c r="E38" s="334"/>
      <c r="F38" s="334"/>
      <c r="G38" s="334"/>
      <c r="H38" s="334"/>
      <c r="I38" s="333"/>
    </row>
    <row r="39" spans="2:9" x14ac:dyDescent="0.35">
      <c r="B39" s="317"/>
      <c r="C39" s="335" t="s">
        <v>705</v>
      </c>
      <c r="D39" s="334"/>
      <c r="E39" s="334"/>
      <c r="F39" s="334"/>
      <c r="G39" s="334"/>
      <c r="H39" s="334"/>
      <c r="I39" s="333"/>
    </row>
    <row r="40" spans="2:9" ht="14.5" thickBot="1" x14ac:dyDescent="0.4">
      <c r="B40" s="317"/>
      <c r="C40" s="335"/>
      <c r="D40" s="334"/>
      <c r="E40" s="334"/>
      <c r="F40" s="334"/>
      <c r="G40" s="334"/>
      <c r="H40" s="334"/>
      <c r="I40" s="333"/>
    </row>
    <row r="41" spans="2:9" ht="45" customHeight="1" x14ac:dyDescent="0.35">
      <c r="B41" s="317"/>
      <c r="C41" s="679" t="s">
        <v>771</v>
      </c>
      <c r="D41" s="680"/>
      <c r="E41" s="711"/>
      <c r="F41" s="711"/>
      <c r="G41" s="711"/>
      <c r="H41" s="712"/>
      <c r="I41" s="333"/>
    </row>
    <row r="42" spans="2:9" ht="45" customHeight="1" x14ac:dyDescent="0.35">
      <c r="B42" s="317"/>
      <c r="C42" s="709" t="s">
        <v>804</v>
      </c>
      <c r="D42" s="710"/>
      <c r="E42" s="710" t="s">
        <v>659</v>
      </c>
      <c r="F42" s="710"/>
      <c r="G42" s="710"/>
      <c r="H42" s="713"/>
      <c r="I42" s="333"/>
    </row>
    <row r="43" spans="2:9" ht="45" customHeight="1" x14ac:dyDescent="0.35">
      <c r="B43" s="317"/>
      <c r="C43" s="666"/>
      <c r="D43" s="667"/>
      <c r="E43" s="719" t="s">
        <v>1020</v>
      </c>
      <c r="F43" s="720"/>
      <c r="G43" s="720"/>
      <c r="H43" s="721"/>
      <c r="I43" s="333"/>
    </row>
    <row r="44" spans="2:9" ht="45" customHeight="1" thickBot="1" x14ac:dyDescent="0.4">
      <c r="B44" s="317"/>
      <c r="C44" s="714"/>
      <c r="D44" s="715"/>
      <c r="E44" s="716"/>
      <c r="F44" s="717"/>
      <c r="G44" s="717"/>
      <c r="H44" s="718"/>
      <c r="I44" s="333"/>
    </row>
    <row r="45" spans="2:9" x14ac:dyDescent="0.35">
      <c r="B45" s="317"/>
      <c r="C45" s="334"/>
      <c r="D45" s="334"/>
      <c r="E45" s="334"/>
      <c r="F45" s="334"/>
      <c r="G45" s="334"/>
      <c r="H45" s="334"/>
      <c r="I45" s="333"/>
    </row>
    <row r="46" spans="2:9" ht="14.5" thickBot="1" x14ac:dyDescent="0.4">
      <c r="B46" s="332"/>
      <c r="C46" s="331"/>
      <c r="D46" s="331"/>
      <c r="E46" s="331"/>
      <c r="F46" s="331"/>
      <c r="G46" s="331"/>
      <c r="H46" s="331"/>
      <c r="I46" s="330"/>
    </row>
  </sheetData>
  <mergeCells count="33">
    <mergeCell ref="C11:H11"/>
    <mergeCell ref="C3:H3"/>
    <mergeCell ref="C8:D8"/>
    <mergeCell ref="C10:D10"/>
    <mergeCell ref="E8:H8"/>
    <mergeCell ref="E10:H10"/>
    <mergeCell ref="C9:D9"/>
    <mergeCell ref="E9:H9"/>
    <mergeCell ref="C25:D25"/>
    <mergeCell ref="E25:H25"/>
    <mergeCell ref="C27:D27"/>
    <mergeCell ref="E27:H27"/>
    <mergeCell ref="C24:H24"/>
    <mergeCell ref="C26:D26"/>
    <mergeCell ref="E26:H26"/>
    <mergeCell ref="C32:D32"/>
    <mergeCell ref="C33:D33"/>
    <mergeCell ref="C34:D34"/>
    <mergeCell ref="C35:D35"/>
    <mergeCell ref="C36:D36"/>
    <mergeCell ref="E32:H32"/>
    <mergeCell ref="E33:H33"/>
    <mergeCell ref="E34:H34"/>
    <mergeCell ref="E35:H35"/>
    <mergeCell ref="E36:H36"/>
    <mergeCell ref="C41:D41"/>
    <mergeCell ref="C42:D42"/>
    <mergeCell ref="E41:H41"/>
    <mergeCell ref="E42:H42"/>
    <mergeCell ref="C44:D44"/>
    <mergeCell ref="E44:H44"/>
    <mergeCell ref="C43:D43"/>
    <mergeCell ref="E43:H43"/>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40</xdr:row>
                    <xdr:rowOff>0</xdr:rowOff>
                  </from>
                  <to>
                    <xdr:col>4</xdr:col>
                    <xdr:colOff>609600</xdr:colOff>
                    <xdr:row>41</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654050</xdr:colOff>
                    <xdr:row>40</xdr:row>
                    <xdr:rowOff>0</xdr:rowOff>
                  </from>
                  <to>
                    <xdr:col>4</xdr:col>
                    <xdr:colOff>1270000</xdr:colOff>
                    <xdr:row>41</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1257300</xdr:colOff>
                    <xdr:row>40</xdr:row>
                    <xdr:rowOff>0</xdr:rowOff>
                  </from>
                  <to>
                    <xdr:col>5</xdr:col>
                    <xdr:colOff>476250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zoomScale="80" zoomScaleNormal="80" workbookViewId="0">
      <selection activeCell="D20" sqref="D20"/>
    </sheetView>
  </sheetViews>
  <sheetFormatPr defaultColWidth="9.26953125" defaultRowHeight="14" x14ac:dyDescent="0.3"/>
  <cols>
    <col min="1" max="2" width="1.7265625" style="24" customWidth="1"/>
    <col min="3" max="3" width="11.453125" style="344" customWidth="1"/>
    <col min="4" max="4" width="116" style="343" customWidth="1"/>
    <col min="5" max="6" width="1.7265625" style="24" customWidth="1"/>
    <col min="7" max="16384" width="9.26953125" style="24"/>
  </cols>
  <sheetData>
    <row r="1" spans="2:6" ht="10.5" customHeight="1" thickBot="1" x14ac:dyDescent="0.35"/>
    <row r="2" spans="2:6" ht="14.5" thickBot="1" x14ac:dyDescent="0.35">
      <c r="B2" s="363"/>
      <c r="C2" s="362"/>
      <c r="D2" s="361"/>
      <c r="E2" s="360"/>
    </row>
    <row r="3" spans="2:6" ht="20.5" thickBot="1" x14ac:dyDescent="0.45">
      <c r="B3" s="352"/>
      <c r="C3" s="696" t="s">
        <v>737</v>
      </c>
      <c r="D3" s="698"/>
      <c r="E3" s="350"/>
    </row>
    <row r="4" spans="2:6" ht="20" x14ac:dyDescent="0.4">
      <c r="B4" s="352"/>
      <c r="C4" s="359"/>
      <c r="D4" s="359"/>
      <c r="E4" s="350"/>
    </row>
    <row r="5" spans="2:6" ht="20" x14ac:dyDescent="0.4">
      <c r="B5" s="352"/>
      <c r="C5" s="278" t="s">
        <v>736</v>
      </c>
      <c r="D5" s="359"/>
      <c r="E5" s="350"/>
    </row>
    <row r="6" spans="2:6" ht="14.5" thickBot="1" x14ac:dyDescent="0.35">
      <c r="B6" s="352"/>
      <c r="C6" s="357"/>
      <c r="D6" s="308"/>
      <c r="E6" s="350"/>
    </row>
    <row r="7" spans="2:6" ht="30" customHeight="1" x14ac:dyDescent="0.3">
      <c r="B7" s="352"/>
      <c r="C7" s="356" t="s">
        <v>723</v>
      </c>
      <c r="D7" s="355" t="s">
        <v>722</v>
      </c>
      <c r="E7" s="350"/>
    </row>
    <row r="8" spans="2:6" ht="42" x14ac:dyDescent="0.3">
      <c r="B8" s="352"/>
      <c r="C8" s="353">
        <v>1</v>
      </c>
      <c r="D8" s="288" t="s">
        <v>735</v>
      </c>
      <c r="E8" s="350"/>
      <c r="F8" s="345"/>
    </row>
    <row r="9" spans="2:6" x14ac:dyDescent="0.3">
      <c r="B9" s="352"/>
      <c r="C9" s="353">
        <v>2</v>
      </c>
      <c r="D9" s="288" t="s">
        <v>734</v>
      </c>
      <c r="E9" s="350"/>
    </row>
    <row r="10" spans="2:6" ht="42" x14ac:dyDescent="0.3">
      <c r="B10" s="352"/>
      <c r="C10" s="353">
        <v>3</v>
      </c>
      <c r="D10" s="288" t="s">
        <v>733</v>
      </c>
      <c r="E10" s="350"/>
    </row>
    <row r="11" spans="2:6" x14ac:dyDescent="0.3">
      <c r="B11" s="352"/>
      <c r="C11" s="353">
        <v>4</v>
      </c>
      <c r="D11" s="288" t="s">
        <v>732</v>
      </c>
      <c r="E11" s="350"/>
    </row>
    <row r="12" spans="2:6" ht="28" x14ac:dyDescent="0.3">
      <c r="B12" s="352"/>
      <c r="C12" s="353">
        <v>5</v>
      </c>
      <c r="D12" s="288" t="s">
        <v>731</v>
      </c>
      <c r="E12" s="350"/>
    </row>
    <row r="13" spans="2:6" x14ac:dyDescent="0.3">
      <c r="B13" s="352"/>
      <c r="C13" s="353">
        <v>6</v>
      </c>
      <c r="D13" s="288" t="s">
        <v>730</v>
      </c>
      <c r="E13" s="350"/>
    </row>
    <row r="14" spans="2:6" ht="28" x14ac:dyDescent="0.3">
      <c r="B14" s="352"/>
      <c r="C14" s="353">
        <v>7</v>
      </c>
      <c r="D14" s="288" t="s">
        <v>729</v>
      </c>
      <c r="E14" s="350"/>
    </row>
    <row r="15" spans="2:6" x14ac:dyDescent="0.3">
      <c r="B15" s="352"/>
      <c r="C15" s="353">
        <v>8</v>
      </c>
      <c r="D15" s="288" t="s">
        <v>728</v>
      </c>
      <c r="E15" s="350"/>
    </row>
    <row r="16" spans="2:6" x14ac:dyDescent="0.3">
      <c r="B16" s="352"/>
      <c r="C16" s="353">
        <v>9</v>
      </c>
      <c r="D16" s="288" t="s">
        <v>727</v>
      </c>
      <c r="E16" s="350"/>
    </row>
    <row r="17" spans="2:5" x14ac:dyDescent="0.3">
      <c r="B17" s="352"/>
      <c r="C17" s="353">
        <v>10</v>
      </c>
      <c r="D17" s="354" t="s">
        <v>726</v>
      </c>
      <c r="E17" s="350"/>
    </row>
    <row r="18" spans="2:5" ht="28.5" thickBot="1" x14ac:dyDescent="0.35">
      <c r="B18" s="352"/>
      <c r="C18" s="351">
        <v>11</v>
      </c>
      <c r="D18" s="318" t="s">
        <v>725</v>
      </c>
      <c r="E18" s="350"/>
    </row>
    <row r="19" spans="2:5" x14ac:dyDescent="0.3">
      <c r="B19" s="352"/>
      <c r="C19" s="358"/>
      <c r="D19" s="303"/>
      <c r="E19" s="350"/>
    </row>
    <row r="20" spans="2:5" x14ac:dyDescent="0.3">
      <c r="B20" s="352"/>
      <c r="C20" s="278" t="s">
        <v>724</v>
      </c>
      <c r="D20" s="303"/>
      <c r="E20" s="350"/>
    </row>
    <row r="21" spans="2:5" ht="14.5" thickBot="1" x14ac:dyDescent="0.35">
      <c r="B21" s="352"/>
      <c r="C21" s="357"/>
      <c r="D21" s="303"/>
      <c r="E21" s="350"/>
    </row>
    <row r="22" spans="2:5" ht="30" customHeight="1" x14ac:dyDescent="0.3">
      <c r="B22" s="352"/>
      <c r="C22" s="356" t="s">
        <v>723</v>
      </c>
      <c r="D22" s="355" t="s">
        <v>722</v>
      </c>
      <c r="E22" s="350"/>
    </row>
    <row r="23" spans="2:5" x14ac:dyDescent="0.3">
      <c r="B23" s="352"/>
      <c r="C23" s="353">
        <v>1</v>
      </c>
      <c r="D23" s="354" t="s">
        <v>721</v>
      </c>
      <c r="E23" s="350"/>
    </row>
    <row r="24" spans="2:5" x14ac:dyDescent="0.3">
      <c r="B24" s="352"/>
      <c r="C24" s="353">
        <v>2</v>
      </c>
      <c r="D24" s="288" t="s">
        <v>720</v>
      </c>
      <c r="E24" s="350"/>
    </row>
    <row r="25" spans="2:5" x14ac:dyDescent="0.3">
      <c r="B25" s="352"/>
      <c r="C25" s="353">
        <v>3</v>
      </c>
      <c r="D25" s="288" t="s">
        <v>719</v>
      </c>
      <c r="E25" s="350"/>
    </row>
    <row r="26" spans="2:5" x14ac:dyDescent="0.3">
      <c r="B26" s="352"/>
      <c r="C26" s="353">
        <v>4</v>
      </c>
      <c r="D26" s="288" t="s">
        <v>718</v>
      </c>
      <c r="E26" s="350"/>
    </row>
    <row r="27" spans="2:5" x14ac:dyDescent="0.3">
      <c r="B27" s="352"/>
      <c r="C27" s="353">
        <v>5</v>
      </c>
      <c r="D27" s="288" t="s">
        <v>717</v>
      </c>
      <c r="E27" s="350"/>
    </row>
    <row r="28" spans="2:5" ht="42.5" thickBot="1" x14ac:dyDescent="0.35">
      <c r="B28" s="352"/>
      <c r="C28" s="351">
        <v>6</v>
      </c>
      <c r="D28" s="318" t="s">
        <v>716</v>
      </c>
      <c r="E28" s="350"/>
    </row>
    <row r="29" spans="2:5" ht="14.5" thickBot="1" x14ac:dyDescent="0.35">
      <c r="B29" s="349"/>
      <c r="C29" s="348"/>
      <c r="D29" s="347"/>
      <c r="E29" s="346"/>
    </row>
    <row r="30" spans="2:5" x14ac:dyDescent="0.3">
      <c r="D30" s="345"/>
    </row>
    <row r="31" spans="2:5" x14ac:dyDescent="0.3">
      <c r="D31" s="345"/>
    </row>
    <row r="32" spans="2:5" x14ac:dyDescent="0.3">
      <c r="D32" s="345"/>
    </row>
    <row r="33" spans="4:4" x14ac:dyDescent="0.3">
      <c r="D33" s="345"/>
    </row>
    <row r="34" spans="4:4" x14ac:dyDescent="0.3">
      <c r="D34" s="345"/>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124"/>
  <sheetViews>
    <sheetView topLeftCell="A43" zoomScale="70" zoomScaleNormal="70" zoomScalePageLayoutView="80" workbookViewId="0">
      <selection activeCell="F8" sqref="F8"/>
    </sheetView>
  </sheetViews>
  <sheetFormatPr defaultColWidth="8.7265625" defaultRowHeight="14.5" x14ac:dyDescent="0.35"/>
  <cols>
    <col min="1" max="2" width="2.26953125" customWidth="1"/>
    <col min="3" max="3" width="19.81640625" style="11" customWidth="1"/>
    <col min="4" max="4" width="15.453125" customWidth="1"/>
    <col min="5" max="5" width="15" customWidth="1"/>
    <col min="6" max="6" width="13.26953125" customWidth="1"/>
    <col min="7" max="7" width="13.54296875" customWidth="1"/>
    <col min="8" max="8" width="12.453125" customWidth="1"/>
    <col min="9" max="9" width="36" customWidth="1"/>
    <col min="10" max="10" width="90.1796875" customWidth="1"/>
    <col min="11" max="11" width="78.453125" customWidth="1"/>
    <col min="12" max="12" width="16.81640625" customWidth="1"/>
    <col min="13" max="13" width="2" customWidth="1"/>
    <col min="14" max="14" width="40.7265625" customWidth="1"/>
  </cols>
  <sheetData>
    <row r="1" spans="1:55" ht="15" thickBot="1" x14ac:dyDescent="0.4">
      <c r="A1" s="23"/>
      <c r="B1" s="23"/>
      <c r="C1" s="22"/>
      <c r="D1" s="23"/>
      <c r="E1" s="23"/>
      <c r="F1" s="23"/>
      <c r="G1" s="23"/>
      <c r="H1" s="23"/>
      <c r="I1" s="23"/>
      <c r="J1" s="100"/>
      <c r="K1" s="100"/>
      <c r="L1" s="23"/>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row>
    <row r="2" spans="1:55" ht="15" thickBot="1" x14ac:dyDescent="0.4">
      <c r="A2" s="23"/>
      <c r="B2" s="42"/>
      <c r="C2" s="43"/>
      <c r="D2" s="44"/>
      <c r="E2" s="44"/>
      <c r="F2" s="44"/>
      <c r="G2" s="44"/>
      <c r="H2" s="44"/>
      <c r="I2" s="44"/>
      <c r="J2" s="111"/>
      <c r="K2" s="111"/>
      <c r="L2" s="45"/>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row>
    <row r="3" spans="1:55" ht="20.5" thickBot="1" x14ac:dyDescent="0.45">
      <c r="A3" s="23"/>
      <c r="B3" s="93"/>
      <c r="C3" s="584" t="s">
        <v>240</v>
      </c>
      <c r="D3" s="585"/>
      <c r="E3" s="585"/>
      <c r="F3" s="585"/>
      <c r="G3" s="585"/>
      <c r="H3" s="585"/>
      <c r="I3" s="585"/>
      <c r="J3" s="585"/>
      <c r="K3" s="586"/>
      <c r="L3" s="95"/>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row>
    <row r="4" spans="1:55" ht="15" customHeight="1" x14ac:dyDescent="0.35">
      <c r="A4" s="23"/>
      <c r="B4" s="46"/>
      <c r="C4" s="747" t="s">
        <v>805</v>
      </c>
      <c r="D4" s="747"/>
      <c r="E4" s="747"/>
      <c r="F4" s="747"/>
      <c r="G4" s="747"/>
      <c r="H4" s="747"/>
      <c r="I4" s="747"/>
      <c r="J4" s="747"/>
      <c r="K4" s="747"/>
      <c r="L4" s="47"/>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row>
    <row r="5" spans="1:55" ht="15" customHeight="1" x14ac:dyDescent="0.35">
      <c r="A5" s="23"/>
      <c r="B5" s="46"/>
      <c r="C5" s="801" t="s">
        <v>823</v>
      </c>
      <c r="D5" s="801"/>
      <c r="E5" s="801"/>
      <c r="F5" s="801"/>
      <c r="G5" s="801"/>
      <c r="H5" s="801"/>
      <c r="I5" s="801"/>
      <c r="J5" s="801"/>
      <c r="K5" s="801"/>
      <c r="L5" s="47"/>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row>
    <row r="6" spans="1:55" x14ac:dyDescent="0.35">
      <c r="A6" s="23"/>
      <c r="B6" s="46"/>
      <c r="C6" s="48"/>
      <c r="D6" s="49"/>
      <c r="E6" s="49"/>
      <c r="F6" s="49"/>
      <c r="G6" s="49"/>
      <c r="H6" s="49"/>
      <c r="I6" s="49"/>
      <c r="J6" s="112"/>
      <c r="K6" s="112"/>
      <c r="L6" s="47"/>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row>
    <row r="7" spans="1:55" ht="28.9" customHeight="1" thickBot="1" x14ac:dyDescent="0.4">
      <c r="A7" s="23"/>
      <c r="B7" s="46"/>
      <c r="C7" s="48"/>
      <c r="D7" s="751" t="s">
        <v>1026</v>
      </c>
      <c r="E7" s="751"/>
      <c r="F7" s="751" t="s">
        <v>786</v>
      </c>
      <c r="G7" s="751"/>
      <c r="H7" s="752" t="s">
        <v>244</v>
      </c>
      <c r="I7" s="752"/>
      <c r="J7" s="108" t="s">
        <v>245</v>
      </c>
      <c r="K7" s="108" t="s">
        <v>226</v>
      </c>
      <c r="L7" s="47"/>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row>
    <row r="8" spans="1:55" s="11" customFormat="1" ht="173.25" customHeight="1" thickBot="1" x14ac:dyDescent="0.4">
      <c r="A8" s="22"/>
      <c r="B8" s="51"/>
      <c r="C8" s="423" t="s">
        <v>785</v>
      </c>
      <c r="D8" s="749" t="s">
        <v>1027</v>
      </c>
      <c r="E8" s="750"/>
      <c r="F8" s="560" t="s">
        <v>810</v>
      </c>
      <c r="G8" s="560" t="s">
        <v>1025</v>
      </c>
      <c r="H8" s="561" t="s">
        <v>812</v>
      </c>
      <c r="I8" s="755" t="s">
        <v>1021</v>
      </c>
      <c r="J8" s="750"/>
      <c r="K8" s="517" t="s">
        <v>1022</v>
      </c>
      <c r="L8" s="518" t="s">
        <v>20</v>
      </c>
      <c r="M8" s="52"/>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row>
    <row r="9" spans="1:55" s="11" customFormat="1" ht="198" customHeight="1" thickBot="1" x14ac:dyDescent="0.4">
      <c r="A9" s="22"/>
      <c r="B9" s="51"/>
      <c r="C9" s="107"/>
      <c r="D9" s="749" t="s">
        <v>1027</v>
      </c>
      <c r="E9" s="750"/>
      <c r="F9" s="560" t="s">
        <v>810</v>
      </c>
      <c r="G9" s="560" t="s">
        <v>1025</v>
      </c>
      <c r="H9" s="561" t="s">
        <v>812</v>
      </c>
      <c r="I9" s="755" t="s">
        <v>1023</v>
      </c>
      <c r="J9" s="750"/>
      <c r="K9" s="565" t="s">
        <v>1148</v>
      </c>
      <c r="L9" s="518" t="s">
        <v>20</v>
      </c>
      <c r="M9" s="52"/>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row>
    <row r="10" spans="1:55" s="11" customFormat="1" ht="359.25" customHeight="1" thickBot="1" x14ac:dyDescent="0.4">
      <c r="A10" s="22"/>
      <c r="B10" s="51"/>
      <c r="C10" s="107"/>
      <c r="D10" s="749" t="s">
        <v>1027</v>
      </c>
      <c r="E10" s="750"/>
      <c r="F10" s="560" t="s">
        <v>810</v>
      </c>
      <c r="G10" s="560" t="s">
        <v>1025</v>
      </c>
      <c r="H10" s="561" t="s">
        <v>812</v>
      </c>
      <c r="I10" s="776" t="s">
        <v>1149</v>
      </c>
      <c r="J10" s="777"/>
      <c r="K10" s="566" t="s">
        <v>1150</v>
      </c>
      <c r="L10" s="518" t="s">
        <v>20</v>
      </c>
      <c r="M10" s="52"/>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row>
    <row r="11" spans="1:55" s="11" customFormat="1" ht="153.75" customHeight="1" thickBot="1" x14ac:dyDescent="0.4">
      <c r="A11" s="22"/>
      <c r="B11" s="51"/>
      <c r="C11" s="107"/>
      <c r="D11" s="749" t="s">
        <v>1027</v>
      </c>
      <c r="E11" s="750"/>
      <c r="F11" s="560" t="s">
        <v>810</v>
      </c>
      <c r="G11" s="560" t="s">
        <v>1025</v>
      </c>
      <c r="H11" s="561" t="s">
        <v>812</v>
      </c>
      <c r="I11" s="753" t="s">
        <v>1151</v>
      </c>
      <c r="J11" s="754"/>
      <c r="K11" s="517" t="s">
        <v>1024</v>
      </c>
      <c r="L11" s="518" t="s">
        <v>20</v>
      </c>
      <c r="M11" s="52"/>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row>
    <row r="12" spans="1:55" s="11" customFormat="1" ht="18.75" customHeight="1" thickBot="1" x14ac:dyDescent="0.4">
      <c r="A12" s="22"/>
      <c r="B12" s="51"/>
      <c r="C12" s="105"/>
      <c r="D12" s="53"/>
      <c r="E12" s="53"/>
      <c r="F12" s="53"/>
      <c r="G12" s="53"/>
      <c r="H12" s="53"/>
      <c r="I12" s="53"/>
      <c r="J12" s="117" t="s">
        <v>241</v>
      </c>
      <c r="K12" s="519" t="s">
        <v>20</v>
      </c>
      <c r="L12" s="52"/>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row>
    <row r="13" spans="1:55" s="11" customFormat="1" ht="18.75" customHeight="1" x14ac:dyDescent="0.35">
      <c r="A13" s="22"/>
      <c r="B13" s="51"/>
      <c r="C13" s="157"/>
      <c r="D13" s="53"/>
      <c r="E13" s="53"/>
      <c r="F13" s="53"/>
      <c r="G13" s="53"/>
      <c r="H13" s="53"/>
      <c r="I13" s="53"/>
      <c r="J13" s="118"/>
      <c r="K13" s="48"/>
      <c r="L13" s="52"/>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row>
    <row r="14" spans="1:55" s="11" customFormat="1" ht="15" thickBot="1" x14ac:dyDescent="0.4">
      <c r="A14" s="22"/>
      <c r="B14" s="51"/>
      <c r="C14" s="134"/>
      <c r="D14" s="762" t="s">
        <v>264</v>
      </c>
      <c r="E14" s="762"/>
      <c r="F14" s="762"/>
      <c r="G14" s="762"/>
      <c r="H14" s="762"/>
      <c r="I14" s="762"/>
      <c r="J14" s="762"/>
      <c r="K14" s="762"/>
      <c r="L14" s="52"/>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row>
    <row r="15" spans="1:55" s="11" customFormat="1" ht="15" thickBot="1" x14ac:dyDescent="0.4">
      <c r="A15" s="22"/>
      <c r="B15" s="51"/>
      <c r="C15" s="134"/>
      <c r="D15" s="87" t="s">
        <v>57</v>
      </c>
      <c r="E15" s="756" t="s">
        <v>1028</v>
      </c>
      <c r="F15" s="757"/>
      <c r="G15" s="757"/>
      <c r="H15" s="757"/>
      <c r="I15" s="757"/>
      <c r="J15" s="758"/>
      <c r="K15" s="53"/>
      <c r="L15" s="52"/>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row>
    <row r="16" spans="1:55" s="11" customFormat="1" ht="15" thickBot="1" x14ac:dyDescent="0.4">
      <c r="A16" s="22"/>
      <c r="B16" s="51"/>
      <c r="C16" s="134"/>
      <c r="D16" s="87" t="s">
        <v>59</v>
      </c>
      <c r="E16" s="759" t="s">
        <v>1029</v>
      </c>
      <c r="F16" s="760"/>
      <c r="G16" s="760"/>
      <c r="H16" s="760"/>
      <c r="I16" s="760"/>
      <c r="J16" s="761"/>
      <c r="K16" s="53"/>
      <c r="L16" s="52"/>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row>
    <row r="17" spans="1:54" s="11" customFormat="1" ht="13.5" customHeight="1" x14ac:dyDescent="0.35">
      <c r="A17" s="22"/>
      <c r="B17" s="51"/>
      <c r="C17" s="134"/>
      <c r="D17" s="53"/>
      <c r="E17" s="53"/>
      <c r="F17" s="53"/>
      <c r="G17" s="53"/>
      <c r="H17" s="53"/>
      <c r="I17" s="53"/>
      <c r="J17" s="53"/>
      <c r="K17" s="53"/>
      <c r="L17" s="52"/>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row>
    <row r="18" spans="1:54" s="11" customFormat="1" ht="30.75" customHeight="1" thickBot="1" x14ac:dyDescent="0.4">
      <c r="A18" s="22"/>
      <c r="B18" s="51"/>
      <c r="C18" s="748" t="s">
        <v>774</v>
      </c>
      <c r="D18" s="748"/>
      <c r="E18" s="748"/>
      <c r="F18" s="748"/>
      <c r="G18" s="748"/>
      <c r="H18" s="748"/>
      <c r="I18" s="748"/>
      <c r="J18" s="748"/>
      <c r="K18" s="112"/>
      <c r="L18" s="52"/>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row>
    <row r="19" spans="1:54" s="11" customFormat="1" ht="30.75" customHeight="1" x14ac:dyDescent="0.35">
      <c r="A19" s="22"/>
      <c r="B19" s="51"/>
      <c r="C19" s="115"/>
      <c r="D19" s="767" t="s">
        <v>1152</v>
      </c>
      <c r="E19" s="768"/>
      <c r="F19" s="768"/>
      <c r="G19" s="768"/>
      <c r="H19" s="768"/>
      <c r="I19" s="768"/>
      <c r="J19" s="768"/>
      <c r="K19" s="769"/>
      <c r="L19" s="52"/>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row>
    <row r="20" spans="1:54" s="11" customFormat="1" ht="30.75" customHeight="1" x14ac:dyDescent="0.35">
      <c r="A20" s="22"/>
      <c r="B20" s="51"/>
      <c r="C20" s="115"/>
      <c r="D20" s="770"/>
      <c r="E20" s="771"/>
      <c r="F20" s="771"/>
      <c r="G20" s="771"/>
      <c r="H20" s="771"/>
      <c r="I20" s="771"/>
      <c r="J20" s="771"/>
      <c r="K20" s="772"/>
      <c r="L20" s="52"/>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row>
    <row r="21" spans="1:54" s="11" customFormat="1" ht="30.75" customHeight="1" x14ac:dyDescent="0.35">
      <c r="A21" s="22"/>
      <c r="B21" s="51"/>
      <c r="C21" s="115"/>
      <c r="D21" s="770"/>
      <c r="E21" s="771"/>
      <c r="F21" s="771"/>
      <c r="G21" s="771"/>
      <c r="H21" s="771"/>
      <c r="I21" s="771"/>
      <c r="J21" s="771"/>
      <c r="K21" s="772"/>
      <c r="L21" s="52"/>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row>
    <row r="22" spans="1:54" s="11" customFormat="1" ht="136.5" customHeight="1" thickBot="1" x14ac:dyDescent="0.4">
      <c r="A22" s="22"/>
      <c r="B22" s="51"/>
      <c r="C22" s="115"/>
      <c r="D22" s="773"/>
      <c r="E22" s="774"/>
      <c r="F22" s="774"/>
      <c r="G22" s="774"/>
      <c r="H22" s="774"/>
      <c r="I22" s="774"/>
      <c r="J22" s="774"/>
      <c r="K22" s="775"/>
      <c r="L22" s="52"/>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row>
    <row r="23" spans="1:54" s="11" customFormat="1" x14ac:dyDescent="0.35">
      <c r="A23" s="22"/>
      <c r="B23" s="51"/>
      <c r="C23" s="106"/>
      <c r="D23" s="106"/>
      <c r="E23" s="106"/>
      <c r="F23" s="409"/>
      <c r="G23" s="409"/>
      <c r="H23" s="115"/>
      <c r="I23" s="106"/>
      <c r="J23" s="112"/>
      <c r="K23" s="112"/>
      <c r="L23" s="52"/>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row>
    <row r="24" spans="1:54" ht="40.5" customHeight="1" thickBot="1" x14ac:dyDescent="0.4">
      <c r="A24" s="23"/>
      <c r="B24" s="51"/>
      <c r="C24" s="54"/>
      <c r="D24" s="751" t="s">
        <v>833</v>
      </c>
      <c r="E24" s="751"/>
      <c r="F24" s="751" t="s">
        <v>786</v>
      </c>
      <c r="G24" s="751"/>
      <c r="H24" s="752" t="s">
        <v>244</v>
      </c>
      <c r="I24" s="752"/>
      <c r="J24" s="108" t="s">
        <v>245</v>
      </c>
      <c r="K24" s="108" t="s">
        <v>226</v>
      </c>
      <c r="L24" s="52"/>
      <c r="M24" s="6"/>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row>
    <row r="25" spans="1:54" ht="341.25" customHeight="1" thickBot="1" x14ac:dyDescent="0.4">
      <c r="A25" s="23"/>
      <c r="B25" s="51"/>
      <c r="C25" s="423" t="s">
        <v>784</v>
      </c>
      <c r="D25" s="763" t="s">
        <v>1041</v>
      </c>
      <c r="E25" s="764"/>
      <c r="F25" s="557" t="s">
        <v>1025</v>
      </c>
      <c r="G25" s="558" t="s">
        <v>812</v>
      </c>
      <c r="H25" s="802" t="s">
        <v>1030</v>
      </c>
      <c r="I25" s="766"/>
      <c r="J25" s="520" t="s">
        <v>1040</v>
      </c>
      <c r="K25" s="521" t="s">
        <v>20</v>
      </c>
      <c r="L25" s="52"/>
      <c r="M25" s="6"/>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row>
    <row r="26" spans="1:54" ht="409.5" customHeight="1" thickBot="1" x14ac:dyDescent="0.4">
      <c r="A26" s="23"/>
      <c r="B26" s="51"/>
      <c r="C26" s="423"/>
      <c r="D26" s="763" t="s">
        <v>1027</v>
      </c>
      <c r="E26" s="764"/>
      <c r="F26" s="442" t="s">
        <v>1025</v>
      </c>
      <c r="G26" s="443" t="s">
        <v>812</v>
      </c>
      <c r="H26" s="765" t="s">
        <v>1031</v>
      </c>
      <c r="I26" s="766"/>
      <c r="J26" s="522" t="s">
        <v>1032</v>
      </c>
      <c r="K26" s="521" t="s">
        <v>1033</v>
      </c>
      <c r="L26" s="52"/>
      <c r="M26" s="6"/>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row>
    <row r="27" spans="1:54" ht="176.25" customHeight="1" thickBot="1" x14ac:dyDescent="0.4">
      <c r="A27" s="23"/>
      <c r="B27" s="51"/>
      <c r="C27" s="423"/>
      <c r="D27" s="763" t="s">
        <v>1027</v>
      </c>
      <c r="E27" s="764"/>
      <c r="F27" s="442" t="s">
        <v>1025</v>
      </c>
      <c r="G27" s="443" t="s">
        <v>812</v>
      </c>
      <c r="H27" s="765" t="s">
        <v>1034</v>
      </c>
      <c r="I27" s="766"/>
      <c r="J27" s="520" t="s">
        <v>1035</v>
      </c>
      <c r="K27" s="521" t="s">
        <v>1033</v>
      </c>
      <c r="L27" s="52"/>
      <c r="M27" s="6"/>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54" ht="161.25" customHeight="1" thickBot="1" x14ac:dyDescent="0.4">
      <c r="A28" s="23"/>
      <c r="B28" s="51"/>
      <c r="C28" s="107"/>
      <c r="D28" s="763" t="s">
        <v>1041</v>
      </c>
      <c r="E28" s="764"/>
      <c r="F28" s="557" t="s">
        <v>812</v>
      </c>
      <c r="G28" s="558" t="s">
        <v>1025</v>
      </c>
      <c r="H28" s="765" t="s">
        <v>1036</v>
      </c>
      <c r="I28" s="766"/>
      <c r="J28" s="520" t="s">
        <v>1037</v>
      </c>
      <c r="K28" s="521" t="s">
        <v>26</v>
      </c>
      <c r="L28" s="52"/>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row>
    <row r="29" spans="1:54" ht="131.25" customHeight="1" thickBot="1" x14ac:dyDescent="0.4">
      <c r="A29" s="23"/>
      <c r="B29" s="51"/>
      <c r="C29" s="107"/>
      <c r="D29" s="763" t="s">
        <v>1042</v>
      </c>
      <c r="E29" s="764"/>
      <c r="F29" s="557" t="s">
        <v>812</v>
      </c>
      <c r="G29" s="558" t="s">
        <v>1025</v>
      </c>
      <c r="H29" s="765" t="s">
        <v>1038</v>
      </c>
      <c r="I29" s="766"/>
      <c r="J29" s="520" t="s">
        <v>1039</v>
      </c>
      <c r="K29" s="521" t="s">
        <v>20</v>
      </c>
      <c r="L29" s="52"/>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row>
    <row r="30" spans="1:54" ht="18.75" customHeight="1" thickBot="1" x14ac:dyDescent="0.4">
      <c r="A30" s="23"/>
      <c r="B30" s="51"/>
      <c r="C30" s="48"/>
      <c r="D30" s="48"/>
      <c r="E30" s="48"/>
      <c r="F30" s="48"/>
      <c r="G30" s="48"/>
      <c r="H30" s="48"/>
      <c r="I30" s="48"/>
      <c r="J30" s="117" t="s">
        <v>241</v>
      </c>
      <c r="K30" s="519" t="s">
        <v>1033</v>
      </c>
      <c r="L30" s="52"/>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row>
    <row r="31" spans="1:54" ht="15" thickBot="1" x14ac:dyDescent="0.4">
      <c r="A31" s="23"/>
      <c r="B31" s="51"/>
      <c r="C31" s="48"/>
      <c r="D31" s="155" t="s">
        <v>264</v>
      </c>
      <c r="E31" s="158"/>
      <c r="F31" s="158"/>
      <c r="G31" s="158"/>
      <c r="H31" s="48"/>
      <c r="I31" s="48"/>
      <c r="J31" s="118"/>
      <c r="K31" s="48"/>
      <c r="L31" s="52"/>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row>
    <row r="32" spans="1:54" ht="15" thickBot="1" x14ac:dyDescent="0.4">
      <c r="A32" s="23"/>
      <c r="B32" s="51"/>
      <c r="C32" s="48"/>
      <c r="D32" s="87" t="s">
        <v>57</v>
      </c>
      <c r="E32" s="787" t="s">
        <v>854</v>
      </c>
      <c r="F32" s="760"/>
      <c r="G32" s="760"/>
      <c r="H32" s="760"/>
      <c r="I32" s="760"/>
      <c r="J32" s="761"/>
      <c r="K32" s="48"/>
      <c r="L32" s="52"/>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row>
    <row r="33" spans="1:54" ht="15" thickBot="1" x14ac:dyDescent="0.4">
      <c r="A33" s="23"/>
      <c r="B33" s="51"/>
      <c r="C33" s="48"/>
      <c r="D33" s="87" t="s">
        <v>59</v>
      </c>
      <c r="E33" s="759" t="s">
        <v>855</v>
      </c>
      <c r="F33" s="760"/>
      <c r="G33" s="760"/>
      <c r="H33" s="760"/>
      <c r="I33" s="760"/>
      <c r="J33" s="761"/>
      <c r="K33" s="48"/>
      <c r="L33" s="52"/>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row>
    <row r="34" spans="1:54" x14ac:dyDescent="0.35">
      <c r="A34" s="23"/>
      <c r="B34" s="51"/>
      <c r="C34" s="48"/>
      <c r="D34" s="48"/>
      <c r="E34" s="48"/>
      <c r="F34" s="48"/>
      <c r="G34" s="48"/>
      <c r="H34" s="48"/>
      <c r="I34" s="48"/>
      <c r="J34" s="118"/>
      <c r="K34" s="48"/>
      <c r="L34" s="52"/>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row>
    <row r="35" spans="1:54" ht="32.65" customHeight="1" thickBot="1" x14ac:dyDescent="0.4">
      <c r="A35" s="23"/>
      <c r="B35" s="51"/>
      <c r="C35" s="748" t="s">
        <v>774</v>
      </c>
      <c r="D35" s="748"/>
      <c r="E35" s="748"/>
      <c r="F35" s="748"/>
      <c r="G35" s="748"/>
      <c r="H35" s="748"/>
      <c r="I35" s="748"/>
      <c r="J35" s="748"/>
      <c r="K35" s="112"/>
      <c r="L35" s="52"/>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row>
    <row r="36" spans="1:54" ht="48.75" customHeight="1" x14ac:dyDescent="0.35">
      <c r="A36" s="23"/>
      <c r="B36" s="51"/>
      <c r="C36" s="390"/>
      <c r="D36" s="789" t="s">
        <v>1043</v>
      </c>
      <c r="E36" s="790"/>
      <c r="F36" s="790"/>
      <c r="G36" s="790"/>
      <c r="H36" s="790"/>
      <c r="I36" s="790"/>
      <c r="J36" s="790"/>
      <c r="K36" s="791"/>
      <c r="L36" s="52"/>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row>
    <row r="37" spans="1:54" ht="50.25" customHeight="1" x14ac:dyDescent="0.35">
      <c r="A37" s="23"/>
      <c r="B37" s="51"/>
      <c r="C37" s="390"/>
      <c r="D37" s="792"/>
      <c r="E37" s="793"/>
      <c r="F37" s="793"/>
      <c r="G37" s="793"/>
      <c r="H37" s="793"/>
      <c r="I37" s="793"/>
      <c r="J37" s="793"/>
      <c r="K37" s="794"/>
      <c r="L37" s="52"/>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row>
    <row r="38" spans="1:54" ht="50.25" customHeight="1" x14ac:dyDescent="0.35">
      <c r="A38" s="23"/>
      <c r="B38" s="51"/>
      <c r="C38" s="390"/>
      <c r="D38" s="792"/>
      <c r="E38" s="793"/>
      <c r="F38" s="793"/>
      <c r="G38" s="793"/>
      <c r="H38" s="793"/>
      <c r="I38" s="793"/>
      <c r="J38" s="793"/>
      <c r="K38" s="794"/>
      <c r="L38" s="52"/>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row>
    <row r="39" spans="1:54" ht="34.5" customHeight="1" x14ac:dyDescent="0.35">
      <c r="A39" s="23"/>
      <c r="B39" s="51"/>
      <c r="C39" s="390"/>
      <c r="D39" s="792"/>
      <c r="E39" s="793"/>
      <c r="F39" s="793"/>
      <c r="G39" s="793"/>
      <c r="H39" s="793"/>
      <c r="I39" s="793"/>
      <c r="J39" s="793"/>
      <c r="K39" s="794"/>
      <c r="L39" s="52"/>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row>
    <row r="40" spans="1:54" ht="34.5" customHeight="1" x14ac:dyDescent="0.35">
      <c r="A40" s="23"/>
      <c r="B40" s="51"/>
      <c r="C40" s="390"/>
      <c r="D40" s="792"/>
      <c r="E40" s="793"/>
      <c r="F40" s="793"/>
      <c r="G40" s="793"/>
      <c r="H40" s="793"/>
      <c r="I40" s="793"/>
      <c r="J40" s="793"/>
      <c r="K40" s="794"/>
      <c r="L40" s="52"/>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row>
    <row r="41" spans="1:54" ht="34.5" customHeight="1" x14ac:dyDescent="0.35">
      <c r="A41" s="23"/>
      <c r="B41" s="51"/>
      <c r="C41" s="390"/>
      <c r="D41" s="792"/>
      <c r="E41" s="793"/>
      <c r="F41" s="793"/>
      <c r="G41" s="793"/>
      <c r="H41" s="793"/>
      <c r="I41" s="793"/>
      <c r="J41" s="793"/>
      <c r="K41" s="794"/>
      <c r="L41" s="52"/>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row>
    <row r="42" spans="1:54" ht="34.5" customHeight="1" x14ac:dyDescent="0.35">
      <c r="A42" s="23"/>
      <c r="B42" s="51"/>
      <c r="C42" s="390"/>
      <c r="D42" s="792"/>
      <c r="E42" s="793"/>
      <c r="F42" s="793"/>
      <c r="G42" s="793"/>
      <c r="H42" s="793"/>
      <c r="I42" s="793"/>
      <c r="J42" s="793"/>
      <c r="K42" s="794"/>
      <c r="L42" s="52"/>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row>
    <row r="43" spans="1:54" ht="34.5" customHeight="1" thickBot="1" x14ac:dyDescent="0.4">
      <c r="A43" s="23"/>
      <c r="B43" s="51"/>
      <c r="C43" s="390"/>
      <c r="D43" s="795"/>
      <c r="E43" s="796"/>
      <c r="F43" s="796"/>
      <c r="G43" s="796"/>
      <c r="H43" s="796"/>
      <c r="I43" s="796"/>
      <c r="J43" s="796"/>
      <c r="K43" s="797"/>
      <c r="L43" s="52"/>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row>
    <row r="44" spans="1:54" x14ac:dyDescent="0.35">
      <c r="A44" s="23"/>
      <c r="B44" s="51"/>
      <c r="C44" s="48"/>
      <c r="D44" s="48"/>
      <c r="E44" s="48"/>
      <c r="F44" s="48"/>
      <c r="G44" s="48"/>
      <c r="H44" s="48"/>
      <c r="I44" s="48"/>
      <c r="J44" s="118"/>
      <c r="K44" s="48"/>
      <c r="L44" s="52"/>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row>
    <row r="45" spans="1:54" ht="8.5" customHeight="1" x14ac:dyDescent="0.35">
      <c r="A45" s="23"/>
      <c r="B45" s="51"/>
      <c r="C45" s="48"/>
      <c r="D45" s="48"/>
      <c r="E45" s="48"/>
      <c r="F45" s="48"/>
      <c r="G45" s="48"/>
      <c r="H45" s="48"/>
      <c r="I45" s="48"/>
      <c r="J45" s="118"/>
      <c r="K45" s="48"/>
      <c r="L45" s="52"/>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row>
    <row r="46" spans="1:54" ht="25.15" customHeight="1" thickBot="1" x14ac:dyDescent="0.4">
      <c r="A46" s="23"/>
      <c r="B46" s="51"/>
      <c r="C46" s="54"/>
      <c r="D46" s="751" t="s">
        <v>833</v>
      </c>
      <c r="E46" s="751"/>
      <c r="F46" s="751" t="s">
        <v>786</v>
      </c>
      <c r="G46" s="751"/>
      <c r="H46" s="752" t="s">
        <v>244</v>
      </c>
      <c r="I46" s="752"/>
      <c r="J46" s="108" t="s">
        <v>245</v>
      </c>
      <c r="K46" s="108" t="s">
        <v>226</v>
      </c>
      <c r="L46" s="52"/>
      <c r="M46" s="6"/>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row>
    <row r="47" spans="1:54" ht="40.15" customHeight="1" thickBot="1" x14ac:dyDescent="0.4">
      <c r="A47" s="23"/>
      <c r="B47" s="51"/>
      <c r="C47" s="803" t="s">
        <v>783</v>
      </c>
      <c r="D47" s="763"/>
      <c r="E47" s="764"/>
      <c r="F47" s="763"/>
      <c r="G47" s="764"/>
      <c r="H47" s="763"/>
      <c r="I47" s="764"/>
      <c r="J47" s="114"/>
      <c r="K47" s="114"/>
      <c r="L47" s="52"/>
      <c r="M47" s="6"/>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row>
    <row r="48" spans="1:54" ht="40.15" customHeight="1" thickBot="1" x14ac:dyDescent="0.4">
      <c r="A48" s="23"/>
      <c r="B48" s="51"/>
      <c r="C48" s="803"/>
      <c r="D48" s="763"/>
      <c r="E48" s="764"/>
      <c r="F48" s="763"/>
      <c r="G48" s="764"/>
      <c r="H48" s="763"/>
      <c r="I48" s="764"/>
      <c r="J48" s="114"/>
      <c r="K48" s="114"/>
      <c r="L48" s="52"/>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row>
    <row r="49" spans="1:54" ht="48" customHeight="1" thickBot="1" x14ac:dyDescent="0.4">
      <c r="A49" s="23"/>
      <c r="B49" s="51"/>
      <c r="C49" s="803"/>
      <c r="D49" s="763"/>
      <c r="E49" s="764"/>
      <c r="F49" s="763"/>
      <c r="G49" s="764"/>
      <c r="H49" s="763"/>
      <c r="I49" s="764"/>
      <c r="J49" s="114"/>
      <c r="K49" s="114"/>
      <c r="L49" s="52"/>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row>
    <row r="50" spans="1:54" ht="25.9" customHeight="1" thickBot="1" x14ac:dyDescent="0.4">
      <c r="A50" s="23"/>
      <c r="B50" s="51"/>
      <c r="C50" s="803"/>
      <c r="D50" s="48"/>
      <c r="E50" s="48"/>
      <c r="F50" s="48"/>
      <c r="G50" s="48"/>
      <c r="H50" s="48"/>
      <c r="I50" s="48"/>
      <c r="J50" s="117" t="s">
        <v>241</v>
      </c>
      <c r="K50" s="119"/>
      <c r="L50" s="52"/>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row>
    <row r="51" spans="1:54" ht="15" thickBot="1" x14ac:dyDescent="0.4">
      <c r="A51" s="23"/>
      <c r="B51" s="51"/>
      <c r="C51" s="48"/>
      <c r="D51" s="155" t="s">
        <v>264</v>
      </c>
      <c r="E51" s="158"/>
      <c r="F51" s="158"/>
      <c r="G51" s="158"/>
      <c r="H51" s="48"/>
      <c r="I51" s="48"/>
      <c r="J51" s="118"/>
      <c r="K51" s="48"/>
      <c r="L51" s="52"/>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row>
    <row r="52" spans="1:54" ht="15" thickBot="1" x14ac:dyDescent="0.4">
      <c r="A52" s="23"/>
      <c r="B52" s="51"/>
      <c r="C52" s="48"/>
      <c r="D52" s="87" t="s">
        <v>57</v>
      </c>
      <c r="E52" s="787"/>
      <c r="F52" s="760"/>
      <c r="G52" s="760"/>
      <c r="H52" s="760"/>
      <c r="I52" s="760"/>
      <c r="J52" s="761"/>
      <c r="K52" s="48"/>
      <c r="L52" s="52"/>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row>
    <row r="53" spans="1:54" ht="15" thickBot="1" x14ac:dyDescent="0.4">
      <c r="A53" s="23"/>
      <c r="B53" s="51"/>
      <c r="C53" s="48"/>
      <c r="D53" s="87" t="s">
        <v>59</v>
      </c>
      <c r="E53" s="787"/>
      <c r="F53" s="760"/>
      <c r="G53" s="760"/>
      <c r="H53" s="760"/>
      <c r="I53" s="760"/>
      <c r="J53" s="761"/>
      <c r="K53" s="48"/>
      <c r="L53" s="52"/>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row>
    <row r="54" spans="1:54" ht="15" thickBot="1" x14ac:dyDescent="0.4">
      <c r="A54" s="23"/>
      <c r="B54" s="51"/>
      <c r="C54" s="48"/>
      <c r="D54" s="87"/>
      <c r="E54" s="48"/>
      <c r="F54" s="48"/>
      <c r="G54" s="48"/>
      <c r="H54" s="48"/>
      <c r="I54" s="48"/>
      <c r="J54" s="48"/>
      <c r="K54" s="48"/>
      <c r="L54" s="52"/>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row>
    <row r="55" spans="1:54" ht="190.9" customHeight="1" thickBot="1" x14ac:dyDescent="0.4">
      <c r="A55" s="23"/>
      <c r="B55" s="51"/>
      <c r="C55" s="788" t="s">
        <v>246</v>
      </c>
      <c r="D55" s="788"/>
      <c r="E55" s="788"/>
      <c r="F55" s="412"/>
      <c r="G55" s="413"/>
      <c r="H55" s="410"/>
      <c r="I55" s="410"/>
      <c r="J55" s="410"/>
      <c r="K55" s="411"/>
      <c r="L55" s="52"/>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row>
    <row r="56" spans="1:54" s="11" customFormat="1" ht="18.75" customHeight="1" x14ac:dyDescent="0.35">
      <c r="A56" s="22"/>
      <c r="B56" s="51"/>
      <c r="C56" s="55"/>
      <c r="D56" s="55"/>
      <c r="E56" s="55"/>
      <c r="F56" s="55"/>
      <c r="G56" s="55"/>
      <c r="H56" s="55"/>
      <c r="I56" s="55"/>
      <c r="J56" s="112"/>
      <c r="K56" s="112"/>
      <c r="L56" s="52"/>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row>
    <row r="57" spans="1:54" s="11" customFormat="1" ht="15.75" customHeight="1" thickBot="1" x14ac:dyDescent="0.4">
      <c r="A57" s="22"/>
      <c r="B57" s="51"/>
      <c r="C57" s="48"/>
      <c r="D57" s="415" t="s">
        <v>806</v>
      </c>
      <c r="E57" s="49"/>
      <c r="F57" s="49"/>
      <c r="G57" s="49"/>
      <c r="H57" s="49"/>
      <c r="I57" s="86" t="s">
        <v>219</v>
      </c>
      <c r="J57" s="112"/>
      <c r="K57" s="112"/>
      <c r="L57" s="52"/>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row>
    <row r="58" spans="1:54" s="11" customFormat="1" ht="78" customHeight="1" x14ac:dyDescent="0.35">
      <c r="A58" s="22"/>
      <c r="B58" s="51"/>
      <c r="C58" s="424" t="s">
        <v>808</v>
      </c>
      <c r="D58" s="781" t="s">
        <v>807</v>
      </c>
      <c r="E58" s="782"/>
      <c r="F58" s="783"/>
      <c r="G58" s="49"/>
      <c r="H58" s="32" t="s">
        <v>220</v>
      </c>
      <c r="I58" s="781" t="s">
        <v>274</v>
      </c>
      <c r="J58" s="782"/>
      <c r="K58" s="783"/>
      <c r="L58" s="52"/>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row>
    <row r="59" spans="1:54" s="11" customFormat="1" ht="54.75" customHeight="1" x14ac:dyDescent="0.35">
      <c r="A59" s="22"/>
      <c r="B59" s="51"/>
      <c r="C59" s="425" t="s">
        <v>809</v>
      </c>
      <c r="D59" s="784" t="s">
        <v>814</v>
      </c>
      <c r="E59" s="785"/>
      <c r="F59" s="786"/>
      <c r="G59" s="49"/>
      <c r="H59" s="33" t="s">
        <v>221</v>
      </c>
      <c r="I59" s="784" t="s">
        <v>275</v>
      </c>
      <c r="J59" s="785"/>
      <c r="K59" s="786"/>
      <c r="L59" s="52"/>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row>
    <row r="60" spans="1:54" s="11" customFormat="1" ht="58.5" customHeight="1" x14ac:dyDescent="0.35">
      <c r="A60" s="22"/>
      <c r="B60" s="51"/>
      <c r="C60" s="425" t="s">
        <v>810</v>
      </c>
      <c r="D60" s="784" t="s">
        <v>815</v>
      </c>
      <c r="E60" s="785"/>
      <c r="F60" s="786"/>
      <c r="G60" s="49"/>
      <c r="H60" s="33" t="s">
        <v>222</v>
      </c>
      <c r="I60" s="784" t="s">
        <v>276</v>
      </c>
      <c r="J60" s="785"/>
      <c r="K60" s="786"/>
      <c r="L60" s="52"/>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row>
    <row r="61" spans="1:54" ht="60" customHeight="1" x14ac:dyDescent="0.35">
      <c r="A61" s="23"/>
      <c r="B61" s="51"/>
      <c r="C61" s="425" t="s">
        <v>811</v>
      </c>
      <c r="D61" s="784" t="s">
        <v>816</v>
      </c>
      <c r="E61" s="785"/>
      <c r="F61" s="786"/>
      <c r="G61" s="49"/>
      <c r="H61" s="33" t="s">
        <v>223</v>
      </c>
      <c r="I61" s="784" t="s">
        <v>277</v>
      </c>
      <c r="J61" s="785"/>
      <c r="K61" s="786"/>
      <c r="L61" s="52"/>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row>
    <row r="62" spans="1:54" ht="54" customHeight="1" x14ac:dyDescent="0.35">
      <c r="A62" s="23"/>
      <c r="B62" s="46"/>
      <c r="C62" s="562" t="s">
        <v>812</v>
      </c>
      <c r="D62" s="798" t="s">
        <v>817</v>
      </c>
      <c r="E62" s="799"/>
      <c r="F62" s="800"/>
      <c r="G62" s="49"/>
      <c r="H62" s="33" t="s">
        <v>224</v>
      </c>
      <c r="I62" s="784" t="s">
        <v>278</v>
      </c>
      <c r="J62" s="785"/>
      <c r="K62" s="786"/>
      <c r="L62" s="47"/>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row>
    <row r="63" spans="1:54" ht="61.5" customHeight="1" thickBot="1" x14ac:dyDescent="0.4">
      <c r="A63" s="23"/>
      <c r="B63" s="46"/>
      <c r="C63" s="562" t="s">
        <v>813</v>
      </c>
      <c r="D63" s="798" t="s">
        <v>818</v>
      </c>
      <c r="E63" s="799"/>
      <c r="F63" s="800"/>
      <c r="G63" s="49"/>
      <c r="H63" s="34" t="s">
        <v>225</v>
      </c>
      <c r="I63" s="778" t="s">
        <v>279</v>
      </c>
      <c r="J63" s="779"/>
      <c r="K63" s="780"/>
      <c r="L63" s="47"/>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row>
    <row r="64" spans="1:54" ht="61.5" customHeight="1" x14ac:dyDescent="0.35">
      <c r="A64" s="23"/>
      <c r="B64" s="46"/>
      <c r="C64" s="559" t="s">
        <v>819</v>
      </c>
      <c r="D64" s="798" t="s">
        <v>821</v>
      </c>
      <c r="E64" s="799"/>
      <c r="F64" s="800"/>
      <c r="G64" s="46"/>
      <c r="H64" s="156"/>
      <c r="I64" s="416"/>
      <c r="J64" s="416"/>
      <c r="K64" s="416"/>
      <c r="L64" s="47"/>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row>
    <row r="65" spans="1:54" ht="61.5" customHeight="1" thickBot="1" x14ac:dyDescent="0.4">
      <c r="A65" s="23"/>
      <c r="B65" s="396"/>
      <c r="C65" s="426" t="s">
        <v>820</v>
      </c>
      <c r="D65" s="778" t="s">
        <v>822</v>
      </c>
      <c r="E65" s="779"/>
      <c r="F65" s="780"/>
      <c r="G65" s="46"/>
      <c r="H65" s="156"/>
      <c r="I65" s="416"/>
      <c r="J65" s="416"/>
      <c r="K65" s="416"/>
      <c r="L65" s="47"/>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row>
    <row r="66" spans="1:54" ht="15" thickBot="1" x14ac:dyDescent="0.4">
      <c r="A66" s="23"/>
      <c r="B66" s="56"/>
      <c r="C66" s="57"/>
      <c r="D66" s="58"/>
      <c r="E66" s="58"/>
      <c r="F66" s="58"/>
      <c r="G66" s="58"/>
      <c r="H66" s="58"/>
      <c r="I66" s="58"/>
      <c r="J66" s="113"/>
      <c r="K66" s="113"/>
      <c r="L66" s="59"/>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row>
    <row r="67" spans="1:54" ht="49.9" customHeight="1" x14ac:dyDescent="0.35">
      <c r="A67" s="23"/>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row>
    <row r="68" spans="1:54" ht="49.9" customHeight="1" x14ac:dyDescent="0.35">
      <c r="A68" s="23"/>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row>
    <row r="69" spans="1:54" ht="49.5" customHeight="1" x14ac:dyDescent="0.35">
      <c r="A69" s="23"/>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row>
    <row r="70" spans="1:54" ht="49.9" customHeight="1" x14ac:dyDescent="0.35">
      <c r="A70" s="23"/>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row>
    <row r="71" spans="1:54" ht="49.9" customHeight="1" x14ac:dyDescent="0.35">
      <c r="A71" s="23"/>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row>
    <row r="72" spans="1:54" ht="49.9" customHeight="1" x14ac:dyDescent="0.35">
      <c r="A72" s="23"/>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row>
    <row r="73" spans="1:54" x14ac:dyDescent="0.35">
      <c r="A73" s="23"/>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row>
    <row r="74" spans="1:54" x14ac:dyDescent="0.35">
      <c r="A74" s="23"/>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row>
    <row r="75" spans="1:54" x14ac:dyDescent="0.35">
      <c r="A75" s="23"/>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row>
    <row r="76" spans="1:54" x14ac:dyDescent="0.35">
      <c r="A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row>
    <row r="77" spans="1:54" x14ac:dyDescent="0.3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row>
    <row r="78" spans="1:54" x14ac:dyDescent="0.3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row>
    <row r="79" spans="1:54" x14ac:dyDescent="0.3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row>
    <row r="80" spans="1:54" x14ac:dyDescent="0.35">
      <c r="A80" s="100"/>
      <c r="B80" s="100"/>
      <c r="C80" s="100"/>
      <c r="D80" s="100"/>
      <c r="E80" s="100"/>
      <c r="F80" s="100"/>
      <c r="G80" s="100"/>
      <c r="H80" s="100"/>
      <c r="I80" s="100"/>
      <c r="J80" s="100"/>
      <c r="K80" s="100"/>
      <c r="L80" s="100"/>
      <c r="M80" s="100"/>
    </row>
    <row r="81" spans="1:13" x14ac:dyDescent="0.35">
      <c r="A81" s="100"/>
      <c r="B81" s="100"/>
      <c r="C81" s="100"/>
      <c r="D81" s="100"/>
      <c r="E81" s="100"/>
      <c r="F81" s="100"/>
      <c r="G81" s="100"/>
      <c r="H81" s="100"/>
      <c r="I81" s="100"/>
      <c r="J81" s="100"/>
      <c r="K81" s="100"/>
      <c r="L81" s="100"/>
      <c r="M81" s="100"/>
    </row>
    <row r="82" spans="1:13" x14ac:dyDescent="0.35">
      <c r="A82" s="100"/>
      <c r="B82" s="100"/>
      <c r="C82" s="100"/>
      <c r="D82" s="100"/>
      <c r="E82" s="100"/>
      <c r="F82" s="100"/>
      <c r="G82" s="100"/>
      <c r="H82" s="100"/>
      <c r="I82" s="100"/>
      <c r="J82" s="100"/>
      <c r="K82" s="100"/>
      <c r="L82" s="100"/>
      <c r="M82" s="100"/>
    </row>
    <row r="83" spans="1:13" x14ac:dyDescent="0.35">
      <c r="A83" s="100"/>
      <c r="B83" s="100"/>
      <c r="C83" s="100"/>
      <c r="D83" s="100"/>
      <c r="E83" s="100"/>
      <c r="F83" s="100"/>
      <c r="G83" s="100"/>
      <c r="H83" s="100"/>
      <c r="I83" s="100"/>
      <c r="J83" s="100"/>
      <c r="K83" s="100"/>
      <c r="L83" s="100"/>
      <c r="M83" s="100"/>
    </row>
    <row r="84" spans="1:13" x14ac:dyDescent="0.35">
      <c r="A84" s="100"/>
      <c r="B84" s="100"/>
      <c r="C84" s="100"/>
      <c r="D84" s="100"/>
      <c r="E84" s="100"/>
      <c r="F84" s="100"/>
      <c r="G84" s="100"/>
      <c r="H84" s="100"/>
      <c r="I84" s="100"/>
      <c r="J84" s="100"/>
      <c r="K84" s="100"/>
      <c r="L84" s="100"/>
      <c r="M84" s="100"/>
    </row>
    <row r="85" spans="1:13" x14ac:dyDescent="0.35">
      <c r="A85" s="100"/>
      <c r="B85" s="100"/>
      <c r="C85" s="100"/>
      <c r="D85" s="100"/>
      <c r="E85" s="100"/>
      <c r="F85" s="100"/>
      <c r="G85" s="100"/>
      <c r="H85" s="100"/>
      <c r="I85" s="100"/>
      <c r="J85" s="100"/>
      <c r="K85" s="100"/>
      <c r="L85" s="100"/>
      <c r="M85" s="100"/>
    </row>
    <row r="86" spans="1:13" x14ac:dyDescent="0.35">
      <c r="A86" s="100"/>
      <c r="B86" s="100"/>
      <c r="C86" s="100"/>
      <c r="D86" s="100"/>
      <c r="E86" s="100"/>
      <c r="F86" s="100"/>
      <c r="G86" s="100"/>
      <c r="H86" s="100"/>
      <c r="I86" s="100"/>
      <c r="J86" s="100"/>
      <c r="K86" s="100"/>
      <c r="L86" s="100"/>
      <c r="M86" s="100"/>
    </row>
    <row r="87" spans="1:13" x14ac:dyDescent="0.35">
      <c r="A87" s="100"/>
      <c r="B87" s="100"/>
      <c r="C87" s="100"/>
      <c r="D87" s="100"/>
      <c r="E87" s="100"/>
      <c r="F87" s="100"/>
      <c r="G87" s="100"/>
      <c r="H87" s="100"/>
      <c r="I87" s="100"/>
      <c r="J87" s="100"/>
      <c r="K87" s="100"/>
      <c r="L87" s="100"/>
      <c r="M87" s="100"/>
    </row>
    <row r="88" spans="1:13" x14ac:dyDescent="0.35">
      <c r="A88" s="100"/>
      <c r="B88" s="100"/>
      <c r="C88" s="100"/>
      <c r="D88" s="100"/>
      <c r="E88" s="100"/>
      <c r="F88" s="100"/>
      <c r="G88" s="100"/>
      <c r="H88" s="100"/>
      <c r="I88" s="100"/>
      <c r="J88" s="100"/>
      <c r="K88" s="100"/>
      <c r="L88" s="100"/>
      <c r="M88" s="100"/>
    </row>
    <row r="89" spans="1:13" x14ac:dyDescent="0.35">
      <c r="A89" s="100"/>
      <c r="B89" s="100"/>
      <c r="C89" s="100"/>
      <c r="D89" s="100"/>
      <c r="E89" s="100"/>
      <c r="F89" s="100"/>
      <c r="G89" s="100"/>
      <c r="H89" s="100"/>
      <c r="I89" s="100"/>
      <c r="J89" s="100"/>
      <c r="K89" s="100"/>
      <c r="L89" s="100"/>
      <c r="M89" s="100"/>
    </row>
    <row r="90" spans="1:13" x14ac:dyDescent="0.35">
      <c r="A90" s="100"/>
      <c r="B90" s="100"/>
      <c r="C90" s="100"/>
      <c r="D90" s="100"/>
      <c r="E90" s="100"/>
      <c r="F90" s="100"/>
      <c r="G90" s="100"/>
      <c r="H90" s="100"/>
      <c r="I90" s="100"/>
      <c r="J90" s="100"/>
      <c r="K90" s="100"/>
      <c r="L90" s="100"/>
      <c r="M90" s="100"/>
    </row>
    <row r="91" spans="1:13" x14ac:dyDescent="0.35">
      <c r="A91" s="100"/>
      <c r="B91" s="100"/>
      <c r="C91" s="100"/>
      <c r="D91" s="100"/>
      <c r="E91" s="100"/>
      <c r="F91" s="100"/>
      <c r="G91" s="100"/>
      <c r="H91" s="100"/>
      <c r="I91" s="100"/>
      <c r="J91" s="100"/>
      <c r="K91" s="100"/>
      <c r="L91" s="100"/>
      <c r="M91" s="100"/>
    </row>
    <row r="92" spans="1:13" x14ac:dyDescent="0.35">
      <c r="A92" s="100"/>
      <c r="B92" s="100"/>
      <c r="C92" s="100"/>
      <c r="D92" s="100"/>
      <c r="E92" s="100"/>
      <c r="F92" s="100"/>
      <c r="G92" s="100"/>
      <c r="H92" s="100"/>
      <c r="I92" s="100"/>
      <c r="J92" s="100"/>
      <c r="K92" s="100"/>
      <c r="L92" s="100"/>
      <c r="M92" s="100"/>
    </row>
    <row r="93" spans="1:13" x14ac:dyDescent="0.35">
      <c r="A93" s="100"/>
      <c r="B93" s="100"/>
      <c r="C93" s="100"/>
      <c r="D93" s="100"/>
      <c r="E93" s="100"/>
      <c r="F93" s="100"/>
      <c r="G93" s="100"/>
      <c r="H93" s="100"/>
      <c r="I93" s="100"/>
      <c r="J93" s="100"/>
      <c r="K93" s="100"/>
      <c r="L93" s="100"/>
      <c r="M93" s="100"/>
    </row>
    <row r="94" spans="1:13" x14ac:dyDescent="0.35">
      <c r="A94" s="100"/>
      <c r="B94" s="100"/>
      <c r="C94" s="100"/>
      <c r="D94" s="100"/>
      <c r="E94" s="100"/>
      <c r="F94" s="100"/>
      <c r="G94" s="100"/>
      <c r="H94" s="100"/>
      <c r="I94" s="100"/>
      <c r="J94" s="100"/>
      <c r="K94" s="100"/>
      <c r="L94" s="100"/>
      <c r="M94" s="100"/>
    </row>
    <row r="95" spans="1:13" x14ac:dyDescent="0.35">
      <c r="A95" s="100"/>
      <c r="B95" s="100"/>
      <c r="C95" s="100"/>
      <c r="D95" s="100"/>
      <c r="E95" s="100"/>
      <c r="F95" s="100"/>
      <c r="G95" s="100"/>
      <c r="H95" s="100"/>
      <c r="I95" s="100"/>
      <c r="J95" s="100"/>
      <c r="K95" s="100"/>
      <c r="L95" s="100"/>
      <c r="M95" s="100"/>
    </row>
    <row r="96" spans="1:13" x14ac:dyDescent="0.35">
      <c r="A96" s="100"/>
      <c r="B96" s="100"/>
      <c r="C96" s="100"/>
      <c r="D96" s="100"/>
      <c r="E96" s="100"/>
      <c r="F96" s="100"/>
      <c r="G96" s="100"/>
      <c r="H96" s="100"/>
      <c r="I96" s="100"/>
      <c r="J96" s="100"/>
      <c r="K96" s="100"/>
      <c r="L96" s="100"/>
      <c r="M96" s="100"/>
    </row>
    <row r="97" spans="1:13" x14ac:dyDescent="0.35">
      <c r="A97" s="100"/>
      <c r="B97" s="100"/>
      <c r="C97" s="100"/>
      <c r="D97" s="100"/>
      <c r="E97" s="100"/>
      <c r="F97" s="100"/>
      <c r="G97" s="100"/>
      <c r="H97" s="100"/>
      <c r="I97" s="100"/>
      <c r="J97" s="100"/>
      <c r="K97" s="100"/>
      <c r="L97" s="100"/>
      <c r="M97" s="100"/>
    </row>
    <row r="98" spans="1:13" x14ac:dyDescent="0.35">
      <c r="A98" s="100"/>
      <c r="B98" s="100"/>
      <c r="C98" s="100"/>
      <c r="D98" s="100"/>
      <c r="E98" s="100"/>
      <c r="F98" s="100"/>
      <c r="G98" s="100"/>
      <c r="H98" s="100"/>
      <c r="I98" s="100"/>
      <c r="J98" s="100"/>
      <c r="K98" s="100"/>
      <c r="L98" s="100"/>
      <c r="M98" s="100"/>
    </row>
    <row r="99" spans="1:13" x14ac:dyDescent="0.35">
      <c r="A99" s="100"/>
      <c r="B99" s="100"/>
      <c r="C99" s="100"/>
      <c r="D99" s="100"/>
      <c r="E99" s="100"/>
      <c r="F99" s="100"/>
      <c r="G99" s="100"/>
      <c r="H99" s="100"/>
      <c r="I99" s="100"/>
      <c r="J99" s="100"/>
      <c r="K99" s="100"/>
      <c r="L99" s="100"/>
      <c r="M99" s="100"/>
    </row>
    <row r="100" spans="1:13" x14ac:dyDescent="0.35">
      <c r="A100" s="100"/>
      <c r="B100" s="100"/>
      <c r="C100" s="100"/>
      <c r="D100" s="100"/>
      <c r="E100" s="100"/>
      <c r="F100" s="100"/>
      <c r="G100" s="100"/>
      <c r="H100" s="100"/>
      <c r="I100" s="100"/>
      <c r="J100" s="100"/>
      <c r="K100" s="100"/>
      <c r="L100" s="100"/>
      <c r="M100" s="100"/>
    </row>
    <row r="101" spans="1:13" x14ac:dyDescent="0.35">
      <c r="A101" s="100"/>
      <c r="B101" s="100"/>
      <c r="C101" s="100"/>
      <c r="D101" s="100"/>
      <c r="E101" s="100"/>
      <c r="F101" s="100"/>
      <c r="G101" s="100"/>
      <c r="H101" s="100"/>
      <c r="I101" s="100"/>
      <c r="J101" s="100"/>
      <c r="K101" s="100"/>
      <c r="L101" s="100"/>
      <c r="M101" s="100"/>
    </row>
    <row r="102" spans="1:13" x14ac:dyDescent="0.35">
      <c r="A102" s="100"/>
      <c r="B102" s="100"/>
      <c r="C102" s="100"/>
      <c r="D102" s="100"/>
      <c r="E102" s="100"/>
      <c r="F102" s="100"/>
      <c r="G102" s="100"/>
      <c r="H102" s="100"/>
      <c r="I102" s="100"/>
      <c r="J102" s="100"/>
      <c r="K102" s="100"/>
      <c r="L102" s="100"/>
      <c r="M102" s="100"/>
    </row>
    <row r="103" spans="1:13" x14ac:dyDescent="0.35">
      <c r="A103" s="100"/>
      <c r="B103" s="100"/>
      <c r="C103" s="100"/>
      <c r="D103" s="100"/>
      <c r="E103" s="100"/>
      <c r="F103" s="100"/>
      <c r="G103" s="100"/>
      <c r="H103" s="100"/>
      <c r="I103" s="100"/>
      <c r="J103" s="100"/>
      <c r="K103" s="100"/>
      <c r="L103" s="100"/>
      <c r="M103" s="100"/>
    </row>
    <row r="104" spans="1:13" x14ac:dyDescent="0.35">
      <c r="A104" s="100"/>
      <c r="B104" s="100"/>
      <c r="C104" s="100"/>
      <c r="D104" s="100"/>
      <c r="E104" s="100"/>
      <c r="F104" s="100"/>
      <c r="G104" s="100"/>
      <c r="H104" s="100"/>
      <c r="I104" s="100"/>
      <c r="J104" s="100"/>
      <c r="K104" s="100"/>
      <c r="L104" s="100"/>
      <c r="M104" s="100"/>
    </row>
    <row r="105" spans="1:13" x14ac:dyDescent="0.35">
      <c r="A105" s="100"/>
      <c r="B105" s="100"/>
      <c r="C105" s="100"/>
      <c r="D105" s="100"/>
      <c r="E105" s="100"/>
      <c r="F105" s="100"/>
      <c r="G105" s="100"/>
      <c r="H105" s="100"/>
      <c r="I105" s="100"/>
      <c r="J105" s="100"/>
      <c r="K105" s="100"/>
      <c r="L105" s="100"/>
      <c r="M105" s="100"/>
    </row>
    <row r="106" spans="1:13" x14ac:dyDescent="0.35">
      <c r="A106" s="100"/>
      <c r="B106" s="100"/>
      <c r="C106" s="100"/>
      <c r="D106" s="100"/>
      <c r="E106" s="100"/>
      <c r="F106" s="100"/>
      <c r="G106" s="100"/>
      <c r="H106" s="100"/>
      <c r="I106" s="100"/>
      <c r="J106" s="100"/>
      <c r="K106" s="100"/>
      <c r="L106" s="100"/>
      <c r="M106" s="100"/>
    </row>
    <row r="107" spans="1:13" x14ac:dyDescent="0.35">
      <c r="A107" s="100"/>
      <c r="B107" s="100"/>
      <c r="C107" s="100"/>
      <c r="D107" s="100"/>
      <c r="E107" s="100"/>
      <c r="F107" s="100"/>
      <c r="G107" s="100"/>
      <c r="H107" s="100"/>
      <c r="I107" s="100"/>
      <c r="J107" s="100"/>
      <c r="K107" s="100"/>
      <c r="L107" s="100"/>
      <c r="M107" s="100"/>
    </row>
    <row r="108" spans="1:13" x14ac:dyDescent="0.35">
      <c r="A108" s="100"/>
      <c r="B108" s="100"/>
      <c r="C108" s="100"/>
      <c r="D108" s="100"/>
      <c r="E108" s="100"/>
      <c r="F108" s="100"/>
      <c r="G108" s="100"/>
      <c r="H108" s="100"/>
      <c r="I108" s="100"/>
      <c r="J108" s="100"/>
      <c r="K108" s="100"/>
      <c r="L108" s="100"/>
      <c r="M108" s="100"/>
    </row>
    <row r="109" spans="1:13" x14ac:dyDescent="0.35">
      <c r="A109" s="100"/>
      <c r="B109" s="100"/>
      <c r="C109" s="100"/>
      <c r="D109" s="100"/>
      <c r="E109" s="100"/>
      <c r="F109" s="100"/>
      <c r="G109" s="100"/>
      <c r="H109" s="100"/>
      <c r="I109" s="100"/>
      <c r="J109" s="100"/>
      <c r="K109" s="100"/>
      <c r="L109" s="100"/>
      <c r="M109" s="100"/>
    </row>
    <row r="110" spans="1:13" x14ac:dyDescent="0.35">
      <c r="A110" s="100"/>
      <c r="B110" s="100"/>
      <c r="C110" s="100"/>
      <c r="D110" s="100"/>
      <c r="E110" s="100"/>
      <c r="F110" s="100"/>
      <c r="G110" s="100"/>
      <c r="H110" s="100"/>
      <c r="I110" s="100"/>
      <c r="J110" s="100"/>
      <c r="K110" s="100"/>
      <c r="L110" s="100"/>
      <c r="M110" s="100"/>
    </row>
    <row r="111" spans="1:13" x14ac:dyDescent="0.35">
      <c r="A111" s="100"/>
      <c r="B111" s="100"/>
      <c r="C111" s="100"/>
      <c r="D111" s="100"/>
      <c r="E111" s="100"/>
      <c r="F111" s="100"/>
      <c r="G111" s="100"/>
      <c r="H111" s="100"/>
      <c r="I111" s="100"/>
      <c r="J111" s="100"/>
      <c r="K111" s="100"/>
      <c r="L111" s="100"/>
      <c r="M111" s="100"/>
    </row>
    <row r="112" spans="1:13" x14ac:dyDescent="0.35">
      <c r="A112" s="100"/>
      <c r="B112" s="100"/>
      <c r="C112" s="100"/>
      <c r="D112" s="100"/>
      <c r="E112" s="100"/>
      <c r="F112" s="100"/>
      <c r="G112" s="100"/>
      <c r="H112" s="100"/>
      <c r="I112" s="100"/>
      <c r="J112" s="100"/>
      <c r="K112" s="100"/>
      <c r="L112" s="100"/>
      <c r="M112" s="100"/>
    </row>
    <row r="113" spans="1:13" x14ac:dyDescent="0.35">
      <c r="A113" s="100"/>
      <c r="B113" s="100"/>
      <c r="C113" s="100"/>
      <c r="D113" s="100"/>
      <c r="E113" s="100"/>
      <c r="F113" s="100"/>
      <c r="G113" s="100"/>
      <c r="H113" s="100"/>
      <c r="I113" s="100"/>
      <c r="J113" s="100"/>
      <c r="K113" s="100"/>
      <c r="L113" s="100"/>
      <c r="M113" s="100"/>
    </row>
    <row r="114" spans="1:13" x14ac:dyDescent="0.35">
      <c r="A114" s="100"/>
      <c r="B114" s="100"/>
      <c r="C114" s="100"/>
      <c r="D114" s="100"/>
      <c r="E114" s="100"/>
      <c r="F114" s="100"/>
      <c r="G114" s="100"/>
      <c r="H114" s="100"/>
      <c r="I114" s="100"/>
      <c r="J114" s="100"/>
      <c r="K114" s="100"/>
      <c r="L114" s="100"/>
      <c r="M114" s="100"/>
    </row>
    <row r="115" spans="1:13" x14ac:dyDescent="0.35">
      <c r="A115" s="100"/>
      <c r="B115" s="100"/>
      <c r="J115" s="100"/>
      <c r="K115" s="100"/>
      <c r="L115" s="100"/>
      <c r="M115" s="100"/>
    </row>
    <row r="116" spans="1:13" x14ac:dyDescent="0.35">
      <c r="A116" s="100"/>
      <c r="B116" s="100"/>
      <c r="J116" s="100"/>
      <c r="K116" s="100"/>
      <c r="L116" s="100"/>
      <c r="M116" s="100"/>
    </row>
    <row r="117" spans="1:13" x14ac:dyDescent="0.35">
      <c r="A117" s="100"/>
      <c r="B117" s="100"/>
      <c r="J117" s="100"/>
      <c r="K117" s="100"/>
      <c r="L117" s="100"/>
      <c r="M117" s="100"/>
    </row>
    <row r="118" spans="1:13" x14ac:dyDescent="0.35">
      <c r="A118" s="100"/>
      <c r="B118" s="100"/>
      <c r="J118" s="100"/>
      <c r="K118" s="100"/>
      <c r="L118" s="100"/>
      <c r="M118" s="100"/>
    </row>
    <row r="119" spans="1:13" x14ac:dyDescent="0.35">
      <c r="A119" s="100"/>
      <c r="B119" s="100"/>
      <c r="J119" s="100"/>
      <c r="K119" s="100"/>
      <c r="L119" s="100"/>
      <c r="M119" s="100"/>
    </row>
    <row r="120" spans="1:13" x14ac:dyDescent="0.35">
      <c r="A120" s="100"/>
      <c r="B120" s="100"/>
      <c r="J120" s="100"/>
      <c r="K120" s="100"/>
      <c r="L120" s="100"/>
      <c r="M120" s="100"/>
    </row>
    <row r="121" spans="1:13" x14ac:dyDescent="0.35">
      <c r="A121" s="100"/>
      <c r="B121" s="100"/>
      <c r="J121" s="100"/>
      <c r="K121" s="100"/>
      <c r="L121" s="100"/>
      <c r="M121" s="100"/>
    </row>
    <row r="122" spans="1:13" x14ac:dyDescent="0.35">
      <c r="A122" s="100"/>
      <c r="B122" s="100"/>
      <c r="J122" s="100"/>
      <c r="K122" s="100"/>
      <c r="L122" s="100"/>
      <c r="M122" s="100"/>
    </row>
    <row r="123" spans="1:13" x14ac:dyDescent="0.35">
      <c r="A123" s="100"/>
      <c r="B123" s="100"/>
      <c r="J123" s="100"/>
      <c r="K123" s="100"/>
      <c r="L123" s="100"/>
      <c r="M123" s="100"/>
    </row>
    <row r="124" spans="1:13" x14ac:dyDescent="0.35">
      <c r="B124" s="100"/>
      <c r="L124" s="100"/>
    </row>
  </sheetData>
  <mergeCells count="66">
    <mergeCell ref="D64:F64"/>
    <mergeCell ref="D65:F65"/>
    <mergeCell ref="C5:K5"/>
    <mergeCell ref="D59:F59"/>
    <mergeCell ref="D60:F60"/>
    <mergeCell ref="D61:F61"/>
    <mergeCell ref="D62:F62"/>
    <mergeCell ref="D63:F63"/>
    <mergeCell ref="D29:E29"/>
    <mergeCell ref="H25:I25"/>
    <mergeCell ref="H28:I28"/>
    <mergeCell ref="H29:I29"/>
    <mergeCell ref="D58:F58"/>
    <mergeCell ref="C47:C50"/>
    <mergeCell ref="F47:G47"/>
    <mergeCell ref="F48:G48"/>
    <mergeCell ref="D46:E46"/>
    <mergeCell ref="D49:E49"/>
    <mergeCell ref="H46:I46"/>
    <mergeCell ref="E32:J32"/>
    <mergeCell ref="E33:J33"/>
    <mergeCell ref="D47:E47"/>
    <mergeCell ref="H47:I47"/>
    <mergeCell ref="F46:G46"/>
    <mergeCell ref="C35:J35"/>
    <mergeCell ref="D36:K43"/>
    <mergeCell ref="I63:K63"/>
    <mergeCell ref="H48:I48"/>
    <mergeCell ref="I58:K58"/>
    <mergeCell ref="I59:K59"/>
    <mergeCell ref="I60:K60"/>
    <mergeCell ref="I61:K61"/>
    <mergeCell ref="I62:K62"/>
    <mergeCell ref="E53:J53"/>
    <mergeCell ref="D48:E48"/>
    <mergeCell ref="H49:I49"/>
    <mergeCell ref="E52:J52"/>
    <mergeCell ref="C55:E55"/>
    <mergeCell ref="F49:G49"/>
    <mergeCell ref="F24:G24"/>
    <mergeCell ref="D19:K22"/>
    <mergeCell ref="D24:E24"/>
    <mergeCell ref="H24:I24"/>
    <mergeCell ref="D10:E10"/>
    <mergeCell ref="I10:J10"/>
    <mergeCell ref="D25:E25"/>
    <mergeCell ref="D28:E28"/>
    <mergeCell ref="H26:I26"/>
    <mergeCell ref="H27:I27"/>
    <mergeCell ref="D27:E27"/>
    <mergeCell ref="D26:E26"/>
    <mergeCell ref="C3:K3"/>
    <mergeCell ref="C4:K4"/>
    <mergeCell ref="C18:J18"/>
    <mergeCell ref="D8:E8"/>
    <mergeCell ref="D9:E9"/>
    <mergeCell ref="D11:E11"/>
    <mergeCell ref="D7:E7"/>
    <mergeCell ref="H7:I7"/>
    <mergeCell ref="I11:J11"/>
    <mergeCell ref="I9:J9"/>
    <mergeCell ref="I8:J8"/>
    <mergeCell ref="E15:J15"/>
    <mergeCell ref="E16:J16"/>
    <mergeCell ref="D14:K14"/>
    <mergeCell ref="F7:G7"/>
  </mergeCells>
  <dataValidations count="6">
    <dataValidation type="list" allowBlank="1" showInputMessage="1" showErrorMessage="1" sqref="F28:G29 F48:G49 G9:H11"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6" xr:uid="{00000000-0002-0000-0700-000001000000}"/>
    <dataValidation allowBlank="1" showInputMessage="1" showErrorMessage="1" prompt="Refers to the progress expected to be reached at project finalization. " sqref="H7:I7 H24:I24 H46:I46" xr:uid="{00000000-0002-0000-0700-000002000000}"/>
    <dataValidation allowBlank="1" showInputMessage="1" showErrorMessage="1" prompt="Please use the drop-down menu to fill this section" sqref="F7:G7 F24:G24 F46:G46" xr:uid="{00000000-0002-0000-0700-000003000000}"/>
    <dataValidation allowBlank="1" showInputMessage="1" showErrorMessage="1" prompt="Report the project components/outcomes as in the project document " sqref="D7:E7 D24:E24 D46:E46" xr:uid="{00000000-0002-0000-0700-000004000000}"/>
    <dataValidation type="list" allowBlank="1" showInputMessage="1" showErrorMessage="1" prompt="Please use drop down menu to enter data " sqref="F8:H8 F25:G27 F47:G47 F9:F11" xr:uid="{00000000-0002-0000-0700-000005000000}">
      <formula1>"Outcome 1, Outcome 2, Outcome 3, Outcome 4, Outcome 5, Outcome 6, Outcome 7, Outcome 8"</formula1>
    </dataValidation>
  </dataValidations>
  <hyperlinks>
    <hyperlink ref="E16" r:id="rId1" xr:uid="{00000000-0004-0000-0700-000000000000}"/>
    <hyperlink ref="E33" r:id="rId2" xr:uid="{00000000-0004-0000-0700-000001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3"/>
  <sheetViews>
    <sheetView zoomScale="80" zoomScaleNormal="80" workbookViewId="0">
      <selection activeCell="H42" sqref="H42"/>
    </sheetView>
  </sheetViews>
  <sheetFormatPr defaultColWidth="8.7265625" defaultRowHeight="14.5" x14ac:dyDescent="0.35"/>
  <cols>
    <col min="1" max="1" width="1.453125" customWidth="1"/>
    <col min="2" max="2" width="1.7265625" customWidth="1"/>
    <col min="3" max="3" width="16.7265625" customWidth="1"/>
    <col min="4" max="4" width="11.453125" customWidth="1"/>
    <col min="5" max="5" width="23.7265625" customWidth="1"/>
    <col min="6" max="6" width="19.453125" customWidth="1"/>
    <col min="7" max="7" width="68" customWidth="1"/>
    <col min="8" max="8" width="28.7265625" customWidth="1"/>
    <col min="9" max="9" width="14.1796875" customWidth="1"/>
    <col min="10" max="10" width="1.7265625" customWidth="1"/>
  </cols>
  <sheetData>
    <row r="1" spans="2:9" ht="15" thickBot="1" x14ac:dyDescent="0.4"/>
    <row r="2" spans="2:9" ht="15" thickBot="1" x14ac:dyDescent="0.4">
      <c r="B2" s="42"/>
      <c r="C2" s="43"/>
      <c r="D2" s="44"/>
      <c r="E2" s="44"/>
      <c r="F2" s="44"/>
      <c r="G2" s="44"/>
      <c r="H2" s="44"/>
      <c r="I2" s="45"/>
    </row>
    <row r="3" spans="2:9" ht="20.5" thickBot="1" x14ac:dyDescent="0.45">
      <c r="B3" s="93"/>
      <c r="C3" s="584" t="s">
        <v>235</v>
      </c>
      <c r="D3" s="819"/>
      <c r="E3" s="819"/>
      <c r="F3" s="819"/>
      <c r="G3" s="819"/>
      <c r="H3" s="820"/>
      <c r="I3" s="95"/>
    </row>
    <row r="4" spans="2:9" x14ac:dyDescent="0.35">
      <c r="B4" s="46"/>
      <c r="C4" s="821" t="s">
        <v>236</v>
      </c>
      <c r="D4" s="821"/>
      <c r="E4" s="821"/>
      <c r="F4" s="821"/>
      <c r="G4" s="821"/>
      <c r="H4" s="821"/>
      <c r="I4" s="47"/>
    </row>
    <row r="5" spans="2:9" x14ac:dyDescent="0.35">
      <c r="B5" s="46"/>
      <c r="C5" s="801"/>
      <c r="D5" s="801"/>
      <c r="E5" s="801"/>
      <c r="F5" s="801"/>
      <c r="G5" s="801"/>
      <c r="H5" s="801"/>
      <c r="I5" s="47"/>
    </row>
    <row r="6" spans="2:9" ht="46.15" customHeight="1" thickBot="1" x14ac:dyDescent="0.4">
      <c r="B6" s="46"/>
      <c r="C6" s="825" t="s">
        <v>237</v>
      </c>
      <c r="D6" s="825"/>
      <c r="E6" s="49"/>
      <c r="F6" s="49"/>
      <c r="G6" s="49"/>
      <c r="H6" s="49"/>
      <c r="I6" s="47"/>
    </row>
    <row r="7" spans="2:9" ht="30" customHeight="1" thickBot="1" x14ac:dyDescent="0.4">
      <c r="B7" s="46"/>
      <c r="C7" s="159" t="s">
        <v>234</v>
      </c>
      <c r="D7" s="822" t="s">
        <v>233</v>
      </c>
      <c r="E7" s="823"/>
      <c r="F7" s="523" t="s">
        <v>232</v>
      </c>
      <c r="G7" s="524" t="s">
        <v>261</v>
      </c>
      <c r="H7" s="523" t="s">
        <v>267</v>
      </c>
      <c r="I7" s="47"/>
    </row>
    <row r="8" spans="2:9" ht="47.25" customHeight="1" x14ac:dyDescent="0.35">
      <c r="B8" s="51"/>
      <c r="C8" s="806" t="s">
        <v>1137</v>
      </c>
      <c r="D8" s="824" t="s">
        <v>1044</v>
      </c>
      <c r="E8" s="812"/>
      <c r="F8" s="530">
        <v>0</v>
      </c>
      <c r="G8" s="531" t="s">
        <v>1045</v>
      </c>
      <c r="H8" s="532" t="s">
        <v>1046</v>
      </c>
      <c r="I8" s="52"/>
    </row>
    <row r="9" spans="2:9" ht="38.25" customHeight="1" x14ac:dyDescent="0.35">
      <c r="B9" s="51"/>
      <c r="C9" s="807"/>
      <c r="D9" s="816" t="s">
        <v>1047</v>
      </c>
      <c r="E9" s="814"/>
      <c r="F9" s="525">
        <v>0</v>
      </c>
      <c r="G9" s="526" t="s">
        <v>1048</v>
      </c>
      <c r="H9" s="533" t="s">
        <v>1136</v>
      </c>
      <c r="I9" s="52"/>
    </row>
    <row r="10" spans="2:9" ht="134.25" customHeight="1" x14ac:dyDescent="0.35">
      <c r="B10" s="51"/>
      <c r="C10" s="807"/>
      <c r="D10" s="816" t="s">
        <v>1049</v>
      </c>
      <c r="E10" s="814"/>
      <c r="F10" s="525">
        <v>0</v>
      </c>
      <c r="G10" s="527" t="s">
        <v>1050</v>
      </c>
      <c r="H10" s="533" t="s">
        <v>1051</v>
      </c>
      <c r="I10" s="52"/>
    </row>
    <row r="11" spans="2:9" ht="95.25" customHeight="1" x14ac:dyDescent="0.35">
      <c r="B11" s="51"/>
      <c r="C11" s="807"/>
      <c r="D11" s="816" t="s">
        <v>1052</v>
      </c>
      <c r="E11" s="814"/>
      <c r="F11" s="525">
        <v>0</v>
      </c>
      <c r="G11" s="528" t="s">
        <v>1053</v>
      </c>
      <c r="H11" s="533" t="s">
        <v>1054</v>
      </c>
      <c r="I11" s="52"/>
    </row>
    <row r="12" spans="2:9" ht="97.5" customHeight="1" x14ac:dyDescent="0.35">
      <c r="B12" s="51"/>
      <c r="C12" s="807"/>
      <c r="D12" s="816" t="s">
        <v>1055</v>
      </c>
      <c r="E12" s="814"/>
      <c r="F12" s="525">
        <v>0</v>
      </c>
      <c r="G12" s="528" t="s">
        <v>1056</v>
      </c>
      <c r="H12" s="533" t="s">
        <v>1057</v>
      </c>
      <c r="I12" s="52"/>
    </row>
    <row r="13" spans="2:9" ht="117" customHeight="1" thickBot="1" x14ac:dyDescent="0.4">
      <c r="B13" s="51"/>
      <c r="C13" s="808"/>
      <c r="D13" s="818" t="s">
        <v>1058</v>
      </c>
      <c r="E13" s="813"/>
      <c r="F13" s="534">
        <v>0</v>
      </c>
      <c r="G13" s="535" t="s">
        <v>1135</v>
      </c>
      <c r="H13" s="536" t="s">
        <v>1059</v>
      </c>
      <c r="I13" s="52"/>
    </row>
    <row r="14" spans="2:9" ht="74.25" customHeight="1" x14ac:dyDescent="0.35">
      <c r="B14" s="51"/>
      <c r="C14" s="809" t="s">
        <v>1138</v>
      </c>
      <c r="D14" s="812" t="s">
        <v>1060</v>
      </c>
      <c r="E14" s="812"/>
      <c r="F14" s="530">
        <v>0</v>
      </c>
      <c r="G14" s="537" t="s">
        <v>1061</v>
      </c>
      <c r="H14" s="532" t="s">
        <v>1062</v>
      </c>
      <c r="I14" s="52"/>
    </row>
    <row r="15" spans="2:9" ht="77.25" customHeight="1" x14ac:dyDescent="0.35">
      <c r="B15" s="51"/>
      <c r="C15" s="810"/>
      <c r="D15" s="814" t="s">
        <v>1063</v>
      </c>
      <c r="E15" s="814"/>
      <c r="F15" s="525">
        <v>0</v>
      </c>
      <c r="G15" s="525" t="s">
        <v>1064</v>
      </c>
      <c r="H15" s="533" t="s">
        <v>1065</v>
      </c>
      <c r="I15" s="52"/>
    </row>
    <row r="16" spans="2:9" ht="72" customHeight="1" x14ac:dyDescent="0.35">
      <c r="B16" s="51"/>
      <c r="C16" s="810"/>
      <c r="D16" s="814" t="s">
        <v>1066</v>
      </c>
      <c r="E16" s="814"/>
      <c r="F16" s="525">
        <v>0</v>
      </c>
      <c r="G16" s="525" t="s">
        <v>1067</v>
      </c>
      <c r="H16" s="533" t="s">
        <v>1068</v>
      </c>
      <c r="I16" s="52"/>
    </row>
    <row r="17" spans="2:9" ht="61.5" customHeight="1" thickBot="1" x14ac:dyDescent="0.4">
      <c r="B17" s="51"/>
      <c r="C17" s="811"/>
      <c r="D17" s="813" t="s">
        <v>1069</v>
      </c>
      <c r="E17" s="813"/>
      <c r="F17" s="534">
        <v>0</v>
      </c>
      <c r="G17" s="534" t="s">
        <v>1070</v>
      </c>
      <c r="H17" s="536" t="s">
        <v>1071</v>
      </c>
      <c r="I17" s="52"/>
    </row>
    <row r="18" spans="2:9" ht="100.5" customHeight="1" x14ac:dyDescent="0.35">
      <c r="B18" s="51"/>
      <c r="C18" s="809" t="s">
        <v>1139</v>
      </c>
      <c r="D18" s="815" t="s">
        <v>1072</v>
      </c>
      <c r="E18" s="815"/>
      <c r="F18" s="530">
        <v>0</v>
      </c>
      <c r="G18" s="530" t="s">
        <v>1073</v>
      </c>
      <c r="H18" s="532" t="s">
        <v>1074</v>
      </c>
      <c r="I18" s="52"/>
    </row>
    <row r="19" spans="2:9" ht="49.5" customHeight="1" x14ac:dyDescent="0.35">
      <c r="B19" s="51"/>
      <c r="C19" s="810"/>
      <c r="D19" s="814" t="s">
        <v>1075</v>
      </c>
      <c r="E19" s="814"/>
      <c r="F19" s="525">
        <v>0</v>
      </c>
      <c r="G19" s="525" t="s">
        <v>1076</v>
      </c>
      <c r="H19" s="533" t="s">
        <v>1077</v>
      </c>
      <c r="I19" s="52"/>
    </row>
    <row r="20" spans="2:9" ht="52.5" customHeight="1" x14ac:dyDescent="0.35">
      <c r="B20" s="51"/>
      <c r="C20" s="810"/>
      <c r="D20" s="814" t="s">
        <v>1078</v>
      </c>
      <c r="E20" s="814"/>
      <c r="F20" s="525">
        <v>0</v>
      </c>
      <c r="G20" s="525" t="s">
        <v>1079</v>
      </c>
      <c r="H20" s="533" t="s">
        <v>1077</v>
      </c>
      <c r="I20" s="52"/>
    </row>
    <row r="21" spans="2:9" ht="45.75" customHeight="1" x14ac:dyDescent="0.35">
      <c r="B21" s="51"/>
      <c r="C21" s="810"/>
      <c r="D21" s="814" t="s">
        <v>1080</v>
      </c>
      <c r="E21" s="814"/>
      <c r="F21" s="525">
        <v>0</v>
      </c>
      <c r="G21" s="525" t="s">
        <v>1081</v>
      </c>
      <c r="H21" s="533" t="s">
        <v>1077</v>
      </c>
      <c r="I21" s="52"/>
    </row>
    <row r="22" spans="2:9" ht="51" customHeight="1" thickBot="1" x14ac:dyDescent="0.4">
      <c r="B22" s="51"/>
      <c r="C22" s="811"/>
      <c r="D22" s="813" t="s">
        <v>1082</v>
      </c>
      <c r="E22" s="813"/>
      <c r="F22" s="534">
        <v>0</v>
      </c>
      <c r="G22" s="534" t="s">
        <v>1083</v>
      </c>
      <c r="H22" s="536" t="s">
        <v>1077</v>
      </c>
      <c r="I22" s="52"/>
    </row>
    <row r="23" spans="2:9" ht="40.5" customHeight="1" x14ac:dyDescent="0.35">
      <c r="B23" s="51"/>
      <c r="C23" s="809" t="s">
        <v>1042</v>
      </c>
      <c r="D23" s="812" t="s">
        <v>1084</v>
      </c>
      <c r="E23" s="812"/>
      <c r="F23" s="530">
        <v>0</v>
      </c>
      <c r="G23" s="538" t="s">
        <v>1085</v>
      </c>
      <c r="H23" s="532" t="s">
        <v>1086</v>
      </c>
      <c r="I23" s="52"/>
    </row>
    <row r="24" spans="2:9" ht="74.25" customHeight="1" x14ac:dyDescent="0.35">
      <c r="B24" s="51"/>
      <c r="C24" s="810"/>
      <c r="D24" s="814" t="s">
        <v>1087</v>
      </c>
      <c r="E24" s="814"/>
      <c r="F24" s="525">
        <v>0</v>
      </c>
      <c r="G24" s="525" t="s">
        <v>1088</v>
      </c>
      <c r="H24" s="533" t="s">
        <v>1089</v>
      </c>
      <c r="I24" s="52"/>
    </row>
    <row r="25" spans="2:9" ht="64.5" customHeight="1" thickBot="1" x14ac:dyDescent="0.4">
      <c r="B25" s="51"/>
      <c r="C25" s="811"/>
      <c r="D25" s="813" t="s">
        <v>1090</v>
      </c>
      <c r="E25" s="813"/>
      <c r="F25" s="534">
        <v>0</v>
      </c>
      <c r="G25" s="539" t="s">
        <v>1091</v>
      </c>
      <c r="H25" s="536" t="s">
        <v>1092</v>
      </c>
      <c r="I25" s="52"/>
    </row>
    <row r="26" spans="2:9" ht="79.5" customHeight="1" x14ac:dyDescent="0.35">
      <c r="B26" s="51"/>
      <c r="C26" s="809" t="s">
        <v>1140</v>
      </c>
      <c r="D26" s="812" t="s">
        <v>1093</v>
      </c>
      <c r="E26" s="812"/>
      <c r="F26" s="530">
        <v>0</v>
      </c>
      <c r="G26" s="537" t="s">
        <v>1094</v>
      </c>
      <c r="H26" s="532" t="s">
        <v>1095</v>
      </c>
      <c r="I26" s="52"/>
    </row>
    <row r="27" spans="2:9" ht="56.25" customHeight="1" x14ac:dyDescent="0.35">
      <c r="B27" s="51"/>
      <c r="C27" s="810"/>
      <c r="D27" s="814" t="s">
        <v>1096</v>
      </c>
      <c r="E27" s="814"/>
      <c r="F27" s="525">
        <v>0</v>
      </c>
      <c r="G27" s="525" t="s">
        <v>1097</v>
      </c>
      <c r="H27" s="533" t="s">
        <v>1098</v>
      </c>
      <c r="I27" s="52"/>
    </row>
    <row r="28" spans="2:9" ht="56.25" customHeight="1" thickBot="1" x14ac:dyDescent="0.4">
      <c r="B28" s="51"/>
      <c r="C28" s="811"/>
      <c r="D28" s="813" t="s">
        <v>1099</v>
      </c>
      <c r="E28" s="813"/>
      <c r="F28" s="534">
        <v>0</v>
      </c>
      <c r="G28" s="534" t="s">
        <v>1097</v>
      </c>
      <c r="H28" s="536" t="s">
        <v>1100</v>
      </c>
      <c r="I28" s="52"/>
    </row>
    <row r="29" spans="2:9" ht="132" customHeight="1" x14ac:dyDescent="0.35">
      <c r="B29" s="51"/>
      <c r="C29" s="809" t="s">
        <v>1141</v>
      </c>
      <c r="D29" s="812" t="s">
        <v>1101</v>
      </c>
      <c r="E29" s="812"/>
      <c r="F29" s="530">
        <v>0</v>
      </c>
      <c r="G29" s="538" t="s">
        <v>1102</v>
      </c>
      <c r="H29" s="532" t="s">
        <v>1103</v>
      </c>
      <c r="I29" s="52"/>
    </row>
    <row r="30" spans="2:9" ht="28" x14ac:dyDescent="0.35">
      <c r="B30" s="51"/>
      <c r="C30" s="810"/>
      <c r="D30" s="814" t="s">
        <v>1104</v>
      </c>
      <c r="E30" s="814"/>
      <c r="F30" s="525">
        <v>0</v>
      </c>
      <c r="G30" s="527" t="s">
        <v>1105</v>
      </c>
      <c r="H30" s="533" t="s">
        <v>1106</v>
      </c>
      <c r="I30" s="52"/>
    </row>
    <row r="31" spans="2:9" ht="28" x14ac:dyDescent="0.35">
      <c r="B31" s="51"/>
      <c r="C31" s="810"/>
      <c r="D31" s="804" t="s">
        <v>1107</v>
      </c>
      <c r="E31" s="804"/>
      <c r="F31" s="525">
        <v>0</v>
      </c>
      <c r="G31" s="525" t="s">
        <v>1108</v>
      </c>
      <c r="H31" s="533" t="s">
        <v>1109</v>
      </c>
      <c r="I31" s="52"/>
    </row>
    <row r="32" spans="2:9" ht="42" x14ac:dyDescent="0.35">
      <c r="B32" s="51"/>
      <c r="C32" s="810"/>
      <c r="D32" s="804" t="s">
        <v>1110</v>
      </c>
      <c r="E32" s="804"/>
      <c r="F32" s="525">
        <v>0</v>
      </c>
      <c r="G32" s="525" t="s">
        <v>1108</v>
      </c>
      <c r="H32" s="533" t="s">
        <v>1111</v>
      </c>
      <c r="I32" s="52"/>
    </row>
    <row r="33" spans="2:9" ht="45.75" customHeight="1" x14ac:dyDescent="0.35">
      <c r="B33" s="51"/>
      <c r="C33" s="810"/>
      <c r="D33" s="804" t="s">
        <v>1112</v>
      </c>
      <c r="E33" s="804"/>
      <c r="F33" s="525">
        <v>0</v>
      </c>
      <c r="G33" s="525" t="s">
        <v>1108</v>
      </c>
      <c r="H33" s="533" t="s">
        <v>1113</v>
      </c>
      <c r="I33" s="52"/>
    </row>
    <row r="34" spans="2:9" ht="56.25" customHeight="1" x14ac:dyDescent="0.35">
      <c r="B34" s="51"/>
      <c r="C34" s="810"/>
      <c r="D34" s="804" t="s">
        <v>1114</v>
      </c>
      <c r="E34" s="805"/>
      <c r="F34" s="525">
        <v>0</v>
      </c>
      <c r="G34" s="525" t="s">
        <v>1108</v>
      </c>
      <c r="H34" s="533" t="s">
        <v>1115</v>
      </c>
      <c r="I34" s="52"/>
    </row>
    <row r="35" spans="2:9" ht="52.5" customHeight="1" x14ac:dyDescent="0.35">
      <c r="B35" s="51"/>
      <c r="C35" s="810"/>
      <c r="D35" s="804" t="s">
        <v>1116</v>
      </c>
      <c r="E35" s="804"/>
      <c r="F35" s="525">
        <v>0</v>
      </c>
      <c r="G35" s="529" t="s">
        <v>1117</v>
      </c>
      <c r="H35" s="533" t="s">
        <v>1118</v>
      </c>
      <c r="I35" s="52"/>
    </row>
    <row r="36" spans="2:9" ht="42" x14ac:dyDescent="0.35">
      <c r="B36" s="51"/>
      <c r="C36" s="810"/>
      <c r="D36" s="804" t="s">
        <v>1119</v>
      </c>
      <c r="E36" s="805"/>
      <c r="F36" s="525">
        <v>0</v>
      </c>
      <c r="G36" s="525" t="s">
        <v>1108</v>
      </c>
      <c r="H36" s="533" t="s">
        <v>1120</v>
      </c>
      <c r="I36" s="52"/>
    </row>
    <row r="37" spans="2:9" ht="28" x14ac:dyDescent="0.35">
      <c r="B37" s="51"/>
      <c r="C37" s="810"/>
      <c r="D37" s="804" t="s">
        <v>1121</v>
      </c>
      <c r="E37" s="805"/>
      <c r="F37" s="525">
        <v>0</v>
      </c>
      <c r="G37" s="525" t="s">
        <v>1108</v>
      </c>
      <c r="H37" s="533" t="s">
        <v>1122</v>
      </c>
      <c r="I37" s="52"/>
    </row>
    <row r="38" spans="2:9" ht="42" x14ac:dyDescent="0.35">
      <c r="B38" s="51"/>
      <c r="C38" s="810"/>
      <c r="D38" s="804" t="s">
        <v>1123</v>
      </c>
      <c r="E38" s="805"/>
      <c r="F38" s="525">
        <v>0</v>
      </c>
      <c r="G38" s="525" t="s">
        <v>1124</v>
      </c>
      <c r="H38" s="533" t="s">
        <v>1125</v>
      </c>
      <c r="I38" s="52"/>
    </row>
    <row r="39" spans="2:9" ht="53.25" customHeight="1" x14ac:dyDescent="0.35">
      <c r="B39" s="51"/>
      <c r="C39" s="810"/>
      <c r="D39" s="804" t="s">
        <v>1126</v>
      </c>
      <c r="E39" s="805"/>
      <c r="F39" s="525">
        <v>0</v>
      </c>
      <c r="G39" s="525" t="s">
        <v>1124</v>
      </c>
      <c r="H39" s="533" t="s">
        <v>1127</v>
      </c>
      <c r="I39" s="52"/>
    </row>
    <row r="40" spans="2:9" ht="54" customHeight="1" x14ac:dyDescent="0.35">
      <c r="B40" s="51"/>
      <c r="C40" s="810"/>
      <c r="D40" s="804" t="s">
        <v>1128</v>
      </c>
      <c r="E40" s="805"/>
      <c r="F40" s="525">
        <v>0</v>
      </c>
      <c r="G40" s="525" t="s">
        <v>1124</v>
      </c>
      <c r="H40" s="533" t="s">
        <v>1129</v>
      </c>
      <c r="I40" s="52"/>
    </row>
    <row r="41" spans="2:9" ht="42" x14ac:dyDescent="0.35">
      <c r="B41" s="51"/>
      <c r="C41" s="810"/>
      <c r="D41" s="804" t="s">
        <v>1130</v>
      </c>
      <c r="E41" s="805"/>
      <c r="F41" s="525">
        <v>0</v>
      </c>
      <c r="G41" s="525" t="s">
        <v>1124</v>
      </c>
      <c r="H41" s="533" t="s">
        <v>1131</v>
      </c>
      <c r="I41" s="52"/>
    </row>
    <row r="42" spans="2:9" ht="136.5" customHeight="1" thickBot="1" x14ac:dyDescent="0.4">
      <c r="B42" s="51"/>
      <c r="C42" s="811"/>
      <c r="D42" s="817" t="s">
        <v>1132</v>
      </c>
      <c r="E42" s="817"/>
      <c r="F42" s="534">
        <v>0</v>
      </c>
      <c r="G42" s="540" t="s">
        <v>1133</v>
      </c>
      <c r="H42" s="536" t="s">
        <v>1134</v>
      </c>
      <c r="I42" s="52"/>
    </row>
    <row r="43" spans="2:9" ht="15" thickBot="1" x14ac:dyDescent="0.4">
      <c r="B43" s="102"/>
      <c r="C43" s="103"/>
      <c r="D43" s="103"/>
      <c r="E43" s="103"/>
      <c r="F43" s="103"/>
      <c r="G43" s="103"/>
      <c r="H43" s="103"/>
      <c r="I43" s="104"/>
    </row>
  </sheetData>
  <mergeCells count="46">
    <mergeCell ref="C3:H3"/>
    <mergeCell ref="C4:H4"/>
    <mergeCell ref="C5:H5"/>
    <mergeCell ref="D7:E7"/>
    <mergeCell ref="D8:E8"/>
    <mergeCell ref="C6:D6"/>
    <mergeCell ref="D9:E9"/>
    <mergeCell ref="D10:E10"/>
    <mergeCell ref="D42:E42"/>
    <mergeCell ref="D36:E36"/>
    <mergeCell ref="D13:E13"/>
    <mergeCell ref="D40:E40"/>
    <mergeCell ref="D41:E41"/>
    <mergeCell ref="D35:E35"/>
    <mergeCell ref="D16:E16"/>
    <mergeCell ref="D38:E38"/>
    <mergeCell ref="D11:E11"/>
    <mergeCell ref="D12:E12"/>
    <mergeCell ref="D14:E14"/>
    <mergeCell ref="D15:E15"/>
    <mergeCell ref="D27:E27"/>
    <mergeCell ref="D17:E17"/>
    <mergeCell ref="D25:E25"/>
    <mergeCell ref="D32:E32"/>
    <mergeCell ref="D33:E33"/>
    <mergeCell ref="D18:E18"/>
    <mergeCell ref="D19:E19"/>
    <mergeCell ref="D20:E20"/>
    <mergeCell ref="D21:E21"/>
    <mergeCell ref="D22:E22"/>
    <mergeCell ref="D34:E34"/>
    <mergeCell ref="C8:C13"/>
    <mergeCell ref="C14:C17"/>
    <mergeCell ref="C18:C22"/>
    <mergeCell ref="C23:C25"/>
    <mergeCell ref="C26:C28"/>
    <mergeCell ref="C29:C42"/>
    <mergeCell ref="D26:E26"/>
    <mergeCell ref="D28:E28"/>
    <mergeCell ref="D29:E29"/>
    <mergeCell ref="D30:E30"/>
    <mergeCell ref="D31:E31"/>
    <mergeCell ref="D39:E39"/>
    <mergeCell ref="D37:E37"/>
    <mergeCell ref="D23:E23"/>
    <mergeCell ref="D24:E24"/>
  </mergeCells>
  <pageMargins left="0.25" right="0.25" top="0.17" bottom="0.17" header="0.17" footer="0.17"/>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1"/>
  <sheetViews>
    <sheetView zoomScale="80" zoomScaleNormal="80" workbookViewId="0">
      <selection activeCell="J7" sqref="J7"/>
    </sheetView>
  </sheetViews>
  <sheetFormatPr defaultColWidth="8.7265625" defaultRowHeight="14.5" x14ac:dyDescent="0.35"/>
  <cols>
    <col min="1" max="1" width="1.26953125" customWidth="1"/>
    <col min="2" max="2" width="2" customWidth="1"/>
    <col min="3" max="3" width="30" customWidth="1"/>
    <col min="4" max="4" width="161" customWidth="1"/>
    <col min="5" max="5" width="2.453125" customWidth="1"/>
    <col min="6" max="6" width="1.453125" customWidth="1"/>
  </cols>
  <sheetData>
    <row r="1" spans="2:5" ht="15" thickBot="1" x14ac:dyDescent="0.4"/>
    <row r="2" spans="2:5" ht="15" thickBot="1" x14ac:dyDescent="0.4">
      <c r="B2" s="120"/>
      <c r="C2" s="68"/>
      <c r="D2" s="68"/>
      <c r="E2" s="69"/>
    </row>
    <row r="3" spans="2:5" ht="18" thickBot="1" x14ac:dyDescent="0.4">
      <c r="B3" s="121"/>
      <c r="C3" s="828" t="s">
        <v>247</v>
      </c>
      <c r="D3" s="829"/>
      <c r="E3" s="122"/>
    </row>
    <row r="4" spans="2:5" x14ac:dyDescent="0.35">
      <c r="B4" s="121"/>
      <c r="C4" s="123"/>
      <c r="D4" s="123"/>
      <c r="E4" s="122"/>
    </row>
    <row r="5" spans="2:5" ht="15" thickBot="1" x14ac:dyDescent="0.4">
      <c r="B5" s="121"/>
      <c r="C5" s="124" t="s">
        <v>282</v>
      </c>
      <c r="D5" s="123"/>
      <c r="E5" s="122"/>
    </row>
    <row r="6" spans="2:5" ht="46.5" customHeight="1" thickBot="1" x14ac:dyDescent="0.4">
      <c r="B6" s="121"/>
      <c r="C6" s="542" t="s">
        <v>248</v>
      </c>
      <c r="D6" s="543" t="s">
        <v>249</v>
      </c>
      <c r="E6" s="122"/>
    </row>
    <row r="7" spans="2:5" ht="315" customHeight="1" thickBot="1" x14ac:dyDescent="0.4">
      <c r="B7" s="121"/>
      <c r="C7" s="125" t="s">
        <v>286</v>
      </c>
      <c r="D7" s="541" t="s">
        <v>1142</v>
      </c>
      <c r="E7" s="122"/>
    </row>
    <row r="8" spans="2:5" ht="213" customHeight="1" thickBot="1" x14ac:dyDescent="0.4">
      <c r="B8" s="121"/>
      <c r="C8" s="126" t="s">
        <v>287</v>
      </c>
      <c r="D8" s="544" t="s">
        <v>1143</v>
      </c>
      <c r="E8" s="122"/>
    </row>
    <row r="9" spans="2:5" ht="156" customHeight="1" thickBot="1" x14ac:dyDescent="0.4">
      <c r="B9" s="121"/>
      <c r="C9" s="429" t="s">
        <v>766</v>
      </c>
      <c r="D9" s="545" t="s">
        <v>1144</v>
      </c>
      <c r="E9" s="122"/>
    </row>
    <row r="10" spans="2:5" ht="156" customHeight="1" thickBot="1" x14ac:dyDescent="0.4">
      <c r="B10" s="121"/>
      <c r="C10" s="393" t="s">
        <v>759</v>
      </c>
      <c r="D10" s="541" t="s">
        <v>1145</v>
      </c>
      <c r="E10" s="122"/>
    </row>
    <row r="11" spans="2:5" ht="209.25" customHeight="1" thickBot="1" x14ac:dyDescent="0.4">
      <c r="B11" s="121"/>
      <c r="C11" s="125" t="s">
        <v>760</v>
      </c>
      <c r="D11" s="541" t="s">
        <v>1146</v>
      </c>
      <c r="E11" s="122"/>
    </row>
    <row r="12" spans="2:5" ht="40.15" customHeight="1" x14ac:dyDescent="0.35">
      <c r="B12" s="121"/>
      <c r="C12" s="827" t="s">
        <v>767</v>
      </c>
      <c r="D12" s="827"/>
      <c r="E12" s="122"/>
    </row>
    <row r="13" spans="2:5" x14ac:dyDescent="0.35">
      <c r="B13" s="121"/>
      <c r="C13" s="123"/>
      <c r="D13" s="123"/>
      <c r="E13" s="122"/>
    </row>
    <row r="14" spans="2:5" ht="15" thickBot="1" x14ac:dyDescent="0.4">
      <c r="B14" s="121"/>
      <c r="C14" s="830" t="s">
        <v>283</v>
      </c>
      <c r="D14" s="830"/>
      <c r="E14" s="122"/>
    </row>
    <row r="15" spans="2:5" ht="15" thickBot="1" x14ac:dyDescent="0.4">
      <c r="B15" s="121"/>
      <c r="C15" s="131" t="s">
        <v>250</v>
      </c>
      <c r="D15" s="131" t="s">
        <v>249</v>
      </c>
      <c r="E15" s="122"/>
    </row>
    <row r="16" spans="2:5" ht="15" thickBot="1" x14ac:dyDescent="0.4">
      <c r="B16" s="121"/>
      <c r="C16" s="826" t="s">
        <v>284</v>
      </c>
      <c r="D16" s="826"/>
      <c r="E16" s="122"/>
    </row>
    <row r="17" spans="2:5" ht="112.5" thickBot="1" x14ac:dyDescent="0.4">
      <c r="B17" s="121"/>
      <c r="C17" s="127" t="s">
        <v>288</v>
      </c>
      <c r="D17" s="128"/>
      <c r="E17" s="122"/>
    </row>
    <row r="18" spans="2:5" ht="70.5" thickBot="1" x14ac:dyDescent="0.4">
      <c r="B18" s="121"/>
      <c r="C18" s="127" t="s">
        <v>289</v>
      </c>
      <c r="D18" s="128"/>
      <c r="E18" s="122"/>
    </row>
    <row r="19" spans="2:5" ht="15" thickBot="1" x14ac:dyDescent="0.4">
      <c r="B19" s="121"/>
      <c r="C19" s="831" t="s">
        <v>657</v>
      </c>
      <c r="D19" s="831"/>
      <c r="E19" s="122"/>
    </row>
    <row r="20" spans="2:5" ht="75.75" customHeight="1" thickBot="1" x14ac:dyDescent="0.4">
      <c r="B20" s="121"/>
      <c r="C20" s="265" t="s">
        <v>655</v>
      </c>
      <c r="D20" s="264"/>
      <c r="E20" s="122"/>
    </row>
    <row r="21" spans="2:5" ht="120.75" customHeight="1" thickBot="1" x14ac:dyDescent="0.4">
      <c r="B21" s="121"/>
      <c r="C21" s="265" t="s">
        <v>656</v>
      </c>
      <c r="D21" s="264"/>
      <c r="E21" s="122"/>
    </row>
    <row r="22" spans="2:5" ht="15" thickBot="1" x14ac:dyDescent="0.4">
      <c r="B22" s="121"/>
      <c r="C22" s="826" t="s">
        <v>285</v>
      </c>
      <c r="D22" s="826"/>
      <c r="E22" s="122"/>
    </row>
    <row r="23" spans="2:5" ht="112.5" thickBot="1" x14ac:dyDescent="0.4">
      <c r="B23" s="121"/>
      <c r="C23" s="127" t="s">
        <v>290</v>
      </c>
      <c r="D23" s="128"/>
      <c r="E23" s="122"/>
    </row>
    <row r="24" spans="2:5" ht="84.5" thickBot="1" x14ac:dyDescent="0.4">
      <c r="B24" s="121"/>
      <c r="C24" s="127" t="s">
        <v>281</v>
      </c>
      <c r="D24" s="128"/>
      <c r="E24" s="122"/>
    </row>
    <row r="25" spans="2:5" ht="15" thickBot="1" x14ac:dyDescent="0.4">
      <c r="B25" s="121"/>
      <c r="C25" s="826" t="s">
        <v>251</v>
      </c>
      <c r="D25" s="826"/>
      <c r="E25" s="122"/>
    </row>
    <row r="26" spans="2:5" ht="42.5" thickBot="1" x14ac:dyDescent="0.4">
      <c r="B26" s="121"/>
      <c r="C26" s="129" t="s">
        <v>252</v>
      </c>
      <c r="D26" s="129"/>
      <c r="E26" s="122"/>
    </row>
    <row r="27" spans="2:5" ht="42.5" thickBot="1" x14ac:dyDescent="0.4">
      <c r="B27" s="121"/>
      <c r="C27" s="129" t="s">
        <v>253</v>
      </c>
      <c r="D27" s="129"/>
      <c r="E27" s="122"/>
    </row>
    <row r="28" spans="2:5" ht="42.5" thickBot="1" x14ac:dyDescent="0.4">
      <c r="B28" s="121"/>
      <c r="C28" s="129" t="s">
        <v>254</v>
      </c>
      <c r="D28" s="129"/>
      <c r="E28" s="122"/>
    </row>
    <row r="29" spans="2:5" ht="15" thickBot="1" x14ac:dyDescent="0.4">
      <c r="B29" s="121"/>
      <c r="C29" s="826" t="s">
        <v>255</v>
      </c>
      <c r="D29" s="826"/>
      <c r="E29" s="122"/>
    </row>
    <row r="30" spans="2:5" ht="84.5" thickBot="1" x14ac:dyDescent="0.4">
      <c r="B30" s="121"/>
      <c r="C30" s="127" t="s">
        <v>291</v>
      </c>
      <c r="D30" s="128"/>
      <c r="E30" s="122"/>
    </row>
    <row r="31" spans="2:5" ht="70.5" thickBot="1" x14ac:dyDescent="0.4">
      <c r="B31" s="121"/>
      <c r="C31" s="265" t="s">
        <v>761</v>
      </c>
      <c r="D31" s="128"/>
      <c r="E31" s="122"/>
    </row>
    <row r="32" spans="2:5" ht="112.5" thickBot="1" x14ac:dyDescent="0.4">
      <c r="B32" s="121"/>
      <c r="C32" s="265" t="s">
        <v>762</v>
      </c>
      <c r="D32" s="128"/>
      <c r="E32" s="122"/>
    </row>
    <row r="33" spans="2:5" ht="42.5" thickBot="1" x14ac:dyDescent="0.4">
      <c r="B33" s="121"/>
      <c r="C33" s="127" t="s">
        <v>292</v>
      </c>
      <c r="D33" s="128"/>
      <c r="E33" s="122"/>
    </row>
    <row r="34" spans="2:5" ht="98.5" thickBot="1" x14ac:dyDescent="0.4">
      <c r="B34" s="121"/>
      <c r="C34" s="127" t="s">
        <v>256</v>
      </c>
      <c r="D34" s="128"/>
      <c r="E34" s="122"/>
    </row>
    <row r="35" spans="2:5" ht="56.5" thickBot="1" x14ac:dyDescent="0.4">
      <c r="B35" s="121"/>
      <c r="C35" s="127" t="s">
        <v>293</v>
      </c>
      <c r="D35" s="128"/>
      <c r="E35" s="122"/>
    </row>
    <row r="36" spans="2:5" ht="15" thickBot="1" x14ac:dyDescent="0.4">
      <c r="B36" s="121"/>
      <c r="C36" s="826" t="s">
        <v>763</v>
      </c>
      <c r="D36" s="826"/>
      <c r="E36" s="122"/>
    </row>
    <row r="37" spans="2:5" ht="42.5" thickBot="1" x14ac:dyDescent="0.4">
      <c r="B37" s="399"/>
      <c r="C37" s="427" t="s">
        <v>764</v>
      </c>
      <c r="D37" s="128"/>
      <c r="E37" s="399"/>
    </row>
    <row r="38" spans="2:5" ht="15" thickBot="1" x14ac:dyDescent="0.4">
      <c r="B38" s="121"/>
      <c r="C38" s="826" t="s">
        <v>765</v>
      </c>
      <c r="D38" s="826"/>
      <c r="E38" s="122"/>
    </row>
    <row r="39" spans="2:5" ht="45.4" customHeight="1" thickBot="1" x14ac:dyDescent="0.4">
      <c r="B39" s="121"/>
      <c r="C39" s="428" t="s">
        <v>837</v>
      </c>
      <c r="D39" s="128"/>
      <c r="E39" s="122"/>
    </row>
    <row r="40" spans="2:5" ht="42.5" thickBot="1" x14ac:dyDescent="0.4">
      <c r="B40" s="121"/>
      <c r="C40" s="428" t="s">
        <v>836</v>
      </c>
      <c r="D40" s="421"/>
      <c r="E40" s="122"/>
    </row>
    <row r="41" spans="2:5" ht="15" thickBot="1" x14ac:dyDescent="0.4">
      <c r="B41" s="160"/>
      <c r="C41" s="130"/>
      <c r="D41" s="130"/>
      <c r="E41" s="161"/>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3</xdr:col>
                    <xdr:colOff>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1417</ProjectId>
    <ReportingPeriod xmlns="dc9b7735-1e97-4a24-b7a2-47bf824ab39e" xsi:nil="true"/>
    <WBDocsDocURL xmlns="dc9b7735-1e97-4a24-b7a2-47bf824ab39e">http://wbdocsservices.worldbank.org/services?I4_SERVICE=VC&amp;I4_KEY=TF069013&amp;I4_DOCID=090224b0885106ce</WBDocsDocURL>
    <WBDocsDocURLPublicOnly xmlns="dc9b7735-1e97-4a24-b7a2-47bf824ab39e">http://pubdocs.worldbank.org/en/979871619106869533/1417-PPR1-Ayninacuy-for-web.xlsx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07F9CB-10A3-4413-A7A6-ADE17EC6AC03}">
  <ds:schemaRefs>
    <ds:schemaRef ds:uri="http://schemas.microsoft.com/office/2006/metadata/properties"/>
    <ds:schemaRef ds:uri="http://schemas.microsoft.com/office/infopath/2007/PartnerControls"/>
    <ds:schemaRef ds:uri="dc9b7735-1e97-4a24-b7a2-47bf824ab39e"/>
  </ds:schemaRefs>
</ds:datastoreItem>
</file>

<file path=customXml/itemProps2.xml><?xml version="1.0" encoding="utf-8"?>
<ds:datastoreItem xmlns:ds="http://schemas.openxmlformats.org/officeDocument/2006/customXml" ds:itemID="{6AEB2D3C-1B07-4445-959A-09B953AA9F13}">
  <ds:schemaRefs>
    <ds:schemaRef ds:uri="http://schemas.microsoft.com/sharepoint/v3/contenttype/forms"/>
  </ds:schemaRefs>
</ds:datastoreItem>
</file>

<file path=customXml/itemProps3.xml><?xml version="1.0" encoding="utf-8"?>
<ds:datastoreItem xmlns:ds="http://schemas.openxmlformats.org/officeDocument/2006/customXml" ds:itemID="{746B9A1E-8069-47A4-BA2B-EE99CB7646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wb316591</dc:creator>
  <cp:lastModifiedBy>Mahamat Abakar Assouyouti</cp:lastModifiedBy>
  <cp:lastPrinted>2019-07-02T21:11:44Z</cp:lastPrinted>
  <dcterms:created xsi:type="dcterms:W3CDTF">2010-11-30T14:15:01Z</dcterms:created>
  <dcterms:modified xsi:type="dcterms:W3CDTF">2021-04-14T23:37:22Z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bb275b1f-8600-4758-a56d-36d20e704743</vt:lpwstr>
  </property>
  <property fmtid="{D5CDD505-2E9C-101B-9397-08002B2CF9AE}" pid="3" name="ContentTypeId">
    <vt:lpwstr>0x010100688D7BE4FD85FC419648F9890A9530D0</vt:lpwstr>
  </property>
  <property fmtid="{D5CDD505-2E9C-101B-9397-08002B2CF9AE}" pid="4" name="WorkflowChangePath">
    <vt:lpwstr>f13f6718-477a-4ebb-9501-d93098321579,3;f13f6718-477a-4ebb-9501-d93098321579,3;f13f6718-477a-4ebb-9501-d93098321579,3;f13f6718-477a-4ebb-9501-d93098321579,3;f13f6718-477a-4ebb-9501-d93098321579,3;f13f6718-477a-4ebb-9501-d93098321579,3;f13f6718-477a-4ebb-95d66e7e90-a8cf-400b-936b-23656924d7fb,4;d66e7e90-a8cf-400b-936b-23656924d7fb,4;d66e7e90-a8cf-400b-936b-23656924d7fb,4;d66e7e90-a8cf-400b-936b-23656924d7fb,4;d66e7e90-a8cf-400b-936b-23656924d7fb,4;d66e7e90-a8cf-400b-936b-23656924d7fb,4;d66e7e90-a8cf-400b-936b-23656924d7fb,4;d66e7e90-a8cf-400b-936b-23656924d7fb,4;d66e7e90-a8cf-400b-936b-23656924d7fb,4;</vt:lpwstr>
  </property>
</Properties>
</file>