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4BBE84EC-F8E7-45D5-B727-A4093AC71A6E}" xr6:coauthVersionLast="45" xr6:coauthVersionMax="45" xr10:uidLastSave="{00000000-0000-0000-0000-000000000000}"/>
  <bookViews>
    <workbookView xWindow="-110" yWindow="-110" windowWidth="19420" windowHeight="10420" tabRatio="974"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 r:id="rId13"/>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2" i="15" l="1"/>
  <c r="N58" i="15"/>
  <c r="N54" i="15"/>
  <c r="N70" i="15" l="1"/>
  <c r="K21" i="11"/>
  <c r="G21" i="11"/>
  <c r="F67" i="15"/>
  <c r="F63" i="15"/>
  <c r="F61" i="15"/>
  <c r="F60" i="15"/>
  <c r="F59" i="15"/>
  <c r="F57" i="15"/>
  <c r="F56" i="15"/>
  <c r="F55" i="15"/>
  <c r="F38" i="15"/>
  <c r="F37" i="15"/>
  <c r="F36" i="15"/>
  <c r="F35" i="15"/>
  <c r="F32" i="15"/>
  <c r="F31" i="15"/>
  <c r="E28" i="15"/>
  <c r="E27" i="15"/>
  <c r="F25" i="15"/>
  <c r="F18" i="15"/>
  <c r="F58" i="15" l="1"/>
  <c r="F62" i="15"/>
  <c r="F54" i="15"/>
  <c r="F17" i="15"/>
  <c r="F30" i="15"/>
  <c r="F29" i="15" s="1"/>
  <c r="F34" i="15"/>
  <c r="F70" i="15" l="1"/>
  <c r="F33" i="15"/>
  <c r="F39" i="15" s="1"/>
  <c r="F5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TORRES, MARIA CAROLINA</author>
  </authors>
  <commentList>
    <comment ref="H65" authorId="0" shapeId="0" xr:uid="{00000000-0006-0000-0A00-000001000000}">
      <text>
        <r>
          <rPr>
            <b/>
            <sz val="9"/>
            <color indexed="81"/>
            <rFont val="Tahoma"/>
            <family val="2"/>
          </rPr>
          <t>TORRES, MARIA CAROLINA:</t>
        </r>
        <r>
          <rPr>
            <sz val="9"/>
            <color indexed="81"/>
            <rFont val="Tahoma"/>
            <family val="2"/>
          </rPr>
          <t xml:space="preserve">
7.16% of 68,000= 48,688</t>
        </r>
      </text>
    </comment>
  </commentList>
</comments>
</file>

<file path=xl/sharedStrings.xml><?xml version="1.0" encoding="utf-8"?>
<sst xmlns="http://schemas.openxmlformats.org/spreadsheetml/2006/main" count="2182" uniqueCount="1199">
  <si>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</si>
  <si>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</si>
  <si>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</si>
  <si>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</si>
  <si>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</si>
  <si>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</si>
  <si>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</si>
  <si>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</si>
  <si>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</si>
  <si>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</si>
  <si>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</si>
  <si>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</si>
  <si>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</si>
  <si>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</si>
  <si>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</si>
  <si>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</si>
  <si>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</si>
  <si>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</si>
  <si>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</si>
  <si>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</si>
  <si>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</si>
  <si>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</si>
  <si>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</si>
  <si>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</si>
  <si>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</si>
  <si>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</si>
  <si>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</si>
  <si>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</si>
  <si>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</si>
  <si>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</si>
  <si>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</si>
  <si>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</si>
  <si>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</si>
  <si>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</si>
  <si>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</si>
  <si>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</si>
  <si>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</si>
  <si>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</si>
  <si>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</si>
  <si>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</si>
  <si>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</si>
  <si>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</si>
  <si>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</si>
  <si>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</si>
  <si>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</si>
  <si>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</si>
  <si>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</si>
  <si>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</si>
  <si>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</si>
  <si>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</si>
  <si>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</si>
  <si>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</si>
  <si>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</si>
  <si>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</si>
  <si>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</si>
  <si>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</si>
  <si>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</si>
  <si>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</si>
  <si>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</si>
  <si>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</si>
  <si>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</si>
  <si>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</si>
  <si>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</si>
  <si>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</si>
  <si>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</si>
  <si>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</si>
  <si>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</si>
  <si>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</si>
  <si>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</si>
  <si>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</si>
  <si>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</si>
  <si>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</si>
  <si>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</si>
  <si>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</si>
  <si>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</si>
  <si>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</si>
  <si>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</si>
  <si>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</si>
  <si>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</si>
  <si>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</si>
  <si>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</si>
  <si>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</si>
  <si>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</si>
  <si>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</si>
  <si>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</si>
  <si>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</si>
  <si>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</si>
  <si>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</si>
  <si>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</si>
  <si>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</si>
  <si>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</si>
  <si>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</si>
  <si>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</si>
  <si>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</si>
  <si>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</si>
  <si>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</si>
  <si>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</si>
  <si>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</si>
  <si>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</si>
  <si>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</si>
  <si>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</si>
  <si>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</si>
  <si>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</si>
  <si>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</si>
  <si>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</si>
  <si>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</si>
  <si>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</si>
  <si>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</si>
  <si>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</si>
  <si>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</si>
  <si>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</si>
  <si>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</si>
  <si>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</si>
  <si>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</si>
  <si>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</si>
  <si>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</si>
  <si>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</si>
  <si>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</si>
  <si>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</si>
  <si>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</si>
  <si>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</si>
  <si>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</si>
  <si>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</si>
  <si>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</si>
  <si>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</si>
  <si>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</si>
  <si>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</si>
  <si>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</si>
  <si>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</si>
  <si>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</si>
  <si>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</si>
  <si>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</si>
  <si>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</si>
  <si>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</si>
  <si>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</si>
  <si>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</si>
  <si>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</si>
  <si>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</si>
  <si>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</si>
  <si>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</si>
  <si>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</si>
  <si>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</si>
  <si>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</si>
  <si>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</si>
  <si>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</si>
  <si>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</si>
  <si>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</si>
  <si>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</si>
  <si>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</si>
  <si>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</si>
  <si>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</si>
  <si>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</si>
  <si>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</si>
  <si>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</si>
  <si>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</si>
  <si>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</si>
  <si>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</si>
  <si>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</si>
  <si>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</si>
  <si>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</si>
  <si>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</si>
  <si>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</si>
  <si>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</si>
  <si>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</si>
  <si>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</si>
  <si>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</si>
  <si>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</si>
  <si>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</si>
  <si>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</si>
  <si>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</si>
  <si>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</si>
  <si>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</si>
  <si>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</si>
  <si>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</si>
  <si>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</si>
  <si>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</si>
  <si>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</si>
  <si>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</si>
  <si>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</si>
  <si>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</si>
  <si>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</si>
  <si>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</si>
  <si>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</si>
  <si>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</si>
  <si>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</si>
  <si>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</si>
  <si>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</si>
  <si>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</si>
  <si>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</si>
  <si>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</si>
  <si>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</si>
  <si>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</si>
  <si>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</si>
  <si>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</si>
  <si>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</si>
  <si>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</si>
  <si>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</si>
  <si>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</si>
  <si>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</si>
  <si>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</si>
  <si>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</si>
  <si>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</si>
  <si>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</si>
  <si>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</si>
  <si>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</si>
  <si>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</si>
  <si>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</si>
  <si>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</si>
  <si>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</si>
  <si>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</si>
  <si>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</si>
  <si>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</si>
  <si>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</si>
  <si>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</si>
  <si>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</si>
  <si>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</si>
  <si>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</si>
  <si>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</si>
  <si>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</si>
  <si>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</si>
  <si>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</si>
  <si>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</si>
  <si>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</si>
  <si>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</si>
  <si>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</si>
  <si>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</si>
  <si>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</si>
  <si>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</si>
  <si>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</si>
  <si>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</si>
  <si>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</si>
  <si>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</si>
  <si>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</si>
  <si>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</si>
  <si>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</si>
  <si>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</si>
  <si>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</si>
  <si>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</si>
  <si>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</si>
  <si>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</si>
  <si>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</si>
  <si>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</si>
  <si>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</si>
  <si>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</si>
  <si>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</si>
  <si>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</si>
  <si>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</si>
  <si>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</si>
  <si>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</si>
  <si>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</si>
  <si>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</si>
  <si>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</si>
  <si>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</si>
  <si>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</si>
  <si>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</si>
  <si>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</si>
  <si>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</si>
  <si>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</si>
  <si>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</si>
  <si>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</si>
  <si>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</si>
  <si>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</si>
  <si>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</si>
  <si>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</si>
  <si>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</si>
  <si>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</si>
  <si>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</si>
  <si>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</si>
  <si>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</si>
  <si>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</si>
  <si>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</si>
  <si>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</si>
  <si>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</si>
  <si>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</si>
  <si>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</si>
  <si>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</si>
  <si>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</si>
  <si>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</si>
  <si>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</si>
  <si>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</si>
  <si>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</si>
  <si>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</si>
  <si>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</si>
  <si>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</si>
  <si>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</si>
  <si>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</si>
  <si>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</si>
  <si>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</si>
  <si>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</si>
  <si>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</si>
  <si>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</si>
  <si>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</si>
  <si>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</si>
  <si>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</si>
  <si>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</si>
  <si>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</si>
  <si>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</si>
  <si>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</si>
  <si>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</si>
  <si>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</si>
  <si>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</si>
  <si>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</si>
  <si>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</si>
  <si>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</si>
  <si>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</si>
  <si>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</si>
  <si>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</si>
  <si>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</si>
  <si>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</si>
  <si>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</si>
  <si>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</si>
  <si>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</si>
  <si>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</si>
  <si>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</si>
  <si>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</si>
  <si>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</si>
  <si>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</si>
  <si>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</si>
  <si>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</si>
  <si>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</si>
  <si>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</si>
  <si>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</si>
  <si>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</si>
  <si>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</si>
  <si>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</si>
  <si>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</si>
  <si>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</si>
  <si>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</si>
  <si>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</si>
  <si>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</si>
  <si>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</si>
  <si>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</si>
  <si>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</si>
  <si>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</si>
  <si>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</si>
  <si>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</si>
  <si>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</si>
  <si>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</si>
  <si>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</si>
  <si>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</si>
  <si>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</si>
  <si>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</si>
  <si>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</si>
  <si>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</si>
  <si>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</si>
  <si>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</si>
  <si>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</si>
  <si>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</si>
  <si>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</si>
  <si>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</si>
  <si>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</si>
  <si>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</si>
  <si>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</si>
  <si>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</si>
  <si>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</si>
  <si>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</si>
  <si>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</si>
  <si>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</si>
  <si>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</si>
  <si>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</si>
  <si>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</si>
  <si>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</si>
  <si>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</si>
  <si>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</si>
  <si>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</si>
  <si>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</si>
  <si>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</si>
  <si>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</si>
  <si>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</si>
  <si>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</si>
  <si>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</si>
  <si>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</si>
  <si>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</si>
  <si>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</si>
  <si>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</si>
  <si>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</si>
  <si>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</si>
  <si>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</si>
  <si>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</si>
  <si>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</si>
  <si>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</si>
  <si>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</si>
  <si>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</si>
  <si>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</si>
  <si>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</si>
  <si>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</si>
  <si>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</si>
  <si>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</si>
  <si>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</si>
  <si>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</si>
  <si>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</si>
  <si>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</si>
  <si>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</si>
  <si>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</si>
  <si>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</si>
  <si>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</si>
  <si>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</si>
  <si>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</si>
  <si>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</si>
  <si>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</si>
  <si>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</si>
  <si>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</si>
  <si>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</si>
  <si>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</si>
  <si>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</si>
  <si>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</si>
  <si>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</si>
  <si>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</si>
  <si>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</si>
  <si>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</si>
  <si>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</si>
  <si>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</si>
  <si>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</si>
  <si>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</si>
  <si>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</si>
  <si>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</si>
  <si>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</si>
  <si>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</si>
  <si>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</si>
  <si>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</si>
  <si>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</si>
  <si>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</si>
  <si>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</si>
  <si>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</si>
  <si>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</si>
  <si>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</si>
  <si>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</si>
  <si>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</si>
  <si>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</si>
  <si>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</si>
  <si>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</si>
  <si>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</si>
  <si>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</si>
  <si>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</si>
  <si>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</si>
  <si>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</si>
  <si>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</si>
  <si>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</si>
  <si>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</si>
  <si>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</si>
  <si>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</si>
  <si>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</si>
  <si>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</si>
  <si>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</si>
  <si>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</si>
  <si>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</si>
  <si>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</si>
  <si>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</si>
  <si>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</si>
  <si>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</si>
  <si>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</si>
  <si>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</si>
  <si>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</si>
  <si>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</si>
  <si>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</si>
  <si>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</si>
  <si>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</si>
  <si>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</si>
  <si>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</si>
  <si>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</si>
  <si>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</si>
  <si>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</si>
  <si>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</si>
  <si>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</si>
  <si>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</si>
  <si>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</si>
  <si>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</si>
  <si>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</si>
  <si>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</si>
  <si>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</si>
  <si>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</si>
  <si>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</si>
  <si>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</si>
  <si>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</si>
  <si>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</si>
  <si>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</si>
  <si>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</si>
  <si>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</si>
  <si>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</si>
  <si>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</si>
  <si>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</si>
  <si>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</si>
  <si>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</si>
  <si>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</si>
  <si>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</si>
  <si>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</si>
  <si>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</si>
  <si>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</si>
  <si>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</si>
  <si>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</si>
  <si>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</si>
  <si>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</si>
  <si>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</si>
  <si>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</si>
  <si>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</si>
  <si>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</si>
  <si>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</si>
  <si>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</si>
  <si>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</si>
  <si>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</si>
  <si>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</si>
  <si>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</si>
  <si>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</si>
  <si>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</si>
  <si>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</si>
  <si>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</si>
  <si>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</si>
  <si>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</si>
  <si>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</si>
  <si>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</si>
  <si>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</si>
  <si>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</si>
  <si>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</si>
  <si>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</si>
  <si>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</si>
  <si>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</si>
  <si>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</si>
  <si>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</si>
  <si>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</si>
  <si>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</si>
  <si>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</si>
  <si>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</si>
  <si>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</si>
  <si>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</si>
  <si>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</si>
  <si>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</si>
  <si>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</si>
  <si>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</si>
  <si>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</si>
  <si>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</si>
  <si>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</si>
  <si>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</si>
  <si>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</si>
  <si>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</si>
  <si>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</si>
  <si>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</si>
  <si>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</si>
  <si>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</si>
  <si>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</si>
  <si>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</si>
  <si>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</si>
  <si>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</si>
  <si>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</si>
  <si>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</si>
  <si>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</si>
  <si>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</si>
  <si>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</si>
  <si>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</si>
  <si>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</si>
  <si>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</si>
  <si>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</si>
  <si>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</si>
  <si>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</si>
  <si>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</si>
  <si>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</si>
  <si>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</si>
  <si>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</si>
  <si>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</si>
  <si>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</si>
  <si>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</si>
  <si>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</si>
  <si>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</si>
  <si>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</si>
  <si>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</si>
  <si>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</si>
  <si>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</si>
  <si>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</si>
  <si>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</si>
  <si>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</si>
  <si>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</si>
  <si>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</si>
  <si>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</si>
  <si>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</si>
  <si>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</si>
  <si>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</si>
  <si>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</si>
  <si>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</si>
  <si>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</si>
  <si>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</si>
  <si>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</si>
  <si>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</si>
  <si>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</si>
  <si>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</si>
  <si>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</si>
  <si>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</si>
  <si>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</si>
  <si>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</si>
  <si>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</si>
  <si>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</si>
  <si>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</si>
  <si>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</si>
  <si>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</si>
  <si>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</si>
  <si>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</si>
  <si>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</si>
  <si>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</si>
  <si>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</si>
  <si>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</si>
  <si>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</si>
  <si>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</si>
  <si>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</si>
  <si>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</si>
  <si>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</si>
  <si>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</si>
  <si>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</si>
  <si>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</si>
  <si>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</si>
  <si>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</si>
  <si>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</si>
  <si>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</si>
  <si>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</si>
  <si>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</si>
  <si>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</si>
  <si>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</si>
  <si>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</si>
  <si>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</si>
  <si>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</si>
  <si>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</si>
  <si>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</si>
  <si>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</si>
  <si>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</si>
  <si>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</si>
  <si>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</si>
  <si>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</si>
  <si>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</si>
  <si>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</si>
  <si>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</si>
  <si>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</si>
  <si>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</si>
  <si>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</si>
  <si>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</si>
  <si>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</si>
  <si>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</si>
  <si>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</si>
  <si>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</si>
  <si>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</si>
  <si>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</si>
  <si>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</si>
  <si>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</si>
  <si>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</si>
  <si>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</si>
  <si>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</si>
  <si>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</si>
  <si>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</si>
  <si>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</si>
  <si>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</si>
  <si>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</si>
  <si>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</si>
  <si>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</si>
  <si>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</si>
  <si>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</si>
  <si>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</si>
  <si>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</si>
  <si>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</si>
  <si>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</si>
  <si>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</si>
  <si>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</si>
  <si>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</si>
  <si>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</si>
  <si>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</si>
  <si>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</si>
  <si>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</si>
  <si>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</si>
  <si>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</si>
  <si>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</si>
  <si>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</si>
  <si>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</si>
  <si>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</si>
  <si>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</si>
  <si>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</si>
  <si>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</si>
  <si>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</si>
  <si>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</si>
  <si>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</si>
  <si>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</si>
  <si>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</si>
  <si>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</si>
  <si>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</si>
  <si>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</si>
  <si>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</si>
  <si>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</si>
  <si>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</si>
  <si>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</si>
  <si>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</si>
  <si>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</si>
  <si>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</si>
  <si>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</si>
  <si>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</si>
  <si>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</si>
  <si>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</si>
  <si>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</si>
  <si>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</si>
  <si>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</si>
  <si>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</si>
  <si>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</si>
  <si>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</si>
  <si>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</si>
  <si>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</si>
  <si>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</si>
  <si>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</si>
  <si>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</si>
  <si>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</si>
  <si>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</si>
  <si>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</si>
  <si>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</si>
  <si>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</si>
  <si>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</si>
  <si>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</si>
  <si>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</si>
  <si>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</si>
  <si>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</si>
  <si>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</si>
  <si>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</si>
  <si>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</si>
  <si>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</si>
  <si>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</si>
  <si>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</si>
  <si>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</si>
  <si>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</si>
  <si>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</si>
  <si>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</si>
  <si>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</si>
  <si>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</si>
  <si>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</si>
  <si>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</si>
  <si>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</si>
  <si>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</si>
  <si>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</si>
  <si>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</si>
  <si>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</si>
  <si>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</si>
  <si>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</si>
  <si>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</si>
  <si>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</si>
  <si>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</si>
  <si>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</si>
  <si>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</si>
  <si>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</si>
  <si>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</si>
  <si>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</si>
  <si>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</si>
  <si>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</si>
  <si>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</si>
  <si>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</si>
  <si>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</si>
  <si>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</si>
  <si>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</si>
  <si>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</si>
  <si>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</si>
  <si>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</si>
  <si>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</si>
  <si>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</si>
  <si>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</si>
  <si>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</si>
  <si>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</si>
  <si>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</si>
  <si>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</si>
  <si>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</si>
  <si>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</si>
  <si>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</si>
  <si>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</si>
  <si>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</si>
  <si>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</si>
  <si>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</si>
  <si>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</si>
  <si>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</si>
  <si>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</si>
  <si>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</si>
  <si>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</si>
  <si>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</si>
  <si>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</si>
  <si>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</si>
  <si>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</si>
  <si>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</si>
  <si>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</si>
  <si>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</si>
  <si>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</si>
  <si>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</si>
  <si>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</si>
  <si>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</si>
  <si>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</si>
  <si>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</si>
  <si>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</si>
  <si>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</si>
  <si>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</si>
  <si>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</si>
  <si>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</si>
  <si>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</si>
  <si>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</si>
  <si>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</si>
  <si>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</si>
  <si>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</si>
  <si>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</si>
  <si>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</si>
  <si>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</si>
  <si>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</si>
  <si>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</si>
  <si>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</si>
  <si>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</si>
  <si>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</si>
  <si>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</si>
  <si>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</si>
  <si>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</si>
  <si>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</si>
  <si>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</si>
  <si>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</si>
  <si>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</si>
  <si>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</si>
  <si>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</si>
  <si>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</si>
  <si>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</si>
  <si>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</si>
  <si>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</si>
  <si>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</si>
  <si>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</si>
  <si>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</si>
  <si>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</si>
  <si>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</si>
  <si>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</si>
  <si>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</si>
  <si>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</si>
  <si>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</si>
  <si>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</si>
  <si>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</si>
  <si>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</si>
  <si>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</si>
  <si>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</si>
  <si>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</si>
  <si>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</si>
  <si>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</si>
  <si>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</si>
  <si>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</si>
  <si>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</si>
  <si>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</si>
  <si>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</si>
  <si>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</si>
  <si>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</si>
  <si>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</si>
  <si>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</si>
  <si>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</si>
  <si>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</si>
  <si>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</si>
  <si>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AYNINACUY: Strengthening the livelihoods for vulnerable highland communities in the provinces of Arequipa, Caylloma, Condesuyos, Castilla and La Union in the Region of Arequipa, Peru</t>
  </si>
  <si>
    <t>The project objective is to reduce vulnerability and increase adaptive capacity to respond to the impacts of climate change of the highland Andean peasant communities in the provinces of Arequipa, Caylloma, Castilla, La Union, and Condesuyos. In view of the fact that these communities depend almost exclusively on the production of alpaca fiber, the Project seeks to reduce their exposure to the threats of climate risk, through the strengthening of their livelihood through the development of adaptation processes and reduction of climate change risks which grant resilience to this way of life and through the strengthening of capacities of the communities for reducing the risks associated with the economic losses resulting from the effects of climate change. The project promotes the breeding of alpaca and improves fiber production, as well as providing access to safe water and housing in producing communities in extreme poverty. The project includes the installation of SAT early warning modules, improvement of levees, improvement of rustic channels to optimize water management to expand wetlands in Andean highland areas, reconstruction of outhouses to improve sanitary conditions and prevent mortality of pregnant female alpacas and newly born offspring, as well as the placement of protection fences and cultivation of pastures for forage.</t>
  </si>
  <si>
    <t>PER / RIE / Rural / 2015/1</t>
  </si>
  <si>
    <t>CAF - Development Bank of Latin America</t>
  </si>
  <si>
    <t>Regional Implementing Entity (RIE)</t>
  </si>
  <si>
    <t>March 17, 2017</t>
  </si>
  <si>
    <t>September 8, 2017 / Addendum date:  August 21, 2018</t>
  </si>
  <si>
    <t>October 15, 2018</t>
  </si>
  <si>
    <t xml:space="preserve">April 15, 2021 </t>
  </si>
  <si>
    <t>Maria Angelica Salinas Valencia</t>
  </si>
  <si>
    <t>mariangelicasv@hotmail.com</t>
  </si>
  <si>
    <t>María Carolina Torres / Carolina Cortés - Development Bank of Latin America - CAF</t>
  </si>
  <si>
    <t>mctorres@caf.com / acortes@caf.com</t>
  </si>
  <si>
    <t>Maria Argüello (Executive Director of the Consortium for the Sustainable Development of the Andean Eco region - CONDESAN)</t>
  </si>
  <si>
    <t>Estimated cumulative total disbursement as of of October 15, 2019</t>
  </si>
  <si>
    <t>This is the amount that CAF has transferred to the Administrative Executing Entity- CONDESAN. However, AF has transferred a total of USD 923, 255 to the Implementing Entity, CAF.
The transfer made by CAF to CONDESAN is based on clause 13 of the Agreement signed between CAF-CONDESAN-COPASA, which states: "CAF will contribute the Funds for the Project, which will be disbursed to the Administrative Executing party, once CAF submits the corresponding disbursement request, which accredits compliance with the Agreement, to CAF's satisfaction The amount of payments to be transferred by CAF to the Administrative Executing party will be transferred up front, on a semi-annual basis, according to the updated semi-annual Acquisition Plan, and according to the level of budget execution (for amounts agreed between the Administrative Executing party and CAF)."</t>
  </si>
  <si>
    <t>USD 562</t>
  </si>
  <si>
    <t xml:space="preserve">COMPONENT 1: APPLICATION OF MEASURES AIMED AT STRENGTHENING MEANS OF SUBSISTENCE AND SOURCES OF INCOME FOR VULNERABLE COMMUNITIES </t>
  </si>
  <si>
    <t>ANIMAL NOURISHMENT AND PROTECTION AXIS</t>
  </si>
  <si>
    <t>Products 1.1.1: shelters built for animal protection (in particular alpaca dams and offspring)</t>
  </si>
  <si>
    <t>Products  1.1.2:  Protective  fences,  with  livestock netting, installed.</t>
  </si>
  <si>
    <t>Products  1.1.3:  Seeding  and  cultivation  of  high altitude forage cereals.</t>
  </si>
  <si>
    <t> Products 1.1.4: Seeding and cultivation of improved grasses.</t>
  </si>
  <si>
    <t>Products 1.1.5: Installation of clover in wetlands for improving forage cover</t>
  </si>
  <si>
    <t>Products 1.1.6: Animal health campaigns in selected rural communities</t>
  </si>
  <si>
    <t>WATER RESOURCE MANAGEMENT AXIS</t>
  </si>
  <si>
    <t>Products   1.2.1:   Pressurized   irrigation   modules installed in selected communities.</t>
  </si>
  <si>
    <t>COMPONENT 2: IMPLEMENTATION OF MEASURES AIMED AT STRENGTHENING INSTITUTIONAL AND COMMUNITY CAPACITIES TO REDUCE RISKS OF LOSSES OCCASIONED BY CLIMATE CHANGE.</t>
  </si>
  <si>
    <t>KNOWLEDGE MANAGEMENT AXIS</t>
  </si>
  <si>
    <t>Products 2.3.3:   Elaboration   of   technical   guides</t>
  </si>
  <si>
    <t xml:space="preserve">Products 2.3.4: Training sessions about: </t>
  </si>
  <si>
    <t>TOTAL DIRECT COSTS = (COSTS SUB COMPONENTS 1 +2 OF THE PROJECT), USD</t>
  </si>
  <si>
    <t>PROJECT EXECUTION COST / ADMINISTRATIVE EXPENSES</t>
  </si>
  <si>
    <t>A.- PROFESSIONAL SERVICES</t>
  </si>
  <si>
    <t>B.- TICKETS AND PER DIEMS</t>
  </si>
  <si>
    <t>C.- VISIBILIZATION /DISSEMINATION</t>
  </si>
  <si>
    <t>F.- ENVIRONMENTAL MANAGEMENT MONITORING AND EVALUATION</t>
  </si>
  <si>
    <t>TOTAL DIRECT + INDIRECT COSTS, USD</t>
  </si>
  <si>
    <t>PROJECT IMPLEMENTATION COSTS, USD</t>
  </si>
  <si>
    <r>
      <t xml:space="preserve">PROJECTED COST </t>
    </r>
    <r>
      <rPr>
        <b/>
        <sz val="11"/>
        <color rgb="FFFF0000"/>
        <rFont val="Times New Roman"/>
        <family val="1"/>
      </rPr>
      <t>al segundo año</t>
    </r>
  </si>
  <si>
    <t>ATTENTION TO HUMAN HEALTH AXIS</t>
  </si>
  <si>
    <t>GOVERNANCE AXIS</t>
  </si>
  <si>
    <t>RISK AND CLIMATE CHANGE MANAGEMENT AXIS</t>
  </si>
  <si>
    <t>E.- TRANSPORT AND MOVES</t>
  </si>
  <si>
    <t>Financial information PPR 1:  cumulative from project start to October 15, 2019</t>
  </si>
  <si>
    <t>The exchange rate for the PEN/USD is not holding above 3.43</t>
  </si>
  <si>
    <t>The restrictions foreseen for water resources are increased meaningfully by unforeseeable effects of climate change and of its variability.</t>
  </si>
  <si>
    <t>Low; there have been no considerable changes in climate scenarios. Variations fall within the project's anticipated effects.</t>
  </si>
  <si>
    <r>
      <t xml:space="preserve">- For monitoring purposes, and in order to receive monitoring information, activities have been coordinated with the Local Water Authority (ALA) and the National Meteorology and Hydrology Service of Peru (SENMAHI). 
- The reports of the National Water Resources Information System of the National Water Authority and SENAMHI are consulted every six months.
</t>
    </r>
    <r>
      <rPr>
        <sz val="11"/>
        <color rgb="FF0000FF"/>
        <rFont val="Times New Roman"/>
        <family val="1"/>
      </rPr>
      <t xml:space="preserve">https://snirh.ana.gob.pe/consultassnirh/oHerramientasSnirh.aspx
https://www.senamhi.gob.pe/?&amp;p=monitoreo-hidrologico </t>
    </r>
    <r>
      <rPr>
        <sz val="11"/>
        <rFont val="Times New Roman"/>
        <family val="1"/>
      </rPr>
      <t xml:space="preserve">
- During 2019, climate projections did not affect water availability in the communities. </t>
    </r>
  </si>
  <si>
    <t>Resistance to change in vulnerable communities</t>
  </si>
  <si>
    <t xml:space="preserve">The project’s dissemination, communication and motivation strategies are not effective for achieving a broad and active participation on the part of women. </t>
  </si>
  <si>
    <t xml:space="preserve">Low; it remains low given women's participation in training processes and in the implementation of activities. </t>
  </si>
  <si>
    <t xml:space="preserve">Climate change manifests itself differently and with greater intensity than projected by analyzes and studies. This could affect the success of particular adaptation measures that will be tested throughout the project’s life. </t>
  </si>
  <si>
    <t xml:space="preserve">Change of the Regional Government and local authorities, who will have to commit themselves to a project they are unfamiliar with. A few months will be required for them to comprehend the advantages of the climate change adaptation project. </t>
  </si>
  <si>
    <t xml:space="preserve">Salaries for the Field Technical Specialists – Yachachiqs, and the Field Supervisor are below the market value. </t>
  </si>
  <si>
    <t xml:space="preserve">In the proposal design, only one (1) Field Supervisor was considered: </t>
  </si>
  <si>
    <t>• Physical and cultural heritage.
• Protection of protected natural areas and natural resources.</t>
  </si>
  <si>
    <t>1. At the beginning of the Project, the Project Director verifies with the environmental authority, whether the requirement to submit the Project’s Environmental and Social Management Report (ESMR) is applicable.
2. The Project Director follows up every two weeks to the environmental authority’s response to the consultation regarding the applicability of the requirement to submit the Environmental and Social Management Report (ESMR).
3. In the event that the response to the consultation to the environmental authority (regarding the applicability of the requirement to submit the Project Environmental and Social Management Report (ESMR) implies the need for the Project to assume commitments with regard to the Ministry of Environment, the Project Director will provide a timely response to the required commitments.
4. The Project’s Field Supervisor is executing the plan on a timely basis, in order to respond to commitments in the ESMR.                                                          
5. The Field Supervisor verifies the current regulations in environmental matters and physical and cultural heritage before scheduling a field activity, following the planned procedures and, if applicable, informs the competent activity.</t>
  </si>
  <si>
    <t>(1) Coordination meetings with environmental authorities
(2) Document attended (Environmental Management Report)
(3) (4) Technical report
(5) Field activities carried out to date have not breached any environmental regulations.</t>
  </si>
  <si>
    <t>Coordination Meeting with the Environmental Authority - SERNANP
Semiannual Environmental and Social Management Report, from the Project Director
Monthly report of the Field Supervisor on the activities carried out, addressed to the Project Director</t>
  </si>
  <si>
    <t xml:space="preserve"> (1) (2) Technical meetings were coordinated with the Directors of the Salinas and Aguada Blanca Reserve and the Cotahuasi Sub-Basin Landscape Reserve. During these meetings, it was confirmed that the activities carried out will not generate a greater impact in the targeted areas superimposed on the reserve’s buffer area, because these activities only contribute to the improvement of the dwellings and productive units of the settled population.
(2) The Technical Opinion Compatibility Report 954-2018-SERNANP-DGANP was issued by SERNANP
(4) The field supervisor reported the measures implemented in the field pertaining to products 1.1.1 Improvement of sheds and 1.1.2 Fences of livestock mesh.
</t>
  </si>
  <si>
    <t xml:space="preserve">There were no impacts. </t>
  </si>
  <si>
    <t xml:space="preserve">•Effectiveness of the calls                                                              •Lack of trust from the community, due to similar projects that were not successful  </t>
  </si>
  <si>
    <t xml:space="preserve">(1.1) (1.2) Plan implemented
(1.3) Technical report
(2.1) Directory implemented
(2.2) Signed Agreements and/or Minutes
(2.3) Planning the call
(2.4) (2.5) Monthly Technical Report. Monthly oversight report
(2.5) Attendance lists
Signed agreements and/or Minutes
(3.1) (3.2) Signed agreements
(3.3) Attendance list
(3.4) Commitment minutes
Report Delivered
(4.1)(4.2)(4.3)(4.4)Meeting Minutes
Signed minutes
(5.5) Monthly report 
</t>
  </si>
  <si>
    <t>Training Development Plan and coaching sessions.
Field Technical Experts' monthly progress report 
Field Supervisor’s monthly project progress report. 
Project Director’s Quarterly  Project Progress Report 
2,1 Directory of Stakeholders
(2.2) 4 agreements with Provincial Governments, 18 agreements with district governments and 36 minutes signed and ratified
(2.3) Call plan proposal submitted to the Project Director
(2.4) Monthly activities report from Field Technical Experts
(2.4) (2.5) Field Supervisor’s quarterly project progress report 
(3.1) (3.2) District and Communal Agreements signed
(3.1) (3.2) Minutes signed by the beneficiaries
(3.3) Attendance list of training sessions
(3.4) Minutes signed by the beneficiaries
Field supervisor Monthly Report
(4.1)(4.2)(4.3)(4.4) Minutes of community meetings
1 workplan
36 agreement minutes per meeting 
Field Supervisor’s monthly report on Plan compliance
Project Director’s Quarterly Report</t>
  </si>
  <si>
    <t>(1.1) (1.2) The Training Plan was prepared, and it includes the activities to carry out the calls: Objectives, call activities, contents of the calls, a list of the leaders/representatives or contacts to be convened and support strategy or strategies.
(1.3) The Field Supervisor made the call before the field work, as follows:
- initiated the call, in January 2019, with local authorities, to sign the agreements to initiate Project activities (outputs 2.1.1 and 2.2.2, 2.3.1)
- In April 2019, the call for activities 1.1.1 Improvement of sheds and 1.1.2 Fences of livestock mesh and 2.3.4 Training sessions for the improvement of sheds and installation of fences began.
(2.1) The directory was prepared in accordance with the map of stakeholders and development of a directory with key stakeholders:
- Governmental: Mayors, Municipality’s Agricultural Technician, President and vice president of the community.
- At the educational level, the director of the Local Educational Management Unit (UGEL) was identified. 
- Head of the Natural Reserve
- Head of the Landscape Reserve
- Head of Agrarian Agency of the 5 provinces.
- Director of SENAMHI -Arequipa.
- Head of the Regional Office of Civil Defense
(2.2) There are signed agreements from 5 provinces: Arequipa, Caylloma, Castilla, Condesuyos and La Unión.
18 districts: S.J. Tarucani, Orcopampa, Pampacolca, Chachas, Chilcaymarca, Puyca, Pampamarca, Huaynacotas, Toro, Chuquibamba, Andaray, Yanaquihua, Salamanca, Caylloma, Tuti, Sibayo, Callalli, San Antonio de Chuca
36 communities: S.J.Tarucani, Huayllacucho, Sarpani, Misahuanca, San Antonio, Rio Blanco, Toconi I, Huaracopalca Chapacoco, Huilluco, Cuspa, Maghuanca, Pampamarca, Tecca-Rumihausi, Huayqui, Huarcaya,Ancaro, Visca, Cristal puquio, Chojanilayoc, Arirahua, Huamanmarca/Ochuro/Tumpullo, Huchumiri I, Huchumiri II, Capilla / Pucuncho I, Maucallacta , Pucuncho II, Pusa Pusa, Caylloma/ Santa Rosa, Ran Ran, Tuti / Chungara, Tres Estancias, Condorcuyo, Hanansaya I, Hanansaya II, San Antonio de Chuca, Vincocaya / Imata.
(2.3) The Field Supervisor implemented the call proposal, coordinating on a monthly basis with the Field Technical Specialists. Invitations to the activities were carried out effectively: presenting and increasing awareness of the project at the local and community level, presenting the Activity Plan, the training program, selecting the beneficiaries, and implementing training sessions to improve sheds and fences. 
(2.4) (2.5) The Field Supervisor verified the selection agreements with local and communal authorities, and identified the following:
-In 95% of the districts the initial communal assembly commitments were met. 
- The Mayor of the Anduaga district is not willing to be part of the project due to political discrepancies with his predecessor. Given this situation, the Mayor of Pampacolca’s request for the project to benefit the communities in her district was approved.
- There is still limited participation of women, in 3 communities (10%) because their communities are in very dispersed areas. These communities are Rio Blanco, Cristal Puquio, Huilluco. To improve the call, work will be carried out in advance in order to engage the participation of more women.
There are 71 attendance lists for training events, prior to the implementation of activities to improve the sheds and install the fences. 
There are 18 District agreements and 36 communal agreements.
There are 42 minutes signed by the beneficiaries (16 men, 10 women)
Certification from the Household Targeting System (SISFOH).
There are 33 attendance lists to training workshops for the improvement of sheds and the installation of livestock mesh fences.
There are 42 minutes signed by the beneficiaries.
In the monthly reports, the Field Supervisor has provided information on the agreements and commitments signed by the beneficiaries: Proper material storage and use, compliance with the technical specifications for the improvement of sheds and installation and livestock mesh, adequate use of the improved spaces. 
 (4.1) (4.2) (4.3) (4.4) There are minutes that have been signed by the communities, containing clauses that define the mechanisms for the selection of beneficiaries and the annulment procedure.
(5.1) (5.2) (5.3) Operational Plan presented to 36 communities, shared during the first training meetings for the improvement of sheds and the installation of fences.
(5.4) 42 training sessions were held in which the beneficiaries were informed about the scope of each activity carried out: the improvement of sheds and the installation of fences.
The Field Supervisor’s activity report includes the following suggestions made by beneficiaries regarding the training sessions:
- Training events should not be schedules on the same dates as local holidays.
- The official Agricultural and alpaca management calendar should be taken into account.
- The opinion of the community leaders should be taken into account when making decisions regarding the beneficiaries.
- It is important to coordinate with other institutions that are working in the area, to avoid scheduling activities on the same date.
These suggestions were collected and taken into account when selecting beneficiaries and when programming project activities.</t>
  </si>
  <si>
    <t xml:space="preserve">• Participation of women.
• Women's access to the benefits of the project.  </t>
  </si>
  <si>
    <t xml:space="preserve">1. Before each cycle of calls, the Project Director is responsible for preparing a call strategy.
2. The Project Director will be responsible for evaluating and reinforcing the communication proposals of the Field Supervisor regarding the clarity of the contents, promoting improvements (including the objectives of the project and the participation of women in connection with the activity) and the consistency with the call strategy.
3. The Project Field Supervisor will be responsible for training and strengthening the proposals and communication skills of the Field Technical Specialists (Yachachis), as described in the previous paragraph.
4. At the beginning of each cycle of activities, the project’s Field Supervisor will make a positive motivational acknowledgement and will reinforce the call and the results obtained regarding the overall participation and the participation of women.
5. At the end of each call cycle, the Project Director is responsible for evaluating the call strategy resulting from the implementation and for including the relevant lessons learned in the evaluation report.
6. During the implementation of the project activities, the Field Supervisor will be responsible for reminding the parties responsible for the activity, to verify the following recommendations during the implementation of the follow-up activities:
• In all Project activities involving collective or group participation, establish criteria for women’s participation: women should be treated equally when they speak and then they vote on decisions. The location of men and women in workshops should be arranged equitably. 
• Encourage gender equity in all training and coaching sessions.  </t>
  </si>
  <si>
    <t>Training Plan (including the call strategy)
Monthly Progress Report</t>
  </si>
  <si>
    <t xml:space="preserve">Training plan approved by the Project Director
Monthly Report of the Field Technical Specialist (Yachachiq)
Monthly report of the Field Supervisor.
Quarterly Report of the Project Director </t>
  </si>
  <si>
    <t xml:space="preserve">The Training Plan foresees that the Training Module will be developed by taking into account women’s equality and participation.
Five guides highlighting the participation of women were prepared: 1) improvement of sheds, 2) adaptation to climate change, 3) planting forage cereals, 4) installation of irrigation pilot
5) operation of the early warning system.
</t>
  </si>
  <si>
    <t xml:space="preserve">There weren't any risks identified, as the project involves only rural Andean (non-indigenous) communities. However, the presence of a Yachachiq Field Technical Specialist, who acts as a Quechua and Spanish translator/interpreter, guarantees that participants in all meetings and workshops are able to understand. </t>
  </si>
  <si>
    <t>1. At the beginning of each activity in the communities, the Project Field Supervisor is responsible for verifying in which language the training will be carried out (Spanish or Quechua).
2. At the end of each meeting, the group will consult on the need to maintain the interpreter / translation mechanism during the following Project meetings or activities with the same community.
3. The decision to continue with the interpreter/translator for the following Project meetings or activities with the same community, shall be recorded in the minutes of the meeting.
4. In case there is consensus on the decision not to perform a translation, the decision will be recorded in the meeting minutes.</t>
  </si>
  <si>
    <t>Translator / Interpreter identified and meeting minutes</t>
  </si>
  <si>
    <t>5 Field Technical Specialists - Yachachiqs with bilingual Quechua / Spanish skills</t>
  </si>
  <si>
    <t xml:space="preserve">- 5 Field Technical Specialists - Yachachiqs were hired with native language skills: Quechua / Spanish.
- A leader was identified for each community (a native), to support the Yachachiq during the trainings.
- During the first training sessions for the improvement of sheds and installation of fences with livestock mesh, a decision was made regarding the language to be used for the training, 
</t>
  </si>
  <si>
    <t>Protection of protected natural areas and natural resources</t>
  </si>
  <si>
    <t>In the event that the selection of the project’s direct beneficiaries (in line with the relevant procedures) includes areas within the limits of the Reserve, to be intervened by the project:
1. The Project Director provides notification to the environmental authority- SERNANP of the situation, while also including a summary of the project’s objectives, activities and progress.
2. The Project Director monitors the response of SERNANP.
3. In the event that the response from SERNANP applies environmental and/or social requirements to the project, the Project Director will include the measures to comply with the requirements in this component of the Environmental and Social Management Plan.
4. The Field Supervisor sends the requirements to the Field Technical Specialists and verifies and documents compliance with the requirements made by SERNANP.</t>
  </si>
  <si>
    <t>Requirement made by the Environmental Authority
Field Supervisor’s technical report</t>
  </si>
  <si>
    <t xml:space="preserve">By means of the Technical Executing Entity, the Project Director, sends the request to the Environmental Authority for the Opinion on Technical Compatibility. 
Quarterly Report of the Project Director
Monthly Report of the Field Supervisor </t>
  </si>
  <si>
    <t>SERNANP was informed of the implementation of the project and it issued the Compatibility Report and gave a favorable opinion regarding the Environmental and Social Management Plan. (954-2018-SERNANP-DGANP), since the project will not carry out activities within the reserve.
Before the beginning of each activity, the Field Supervisor reviews the conditions outlined in the Compatibility Report and reports on any contingencies identified.</t>
  </si>
  <si>
    <t xml:space="preserve">• No risks were identified; preventive measures were established, nonetheless. </t>
  </si>
  <si>
    <t>1. It is up to the Project Director to consult with the relevant environmental authority, regarding the ecological adoption of species such as Ryegrass and Dactylis Glomerata (grasses) and other non-native cultivated grasses as forage alternatives.
2. In the event that the authority’s eventual response implies decisions that affect the programming of project activities with regard to the cultivated pastures, the Project Director and CAF-Implementing Entity will agree on an alternative plan for the activities that could be affected.
3. If an alternative plan has been defined for the project activities in relation to cultivated pastures, the Project Director implements the plan accordingly.</t>
  </si>
  <si>
    <t>Technical report</t>
  </si>
  <si>
    <t xml:space="preserve">Field Supervisor Report on crops approved by the environmental authority-SERNAP
</t>
  </si>
  <si>
    <t>Safeguard measures have not been implemented, because activities 1.1.3 Seeding  and  cultivation  of  highland forage cereals and 1.1.4 Installation of clover in wetlands for improving forage cover, have not yet been implemented.</t>
  </si>
  <si>
    <t>There were no impacts</t>
  </si>
  <si>
    <t xml:space="preserve">• Conversion of peat deposits
• Greenhouse gas emissions from vehicles </t>
  </si>
  <si>
    <t>1. Before taking part in the activities, a photographic record will be produced on the state of the wetlands.
2. The processes defined for the improvement of the existing rustic channels will be authorized by the Project Field Supervisor, before implementation.
3. The areas used for planting the resistant native species proposed by the Project, will be authorized by the Project Field Supervisor, in accordance with the following principles:
3.1. The parts of the wetland that are wet, will remain wet and will not be intervened.
3.2. As far as possible, dehumidification will be attempted in the parts of the wetland that can be drained.
3.3. For parts of the wetland that are unlikely to be re-humidified, some of the following management measures will be implemented if possible, given the terrain conditions: cleaning the wetland; implementing measures to prevent overgrazing; irrigating buffer zones and sowing clover seeds.
3.4. The use of native resistant species (red and white clovers) for the recovery/expansion of the wetland, will only be implemented in the re-humidified areas of the wetland or in the expanded irrigation areas obtained by managing rustic canals.
4. Prior to the implementation of the activities for the recovery and expansion of the wetland, the Project Director will order that at least two soil samples are taken from two large wetlands that can be located in several areas (a sample from each wetland), and which can be included in the wetlands to be recovered.
Control greenhouse gas emissions-GHG from the project’s vehicles.
5. The Field Supervisor is responsible for maintaining an updated registry of each vehicle used for Project activities.
6 The Field Supervisor is responsible for maintaining an updated copy of the Official Gas Certificate for each vehicle. This copy shall be kept in the registry of vehicles used for Project activities.</t>
  </si>
  <si>
    <t xml:space="preserve">(1) Photographic record of the state of the wetlands
(2) (3) Approved technical report
(5) Registry for each vehicle
(6) Official Gas  Certificate for each vehicle
(4) Soil study
(5) Contracts and agreements
(6) (7) Semiannual report
</t>
  </si>
  <si>
    <t xml:space="preserve">Photographic record per wetland (72 hectares)
Technical Intervention report from the  Environmental Specialist 
Monthly Field Supervisor Report
Quarterly Report from the Project Director
(5) Contractual clauses
(6) (7) Semiannual Supervisor’s Report
Quarterly report from the Administrator 
</t>
  </si>
  <si>
    <t>•	Solid waste</t>
  </si>
  <si>
    <t xml:space="preserve">1. Before performing the following activities: i. events related to skills development and ii. activities to improve or build sheds for animal protection, the party responsible for the activity will prepare the elements to contain solid waste, considering the following classification: organic waste, recyclable inorganic waste and other waste. Containment elements will include plastic bags and/or plastic containers.
2. At the beginning of the activities, participants will be instructed on the classified collection of solid waste.
3. At the end of the event, it will be verified that the classified waste is brought to the local solid waste management system. If the activity is carried out in a rural area, the party responsible for the activity will verify that the classified waste is properly disposed of or that it is transported to an urban area to be incorporated into the local solid waste management system.
4. The party responsible for the activity will document the activities described in this section, including by means of a photographic record. </t>
  </si>
  <si>
    <t>Implemented Plan
 Photographic record
Activity Report</t>
  </si>
  <si>
    <t>Solid Waste Management Plan Project
Monthly Field Supervisor Report
Quarterly Report of the Administrative Assistant (purchases are also linked to the waste issue)</t>
  </si>
  <si>
    <t xml:space="preserve">For the implementation of these measures, a Solid Waste Management Plan was developed for the Project activities, carried out so far:
a. Training Sessions
b. Coaching sessions
c. Workshops 
</t>
  </si>
  <si>
    <t xml:space="preserve">•	Archaeological remains
</t>
  </si>
  <si>
    <t>1. If the activity (improving or building the shed or implementing the water reservoir) is carried out on previously intervened land, the Certificate of Non-Existence of Archaeological Remains (CIRA) process is not applied.
2. The Field Supervisor verifies that the assigned location is technically adequate; and also confirms that, given its location, the work will not interfere with a body of water or with a wetland.
3. A photographic record will be made, and a label will be placed in the area defined for the activity.
4. The Field Supervisor collects information for the request made by CIRA [Certificate of non-existence of archaeological remains], in accordance with Circular 1998-2016-DDC-ARE / MC of the Decentralized Directorate of Culture of Arequipa.</t>
  </si>
  <si>
    <t>Photographic record
Activity report</t>
  </si>
  <si>
    <t xml:space="preserve">Photographic record
Quarterly Field Supervisor Report
Project Director’s Annual report </t>
  </si>
  <si>
    <t>The activities to improve sheds, carried out in 30 communities, took place in previously intervened areas, so it was not necessary to request the Certificate of Non-existence of Archaeological remains - CIRA.</t>
  </si>
  <si>
    <t>•	Soil conservation</t>
  </si>
  <si>
    <t>1. 1. Avoid compaction of the original soil layer in the area surrounding the work, to the extent possible.
2. Remove the layer of soil when it is dry, or the moisture content is less than 75%.
3. Keep the topsoil separated from the inorganic excavated subsoil; locate both separate piles where there is no chance of cascading and there are adequate drainage conditions. Protect them with a plastic cover to avoid erosion losses.
4. In the case of a reservoir, where storing the topsoil is not feasible, to the extent possible, relocate it nearby so that it can be recovered in case the reservoir is subsequently closed.
5. At the end of the activity, leave the workplace surroundings in better or similar conditions to those found before work.
6. Gather, classify and dispose of solid waste resulting from the activity, in accordance with the best practices in the area. If a disposal place is not found, take the waste to an appropriate disposal site, within the same district.
7. Document the management measures implemented, including the photographic archive.</t>
  </si>
  <si>
    <t>Procedure Implemented
Field Supervisor Report
Photographic Registry</t>
  </si>
  <si>
    <t>Procedure implemented by the Field Technical Specialist -Yachachiq
Monthly Report by the Field Supervisor</t>
  </si>
  <si>
    <t xml:space="preserve">No safeguard measures have been implemented because the activities have not yet been implemented: 1.2.3 Improvement of channels to improve water resources in wetlands, 1.2.4 Construction of rustic reservoirs for water storage rains, streams and natural springs. 
</t>
  </si>
  <si>
    <t>Regarding the risk in the effectiveness of the calls (in their contacts and motivation), at the following levels:                                                                                  
1.i. COPASA towards local authorities;
1.1. For each cycle of calls, the Project Field Supervisor prepares a synthesized proposal for the call.
1.2 The previous call proposal is reviewed, commented and authorized by the Project Director, who copies the final proposal to the COPASA’s Executive Director and to CAF- Implementing Entity.
1.3. The Project Field Supervisor initiates or implements the call proposal authorized by the Project Director.
1.5. The Environmental Specialist submits an evaluation report to the Project Director, who attaches it to the project’s periodic monitoring and evaluation reports.
1.6. It is the responsibility of the Project Director to verify that each authorized call proposal includes the relevant lessons learned that the Project may have generated.
2. At level ii. The local authorities (district mayors) towards the communities’ representatives, through other figures of the district authorities (vice governors, sub-prefects, commissioners, others) and through community leaders.
2.1. At the beginning of the Project, the Field Supervisor will prepare a list of critical contacts for each District (including contacts for each community, responsibilities, names and, if possible, phone numbers).
2.2. As of the first meeting, the Field Supervisor will be responsible for reaching agreements between the leaders and representatives of each community, organizing a network of key contacts (for each critical contact, two alternative means to deliver information).
2.3. The Field Supervisor initiates and implements the call proposal, authorized by the Project Director. 
2.4 In case there are errors made by the Field Technical Specialists that could lead to shortfalls in the calls, these will put in writing by the Field Supervisor.
2.5 The Field Supervisor verifies:                                                                                                                                                                                                                                          - Compliance of the agreements for the selection of direct beneficiaries 
-The effective call made to community members during the training and instruction sessions.
-Compliance with the quarterly schedule of training activities and field days. The role of the activities is shared with the district mayors. 
3. Regarding the risk in the coherence of the preparation of the agreements: the agreements must be practical and socially viable.
3.1. An agreement will be drawn up for each of the 18 selected districts and 36 communities targeted by the Project, in order to decide the mechanism to select the direct beneficiaries of the following activities:
a. Sheds for camelids, fences, cattle mesh, rustic water canals, rustic reservoirs, pressure irrigation modules.
b. Improved housing
c. Seeds for the cultivation of forage cereals at altitude, seeds for improved pastures at altitude, seeds to install clovers in wetland buffer areas.
d. Tools to improve rustic canals, to optimize water management.
e. Supplies for animal health campaigns.
f. Training workshops
3.2. As a direct beneficiary of the activities described in items a. and b., the following will be designated: 
-The head of each productive family unit
-Or the representative from a group of two or more families from productive units (in the latter case, members sign a commitment clause where they agree to share these spaces).
3.3. To aspire to become a direct beneficiary of the activities described between a. and e. above, the candidate must have participated in one or more of the corresponding training workshops.
3.4. To aspire to become a direct beneficiary of the activities described between a. and d. above, the candidate must commit to comply with the number of work hours or days set per activity, which must be defined in an agreement signed by the beneficiary.
3.5. Before signing each agreement, the Project Field Supervisor is responsible for distributing a list of the resources available for each activity.
4. Regarding the follow-up to the agreements in decision making processes.
4.1. In all meetings where at least one decision is made related to the selection of direct beneficiaries, the meeting minutes will include written evidence of this decision and all interested parties participating in the meeting will sign the minutes.
4.2. To make such a decision, a complete written copy of the minutes of each meeting must be available, and these minutes must include the agreements for the selection of direct beneficiaries.
4.3. The procedures followed to select the beneficiaries are explained to the community, and a clause acknowledging the selection process will be included in the minutes.
In agreements made prior to the Project’s activities or its outputs. 
5. Before the beginning of an activity cycle or developing a Project output, the Project Field Supervisor is responsible for:
5.1. Verifying that a workplan is prepared for the development of the activities or products.
5.2. Verifying that the workplan for the implementation of the activities or products is shared with the corresponding beneficiaries and participants.
5.3. Verifying that the contributions, opinions and requests of the beneficiaries and participants regarding the workplan for the implementation of the activities or products and its implications, are included in its dissemination.
5.4. If the beneficiaries request any modifications to the workplan, these will be submitted to the consideration of the communal Assembly .
5.5. Verifying that during the dissemination of the workplan, community members’ comments, opinions, requests or complaints and concerns related to other aspects of the project, are compiled in writing to the project Director and that the response is communicated in a timely manner to the community.</t>
  </si>
  <si>
    <t xml:space="preserve">Safeguard measures have not been implemented, because activity 1.1.5 for the recovery of wetlands has not been implemented yet.
The following means are used to transport personnel and materials. They all have the circulation and smoke control permits required by law:
- 1 COPASA 4x4 truck
- 5 trucks from Local Governments (one per province)
- 5 motorcycles
</t>
  </si>
  <si>
    <t>Yes, they have been effective in fulfilling the established contractual commitments and thereby the measures for each of the environmental and social principles</t>
  </si>
  <si>
    <t>Yes, the gender evaluation was carried out and consultations were held with the participation of women in the communities. As a result, the following gender-sensitive activities and indicators were included:
1. The project will guide its actions with the following criteria that promote equal participation and the empowerment of women in decision-making: i) In information and dissemination activities and in calls and invitations; ii) In meetings and decision-making processes in the communities; iii) In the logistics of the different events; iv) The commitment to ensure women’s participation is achieved during coordination activities with authorities and community leaders; v) The Project Director takes advantage of opportunities to motivate women's participation, during follow-up and monitoring activities, in identifying gaps and problems. The results of the call strategies and the participation of women are continuously monitored.
2. A parameter awarding priority to female heads of household was included for the selection of beneficiaries.
3. A goal specifying the minimum participation of women is considered for training activities throughout the entire project. Specifically for the housing improvement component, this percentage is increased.
4. At the organizational level, at least one woman is included in the civil defense platforms at the district and community level.
5. Preparing a guide on women’s development, personal growth and family strengthening.</t>
  </si>
  <si>
    <t>Yes it is included, as shown below:
OUTCOME 1.3: Improvement in the conditions of housing quality to withstand extreme climate conditions. - Indicator 1.3.2 Women heads of households prioritized in beneficiary selection criteria.
OUTCOME 2.1: Greater awareness and ownership concerning the local processes of management and self-management for adaptation to and reduction of climate risk.  -      Indicator 2.1.2 % of target population aware of local processes of management and self- management for adaptation to and reduction of climate risk.
OUTCOME 2.2: Greater awareness and ownership of local processes of adaptation to and reduction of climate risk. Indicator 2.2.4.3: Include at least one woman to the District's Civil Defense Platform and per Platform of Community Civil Defense. 
      - OUTPUT 2.2: Awareness activities about adaptation and risk reduction with group participation of the target population: see specific products under indicator 2.2.4.3 Number of  women included in the formation of each platform at district level. Indicator 2.2.4.6 Number of women included in the formation of each community level platform.
OUTCOME 2.3: improvement in awareness and climate risk management and adaptive techniques skills.
       - OUTPUT 2.3.4: Training sessions.  Indicator % of women participants (25% for all activities, 30% housing improvements)
      - Products 2.3.3: Elaboration of technical guides : 1,000 guides about personal and family development and strengthening aimed primarily at women.</t>
  </si>
  <si>
    <t>Prioritization of female heads of household as beneficiaries.</t>
  </si>
  <si>
    <t>outcome 1.3 Improvement in the conditions of housing quality to withstand extreme climate conditions Sec. 1.3.2:</t>
  </si>
  <si>
    <t>1 woman per community
(it is expected that 36 women will benefit)</t>
  </si>
  <si>
    <t>Equal participation and empowerment of women in decision making regarding project activities.</t>
  </si>
  <si>
    <t>outcome 2.1  Greater awareness and ownership concerning the local processes of management and self-management for adaptation to and reduction of climate risk. Sec 2.1.2</t>
  </si>
  <si>
    <t xml:space="preserve"> % of target population aware of local processes of management and self-management for adaptation to and reduction of climate risk is made up of women.</t>
  </si>
  <si>
    <t>No uniform and
reliable
baseline information
was
identified.</t>
  </si>
  <si>
    <t>25%  set as the project goal.
(31% of women's participation was achieved)</t>
  </si>
  <si>
    <t>Include women at the organizational level in climate risk management</t>
  </si>
  <si>
    <t>output 2.2.4 Advisories for the formation and strengthening of district
and community level civil defense
platforms (reconnoitering, startup). Sec 2.2.4.3</t>
  </si>
  <si>
    <t>N° of women included in the formation of each platform at district level.</t>
  </si>
  <si>
    <t>Without precedents. The project will promote the formation of the first platforms.</t>
  </si>
  <si>
    <t>1 woman per district platform</t>
  </si>
  <si>
    <t>Include women at the organizational level in disaster risk management.</t>
  </si>
  <si>
    <t>2.2.4.6 N° of women included in the formation of each community level platform.</t>
  </si>
  <si>
    <t>1 woman per communal platform</t>
  </si>
  <si>
    <t>Personal and family development</t>
  </si>
  <si>
    <t>output 2.3.3 Elaboration of technical guides. 
- about personal and family development and strengthening aimed primarily at women.</t>
  </si>
  <si>
    <t xml:space="preserve">N° developed guides and delivered </t>
  </si>
  <si>
    <t>Baseline value
not applicable</t>
  </si>
  <si>
    <t>1000 guides delivered</t>
  </si>
  <si>
    <t>Equal participation and empowerment of women in decision making regarding project activities..</t>
  </si>
  <si>
    <t>output 2.3.4 Training sessions. Sec 2.3.4.4</t>
  </si>
  <si>
    <t xml:space="preserve">% of women participants </t>
  </si>
  <si>
    <t>25% for all the activities except for household improvement activities</t>
  </si>
  <si>
    <t>30% for housing improvement activities.</t>
  </si>
  <si>
    <t xml:space="preserve">The Implementing Entity – CAF Legal Advisor’s Office, issued a tripartite Agreement which was signed by CAF, by the Technical Executing Entity - COPASA and the Administrative Executing Entity - CONDESAN. This agreement sets the parties’ roles and responsibilities, in accordance with the provisions of the approved Ayninacuy project proposal and the actions specified therein to comply with a gender approach. </t>
  </si>
  <si>
    <t>The effectiveness of the agreements is evidenced in compliance with the Environmental and Social Management Plan, specifically policy # 5, gender equality and women’s empowerment. The effective management of calls is evidenced in women’s strong participation in training workshops, which has promoted empowerment in decision making. Likewise, commitments to prioritize female heads of household in the beneficiary group were met.</t>
  </si>
  <si>
    <t>18 agreements (covenants) were formulated at the district level and 36 agreements at the community level, to ensure women’s involvement and strong participation. Point five in each document states "(...) this signed agreement will allow the consolidation of the capacities of women and men in the beneficiary peasant communities (...)”. Committed local authorities include 2 mayors, contributing to raise the level of women's empowerment in the community.</t>
  </si>
  <si>
    <t>Outcome 6</t>
  </si>
  <si>
    <t>All project components/outcomes</t>
  </si>
  <si>
    <t>All Project components/outcomes</t>
  </si>
  <si>
    <t>María Carolina Torres -Directorate for Sustainability, Inclusion and Cimate Change Executive, CAF</t>
  </si>
  <si>
    <t>mctorres@caf.com</t>
  </si>
  <si>
    <t>MS</t>
  </si>
  <si>
    <t>OUTCOMES 1.1, 1.2 and 1.3</t>
  </si>
  <si>
    <t>OUTCOME 2.1: Greater awareness and ownership concerning the local processes of management and self- management for adaptation to and reduction of climate risk.</t>
  </si>
  <si>
    <t xml:space="preserve">Products 1.1.1
N° of shelters built. </t>
  </si>
  <si>
    <t xml:space="preserve">Products 1.1.2 
N° of fences installed </t>
  </si>
  <si>
    <t>Products 1.1.3
Ha of high altitude forage cereals planted</t>
  </si>
  <si>
    <t>Products 1.1.4
Ha of improved grasses seeded</t>
  </si>
  <si>
    <t>Products 1.1.5
Ha of wetlands improve with clover</t>
  </si>
  <si>
    <t>Products 1.1.6
N° of dosed animals executed.</t>
  </si>
  <si>
    <t>Products 1.2.1
N° of modules irrigation installed. Ha of improved grasses</t>
  </si>
  <si>
    <t>Products 1.2.2
N° of wetlands with improved irrigation via rustic canals.</t>
  </si>
  <si>
    <t xml:space="preserve">
Products 1.2.3
N° meters of improved canals</t>
  </si>
  <si>
    <t>Products 1.2.4
N° of reservoirs (ponds) built.</t>
  </si>
  <si>
    <t>Products 1.3.1.1
N° of safe water purification systems installed</t>
  </si>
  <si>
    <t xml:space="preserve">Products 1.3.2.2
N° of  Composting Latrines Built </t>
  </si>
  <si>
    <t>Products 1.3.2.3
N° of improved stoves built</t>
  </si>
  <si>
    <t>Products 1.3.2.3
N° of photovoltaic panels installed</t>
  </si>
  <si>
    <t>Products 1.3.2.4
N° of solar walls</t>
  </si>
  <si>
    <t>Products 2.1.1.1
N° of agreements (covenants) Provincial</t>
  </si>
  <si>
    <r>
      <rPr>
        <b/>
        <sz val="11"/>
        <color rgb="FF000000"/>
        <rFont val="Times New Roman"/>
        <family val="1"/>
      </rPr>
      <t xml:space="preserve">5 agreements signed with the provinces </t>
    </r>
    <r>
      <rPr>
        <sz val="11"/>
        <color rgb="FF000000"/>
        <rFont val="Times New Roman"/>
        <family val="1"/>
      </rPr>
      <t xml:space="preserve">of Arequipa, Caylloma, La Unión, Castilla and Condesuyos </t>
    </r>
  </si>
  <si>
    <t>Products 2.1.1.1
N° of agreements (covenants) District</t>
  </si>
  <si>
    <r>
      <rPr>
        <b/>
        <sz val="11"/>
        <color rgb="FF000000"/>
        <rFont val="Times New Roman"/>
        <family val="1"/>
      </rPr>
      <t xml:space="preserve">18 agreements signed with the districts of </t>
    </r>
    <r>
      <rPr>
        <sz val="11"/>
        <color indexed="8"/>
        <rFont val="Times New Roman"/>
        <family val="1"/>
      </rPr>
      <t xml:space="preserve">S.J. Tarucani, Pampamarca, Huaynacotas, Puyca,Toro, Chuquibamba, Andaray, Yanaquihua, Salamanca, Callalli, Tuti, S.A. Chuca, Caylloma, Sibayo, Chachas, Chilcaymarca, Orcopampa y Pampacolca </t>
    </r>
  </si>
  <si>
    <t>Products 2.1.2.1
N° of dissemination and motivation visits (Community)</t>
  </si>
  <si>
    <t xml:space="preserve">36 agreements signed with the communities  </t>
  </si>
  <si>
    <t>Products 2.3.3.1
N° developed guides</t>
  </si>
  <si>
    <t>Products 2.3.3.2
N° of printed copies</t>
  </si>
  <si>
    <t>Products 2.3.4.1
N° of participants per workshop  (5 per community) for the installation of early warning EWS teams</t>
  </si>
  <si>
    <t xml:space="preserve">Products 2.3.4.2
N° of participants per workshop  in the upgrading of the community civil defense platforms </t>
  </si>
  <si>
    <t xml:space="preserve">Products 2.3.4.3
N° students per workshop </t>
  </si>
  <si>
    <t xml:space="preserve">Products 2.3.4.4
N° of participants per workshop held in 05 provincial municipalities for EDAN teams </t>
  </si>
  <si>
    <t>Products 2.3.4.4
% of women participants (25% for all activities, 30% housing improvements)</t>
  </si>
  <si>
    <t xml:space="preserve">Products 2.3.4.5
N° of beneficiary households participate in the process of elaboration of prevention plans through training programs. </t>
  </si>
  <si>
    <t xml:space="preserve">Products 2.3.4.6
N° of participants per workshop, municipal official and community representatives are trained in prevention workshops, </t>
  </si>
  <si>
    <t>Products 2.3.4.7
N° of participants per workshop,  Training sessions for the transfer of techniques for improvement of rural Andean highland housing: Trombe solar walls.</t>
  </si>
  <si>
    <t xml:space="preserve">Products 2.3.4.8
N° of participants per workshop, Construction of composting latrines </t>
  </si>
  <si>
    <t xml:space="preserve">Products 2.3.4.9
N° of participants per workshop, Construction of improved stoves </t>
  </si>
  <si>
    <t xml:space="preserve">Products 2.3.4.10
N° of participants per workshop, Installation of photovoltaic panels </t>
  </si>
  <si>
    <t>Products 2.3.4.11
N° of participants per workshops (144 workshops)</t>
  </si>
  <si>
    <t>OUTCOME 1.1: Improvements in the conditions and means of providing animal nourishment and health, through strengthening the life strategies in relation to the impacts of climate change.</t>
  </si>
  <si>
    <t>OUTCOME 1.2: Improvements in the availability of water and irrigation conditions allow for providing greater volumes of vegetal production and of greater areas consolidated for animal feed</t>
  </si>
  <si>
    <t xml:space="preserve"> OUTCOME 1.3 Reduction
in cases indexes of ARIS and ADDS in communities and beneficiary households</t>
  </si>
  <si>
    <t>OUTCOME 2.2: Greater awareness and ownership of local processes of adaptation to and reduction of climate risk</t>
  </si>
  <si>
    <t>OUTCOME 2.3: improvement in awareness and climate risk management and adaptive techniques skills.</t>
  </si>
  <si>
    <t>Development Bank of Latin America (CAF)</t>
  </si>
  <si>
    <t>15/10/2018</t>
  </si>
  <si>
    <t>https://www.copasa.gob.pe/proyectos/proyecto-ayninakuy/</t>
  </si>
  <si>
    <t>Peasant communities in the provinces of Arequipa, Caylloma, Condesuyos, Castilla y La Union: San Juan de Tarucani, Huayllacucho, Sarpani, Misahuanca, San Antonio, Rio Blanco, Tolconi I, Huaracopalca, Chapacoco, CuspaMaghuanca, Pampamarca, Tecca-Rumiwasi, Huayqui, Huarcaya, Ancaro, Visca, Cristal Puquio, Chojanilayoc,Arirahua, Huamanmarca, Huchumiri I, Huchumiri II, Capilla, Maucallacta, Pusa Pusa, Santa Rosa, Ran Ran, Chungara,Tres estancias,Condorcuyo, Hanansaya I, Hanansaya II, San Antonio de Chuca and Vincocaya.</t>
  </si>
  <si>
    <t>Sra. Laura Secada Daly. - General Director of the General Directorate for Climate Change and Desertification - Ministry of Environment of Peru</t>
  </si>
  <si>
    <t xml:space="preserve"> lsecada@minam.gob.pe</t>
  </si>
  <si>
    <t>09/11/2019 (RM 343-2019-MINAM)</t>
  </si>
  <si>
    <t xml:space="preserve">Jaime Abarca Huanca- Executive Director - Cooperation for Sustainable Development in Arequipa -COPASA-Arequipa's Regional Government </t>
  </si>
  <si>
    <t>jabarcah@copasa.gob.pe</t>
  </si>
  <si>
    <t>October 16th 2019 - October 15th 2020</t>
  </si>
  <si>
    <t xml:space="preserve">maria.arguello@condesan.org </t>
  </si>
  <si>
    <t>Estimated cumulative total disbursement as of of October 15, 2020</t>
  </si>
  <si>
    <t>Products  1.2.3:  Construction  and  improvement  of canals to optimize the water resource management in wetlands.</t>
  </si>
  <si>
    <t>Products 1.3.1: Water Purification Systems installed in  the  most  vulnerable  communities,  in  order  to reduce the incidence of diarrheal diseases</t>
  </si>
  <si>
    <t>1.3.2.2. 72 Composting latrines built</t>
  </si>
  <si>
    <t>1.3.2.3. 72 of Improved stoves built</t>
  </si>
  <si>
    <t>1.3.2.4. 72 photovoltaic panels installed</t>
  </si>
  <si>
    <t>1.3.2.5. 72 Solar walls</t>
  </si>
  <si>
    <t>Products 2.2.2: Implementation of teaching modules 
for early warning systems EWS in rural communities</t>
  </si>
  <si>
    <t>Product  1.2.2.:  Vulnerable  physical,  natural,  and social  assets  strengthened  in  response  to  climate change impacts, including variability.</t>
  </si>
  <si>
    <t>Products   1.2.4:   Construction   of   reservoirs   for
storage of rainfall, runs or natural sources (springs).</t>
  </si>
  <si>
    <t>Financial information PPR 3:  cumulative from project start to October 15, 2020</t>
  </si>
  <si>
    <t>Financial information PPR 2: cumulative from project start to October 15, 2020</t>
  </si>
  <si>
    <t xml:space="preserve">Low; it remained in this condition throughout the second year of implementation. </t>
  </si>
  <si>
    <t>- Coordination with the District Mayors and community presidents was increased, to maintain interest and that the rescheduling of activities does not affect the progress of the project.
- Permanent communication is maintained with the beneficiaries, to maintain their interest and collaboration.
- The local authorities are notified in a timely manner about the implementation of biosecurity measures, which the project has implemented in the face of COVID 19. The protocol includes clear and precise procedures that guarantee sanitary security during the development of activities in the field.</t>
  </si>
  <si>
    <r>
      <rPr>
        <b/>
        <sz val="11"/>
        <rFont val="Times New Roman"/>
        <family val="1"/>
      </rPr>
      <t>Medium</t>
    </r>
    <r>
      <rPr>
        <sz val="11"/>
        <rFont val="Times New Roman"/>
        <family val="1"/>
      </rPr>
      <t>; the impact of the COVID-19 crisis, which caused the adjustment in the programming of activities. Two communities have been isolated by the state of quarantine, generating the constant reprogramming of activities.</t>
    </r>
  </si>
  <si>
    <t>- Women continue to be prioritized as beneficiaries in different project activities.</t>
  </si>
  <si>
    <t>Medium: 
- During the December 2019-March 2020 rainy season, the effects on the communities were as foreseen by the project.
- 85% of the selected districts with DS Nº 010-2020-PCM / DS Nº 012-2020-PCM (January 22 and 29) were declared in emergency. This prevented the implementation of activities on the scheduled dates.(1)
-The same happened during the June-August period, due to low temperatures with an intensity that was not foreseen by the project. This affected 60% of the districts, which were declared in a state of emergency by means of DS N° 120-2020-PCM (2)</t>
  </si>
  <si>
    <t>(1) https://busquedas.elperuano.pe/normaslegales/decreto-supremo-que-declara-el-estado-de-emergencia-en-vario-decreto-supremo-n-010-2020-pcm-1848440-1/ 
https://busquedas.elperuano.pe/normaslegales/decreto-supremo-que-declara-el-estado-de-emergencia-en-vario-decreto-supremo-n-012-2020-pcm-1850691-2/ 
(2) https://www.indeci.gob.pe/wp-content/uploads/2020/09/INFORME-DE-EMERGENCIA-N%C2%BA-621-26SEP2020-BAJAS-TEMPERATURAS-EN-EL-DEPARTAMENTO-DE-AREQUIPA-10.pdf</t>
  </si>
  <si>
    <t>Condition exceeded during the first year</t>
  </si>
  <si>
    <t>This condition was overcome during the first quarter of this period</t>
  </si>
  <si>
    <t>N/A</t>
  </si>
  <si>
    <t>This condition was overcome during the first quarter of this period, with the hiring of a second supervisor. This has made it possible to level the progress of activities in the most remote areas.</t>
  </si>
  <si>
    <t>Delay in activities due to the impact of the COVID-19 crisis</t>
  </si>
  <si>
    <t>High: from March to June, the government ordered strict measures for social isolation. During the month of July, it focused on some communities. This condition has prevented the completion of some activities within the established deadlines.</t>
  </si>
  <si>
    <t>- Joint actions were coordinated with local authorities to speed up the delivery of materials, once the crisis was over.
- The permanence in the communities of the Field Technical Specialists - Yachachiqs, provides greater security and confidence to the beneficiaries. they transmit precise information on the transfer of materials to the communities and motivate the beneficiaries not to abandon the works.
-During the training in the family unit (restrictions due to the COVID-19 crisis), the opportunity is taken to convey the importance of preventing these risks and the beneficiaries are motivated to expand work tasks. This has allowed the improvement and construction activities not to generate long delays.</t>
  </si>
  <si>
    <t>The project team has considered that all the measures applied have avoided a negative impact on the execution of the project.
The current crisis of COVID 19, is presented as an uncertainty, it is not possible to foresee its impact in the event of a re-emergence of the disease in the coming months.</t>
  </si>
  <si>
    <t>Risk monitoring of the project proposal, is performed according to the ESMP, and the risks are within the levels identified by the project.
In this period, health risks due to the spread of COVID-19 were presented</t>
  </si>
  <si>
    <t>Unexpected risks have been identified during this period. Risk to public health due to the contagion of COVID 19</t>
  </si>
  <si>
    <t>Ante la actual crisis de la COVID 19 y en vista que el proyecto se ejecuta en 18 distritos altoandinos con estratos de población altamente vulnerable, se ha previsto que existe un riesgo medio de  contagio,  ocasionado de forma indirecta por la ejecución de las actividades que  requieren del traslado constante del personal de campo y de los proveedores que brindan el servicio de traslado de materiales para la implementación de las actividades. Se tomaron las siguientes medidas: 
I. Medidas al equipo del proyecto: 
1. Se implementan las medidas de bioseguridad, con atención a las actualizaciones diarias que dispone el gobierno. 
3. Se prioriza la prestación de servicios de los funcionarios bajo la modalidad de trabajo remoto, se procede conforme lo determina el Ministerio de Trabajo.
4. Se prestarán servicios en las actividades autorizadas conforme DS N° 080-2020-PCM, y siempre y cuando la actividad del proyecto al que se vincula tenga una relación directa con las actividades autorizadas de acuerdo a las disposiciones de “Reanudación de actividades”. 
5. Incluir medidas de protección a las comunidades para evitar graves daños a su salud por sus sistemas inmunes frágiles. 
II. Requerimientos internos, en aplicación a las disposiciones gubernamentales, en salvaguarda del bienestar de los empleados y de las comunidades con las que se interactúa: 
1. El responsable del proyecto debe definir la necesidad real y determinante de movilizar al personal. Dicha responsabilidad y necesidad, deberá ser expuesta por escrito ante la máxima autoridad de COPASA como la Entidad técnica Ejecutora, con conocimiento de CAF que es la Institución donante y CONDESAN.
2. Autorización general del Representante Legal de COPASA para el de reinicio de actividades en campo del personal técnico del proyecto, supervisores y Yachachiq´s.
3.  Certificación o confirmación de los Alcaldes de Municipios a ser visitados, que les permita ingresar a las comunidades que incluya: fecha de ingreso, fecha de salida, quienes llegan, motivo de la visita.
4. Implementación de protocolo de bioseguridad.
III. Implementación de Procedimientos:
1. CONDESAN cuenta con un Plan de Vigilancia, prevención y control del COVID 19 y ha previsto para el proyecto del protocolo " PROTOCOLO DE RETORNO PROGRESIVO AL TRABAJO PRESENCIAL POST CUARENTENA OBLIGATORIA POR COVID-19 PARA FUNCIONARIOS VINCULADOS AL PROYECTO AYNINACUY, EN AREQUIPA - PERÚ" 
2. Los Supervisores de Campo han sido capacitados en la implementación de medidas de bioseguridad ante la COVI 19. En la Salida a campo, realizaron la capacitación a los Especialista técnicos de Campo - Yachachiq. Los técnicos, antes del inicio de sus actividades en campo, implementan las medidas y desarrollan una breve capacitación a los beneficiarios.</t>
  </si>
  <si>
    <t>Yes, despite the current crisis,  the agreements signed with the authorities in the previous period they have been effective.  The acceptance of the project and the conditions for its intervention have been maintained. As for measures to mitigate social and environmental risks, they are well accepted by the community because they are part of their traditional environmental care practices.</t>
  </si>
  <si>
    <t>0, women head of households</t>
  </si>
  <si>
    <t>N° Women head of households prioritized in the criteria of beneficiary selection</t>
  </si>
  <si>
    <t>Satisfactory.  The current crisis of Covid 19, generated delay in the development of this activity, mainly in the most remote communities in the provinces of Condesuyos and La Union.
- Despite the circumstances, in this period 50% progress was achieved in the activity, managing to benefit 18 female head of household. The culmination of this activity is scheduled for next December.
- The agreement is maintained with the community authorities to select at least one woman,  family head, per community.</t>
  </si>
  <si>
    <t xml:space="preserve">
Poor. Activity scheduled to start the third year of execution. Because the current Covid 19 crisis limits coordination with mayors, regional authorities and public officials. Restrictions remain for meetings and events.</t>
  </si>
  <si>
    <t xml:space="preserve">Satisfactory. Women’s participation in training sessions amounted to 41%. </t>
  </si>
  <si>
    <t>They have been effective; the population continues to accept and recognize the participation of women in different project activities. This has been reflected in women’s participation in training workshops and in the development of capacities and technical skills in family productivity.</t>
  </si>
  <si>
    <t>The current crisis of COVID 19 does not allow training to be in large groups. Before this condition, there was the participation of 20 people per workshop, since June there has been an average of 12 people per workshop. Despite this limitation, women continue to actively participate in project activities. Towards the third year of execution, the training methodology has been rethought, through radio broadcast programs, with this it is expected to have a greater scope.</t>
  </si>
  <si>
    <t>Activity completed in the first year</t>
  </si>
  <si>
    <t xml:space="preserve">41% during the entire execution   </t>
  </si>
  <si>
    <r>
      <rPr>
        <b/>
        <sz val="11"/>
        <color rgb="FF000000"/>
        <rFont val="Times New Roman"/>
        <family val="1"/>
      </rPr>
      <t xml:space="preserve">41% of female participants </t>
    </r>
    <r>
      <rPr>
        <sz val="11"/>
        <color rgb="FF000000"/>
        <rFont val="Times New Roman"/>
        <family val="1"/>
      </rPr>
      <t>in project workshops for the improvement of sheds, installation of livestock fence and management and conservation of forage cereals.</t>
    </r>
  </si>
  <si>
    <t>72 livestock fences installed</t>
  </si>
  <si>
    <r>
      <rPr>
        <b/>
        <sz val="11"/>
        <rFont val="Times New Roman"/>
        <family val="1"/>
      </rPr>
      <t>27 ha of improved wetlands,</t>
    </r>
    <r>
      <rPr>
        <sz val="11"/>
        <rFont val="Times New Roman"/>
        <family val="1"/>
      </rPr>
      <t xml:space="preserve">
• Progress was made with the selection 45 ha of wetlands in processes involving drying, cleaning and maintenance of channels. In the months of November and December 2020, the recovery process will begin by resowing 45 Ha (the wetlands’ water cycle begins in October, with the beginning of the rainy season in the Andean areas)</t>
    </r>
  </si>
  <si>
    <r>
      <rPr>
        <b/>
        <sz val="11"/>
        <rFont val="Times New Roman"/>
        <family val="1"/>
      </rPr>
      <t xml:space="preserve">6,559 animals received doses, </t>
    </r>
    <r>
      <rPr>
        <sz val="11"/>
        <rFont val="Times New Roman"/>
        <family val="1"/>
      </rPr>
      <t xml:space="preserve">
• 3,441 doses of medication were acquired in the month of October 2020: restorative medications and antibiotics, for the beginning of animal health campaigns, in the month of November 2020 (in coordination with the campaigns programmed by the National Agricultural Health Service - SENASA and the Local Governments for the months of October and November)</t>
    </r>
  </si>
  <si>
    <r>
      <rPr>
        <b/>
        <sz val="11"/>
        <rFont val="Times New Roman"/>
        <family val="1"/>
      </rPr>
      <t>36 modules installed,</t>
    </r>
    <r>
      <rPr>
        <sz val="11"/>
        <rFont val="Times New Roman"/>
        <family val="1"/>
      </rPr>
      <t xml:space="preserve">
Progress has been made with the selection and preparation work for the installation of 36 remaining irrigation systems.</t>
    </r>
  </si>
  <si>
    <r>
      <rPr>
        <b/>
        <sz val="11"/>
        <color rgb="FF000000"/>
        <rFont val="Times New Roman"/>
        <family val="1"/>
      </rPr>
      <t>11 reservoirs improved,</t>
    </r>
    <r>
      <rPr>
        <sz val="11"/>
        <color indexed="8"/>
        <rFont val="Times New Roman"/>
        <family val="1"/>
      </rPr>
      <t xml:space="preserve">
• The activity has been rescheduled for the third year. 
Progress has been made in the selection and preparation work for the irrigation of the 25 rustic wells en 30  communities.</t>
    </r>
  </si>
  <si>
    <t xml:space="preserve">0, the activities are planned for the third year of execution.
Activity affected by the meeting restrictions established by the government in the face of the Covid 19 crisis.
Remote training is planned.  </t>
  </si>
  <si>
    <r>
      <rPr>
        <b/>
        <sz val="11"/>
        <color rgb="FF000000"/>
        <rFont val="Times New Roman"/>
        <family val="1"/>
      </rPr>
      <t>202 participants</t>
    </r>
    <r>
      <rPr>
        <sz val="11"/>
        <color indexed="8"/>
        <rFont val="Times New Roman"/>
        <family val="1"/>
      </rPr>
      <t xml:space="preserve"> in 18 communities, of which 94 participants are women.</t>
    </r>
  </si>
  <si>
    <t>Products 2.2.1
N° Staging   of   disaster   drills,   at provincial level.</t>
  </si>
  <si>
    <t>Products 2.2.2
N° Implementation of teaching modules for early warning systems EWS in rural communities</t>
  </si>
  <si>
    <t>Products 2.2.3
N° Accompaniment   to   educational institutions,  in  elaboration  of  their  prevention  plans and disaster attention, as an adaptation measure to climate change.</t>
  </si>
  <si>
    <t>Products 2.2.4
Advisories   for   formation   and strengthening of community and district civil defense platforms (reconnoitering, and startup).</t>
  </si>
  <si>
    <t>Componente 1</t>
  </si>
  <si>
    <t>Componente 2</t>
  </si>
  <si>
    <t>HS</t>
  </si>
  <si>
    <t>Satisfactory. Up to the second year of execution, 208 training workshops have been held on the improvement of sheds, the improvement of pasture plantations and the installation of fences for livestock. Female participation amounted to 41% (1,239 participations of 3,022 )</t>
  </si>
  <si>
    <t xml:space="preserve">completed </t>
  </si>
  <si>
    <t xml:space="preserve">900 Ha  </t>
  </si>
  <si>
    <t>270 sheds</t>
  </si>
  <si>
    <t>Change of government and / or officials at the national level due to political instability: (the implementation of the project occurs in a scenario with several changes of the presidential mandate) new officials in the Ministry of the Environment and Public Entities linked to the management of the project requires several months of learning to fulfill commitments.</t>
  </si>
  <si>
    <t>medium: In 2018, during the implementation of the project, the country underwent the change of president as a result of his resignation from office, causing political disagreements that triggered the change of congress in 2019, and a constant scenario of possible vacancy for the current president . These situations have been generating constant changes to the cabinet of ministers that triggers the change of officials linked to key entities that collaborate with the management of the project.
(At the beginning of this period, the official designated by the Ministry of the Environment as the point of contact for the Adaptation Fund was changed.)</t>
  </si>
  <si>
    <t>Strengthen agreements and commitments with authorities and entities at the regional, provincial and local levels, to consolidate the empowerment of the project at these levels. 
Develop a communication strategy that allows rapid visibility of the project's progress.</t>
  </si>
  <si>
    <t xml:space="preserve">1. Coordination with the environmental authority was maintained - National Service of Natural Protected Areas - SERNANP, in order to fulfill about the protocols to follow in natural reserves.  Also in the face of the current crisis due to covid 19, coordination was maintained with the Health-MINSA authorities, and with key entities for the fulfillment of activities. Such is the case of the Regional Directorate of Education (DREA-UGELS), the National Institute of Civil Defense - Arequipa (INDECI), National Meteorology Service - Arequipa (SENAMHI), which will allow the completion of the training activities in Risk Management and climate change
2. Coordination with local governments was maintained to ensure strong compliance with project activities and women’s engagement in training sessions.
</t>
  </si>
  <si>
    <t xml:space="preserve">
Poor. Progress has been made with the design of the final 8 guides, which are in the process of schematization out and print.</t>
  </si>
  <si>
    <t>-Agreement signed between entity executors before implementation of project implementation</t>
  </si>
  <si>
    <t xml:space="preserve">-The different areas of CAF carry out the fiduciary and financial supervision of the implementation of the funds, as well as the monitoring of the technical progress of the Project 		
</t>
  </si>
  <si>
    <t>-The original budget of the project is adjusted to the reality of the market</t>
  </si>
  <si>
    <t xml:space="preserve">The Arequipa Regional Government, the Regional Environmental Authority and the Ministry of environment are aware of the progress of the Project and participate in meetings and committees </t>
  </si>
  <si>
    <t>- Diversified livelihoods strengthened and generating income</t>
  </si>
  <si>
    <t xml:space="preserve">-Target population involved in awareness-raising activities on risk reduction and adaptation. 	 </t>
  </si>
  <si>
    <t>The Authorities are informed about the progress of the Project and participate in meetings and Committees The Regional Government of Arequipa and the Ministry of Environment are part of the Advisory Steering Committee, and they are kept informed about the progress of the Project in technical , fiduciary and administrative matters. Information and local, district and provincial authorities' engagement with the project have been promoted through the Technical Executing Entity - COPASA.</t>
  </si>
  <si>
    <t>1- Implementation of administrative activities for the programming of activities.
2- Awareness of the benefits of the project at national, subnational and Community level.
3- Selection of project beneficiaries.</t>
  </si>
  <si>
    <t>1- Office installed with equipment for monitoring and monitoring projects.
2- Field staff are trained and operating</t>
  </si>
  <si>
    <t xml:space="preserve">1- Technical personnel are installed in the 5 provinces.
2- The supervisor meets the needs of 5 provinces
</t>
  </si>
  <si>
    <t xml:space="preserve">1- Implementation of mechanisms for purchasing and developing inventories in the first quarter of implementation.
</t>
  </si>
  <si>
    <t>1- Commitment and agreements signed with authorities and beneficiaries.</t>
  </si>
  <si>
    <t>1. Agreements with local and communal authorities are maintained. Above all, in this period affected by the COVID crisis 19. This is reflected in their support during this period for the monitoring and transfer of materials to beneficiary communities.</t>
  </si>
  <si>
    <t>Yes because:
• They have enabled carrying out an early evaluation of the project’s area of probable influence; the identification of communities and groups that may be affected by the project, and initial estimates regarding the potential social risks and benefits related to the project.
• They have allowed us to transmit and assume the importance of proper solid waste management before, during and after trainings, meetings and / or community assemblies.
• It is planned to carry out preventive and permanent maintenance of vehicles working on the project (van and motorcycles), ensuring that they have their respective technical reviews from the Ministry of Transportation and Communications (MTC).
• Permanent coordination with the National Service of Protected Natural Areas (SERNANP).
• There are reports on the activities carried out.
• There are Quechua-speaking technicians in the work team.
• In all collective activities, women’s equal participation has been taken into account. This means that they are able to vote on decisions and locate themselves wherever they decide.
• Faced with the COVID 19 crisis, the Public Health safeguard was implemented, which is not part of the initial project proposal. This has made it possible to implement necessary processes to reduce the risk of contagion in the work team, the communities and beneficiaries.</t>
  </si>
  <si>
    <t xml:space="preserve">- The activity for the improvement of animal feed and health, linked to Objective 6 FA, are in the process of being completed in December. 
- Its implementation during the previous and current period has strengthened the assets of the communities. Its implementation provides that communities do not generate loss of their animals, which are their physical assets and main economic means of subsistence, in the next period of rains and low temperatures. These results will be measured from March 2021, at the end of the rainy period. 
- With the financial balances of the first two years, it is proposed to increase the objectives of products 1.1.1 and 1.1.2, by 72 additional units
</t>
  </si>
  <si>
    <t xml:space="preserve">1. For the current period, throughout the second half, the project's activities were affected by the COVID19 crisis.
Project administrative staff (director and assistant) perform their work in remote mode, as do COPASA staff. While there are limitations and delays, administrative activities have not been paralyzed, which guarantees the purchase of materials and personnel payments.
2. During this period, meetings were held with key stakeholders for the project:
- On 20 November 2019, the first meeting was held with the Project Advisory Steering Committee, where implementation actions and early progress in activities during the first year of implementation were socialized. 
- On 27 January 2020, a meeting was held with key actors at the regional level, with the aim of generating synergies for the implementation of the project's activities. 
- On 30 June, the second meeting was held with the Advisory Steering Committee, in order to communicate the progress of the project and present the situation in the face of the current covid 19 crisis. 
3. For the selection of beneficiaries of the activities that began in this period (housing improvement), the selection method installed in the previous period is continued: (i) beneficiaries identified by the community steering committee, and (ii) socio-economic evaluation in the Home Targeting System - SISFOH (http://www.sisfoh.gob.pe/)) </t>
  </si>
  <si>
    <t xml:space="preserve">1. During the last semester, work has been being worked remotely with the resources of the administrative staff. This condition will be maintained in the next period, because the Peruvian government has extended the period of remote work and that there are still restrictions on the return of administrative activities at the regional level.   
2. An adequate level of progress in activities was maintained during the first semester. But the contingencies caused by the COVID Crisis 19 limit the work of field staff in the following respects:
- The project manager and field supervisors have had limitations in monitoring communities, due to transfer restrictions between provinces in march to June.  For monitoring and monitoring they have been supported by local authorities, coordinating remotely. 
- Resignation of the Technical Field Specialist of the Province of the Union, the farthest and most affected by climatic events. 
This has caused delays in activities, as the hiring of new staff was delayed until July.
- Acquisitions in the second half were delayed, due to the closure of economic activities and mobility restrictions from March to June. In addition, there were increases in transportation costs and some inputs.
</t>
  </si>
  <si>
    <t>1- During the first semester, the second field supervisor was recruited, speeding up the efforts and progress of activities in the farthest provinces (La Unión and Condesuyos)
2. In the face of the Covid 19 crisis, the commitment of the 5 Technical Field Specialists has been achieved to remain installed in the priority districts of each province until the completion of the project. Their transfer to the city of Arequipa has been limited, to reduce the level of exposure to the disease and to be affected by mobility restrictions.
3. In the months of April to July, field supervisors have had limitations in their transfer to the communities, due to mobility restrictions, a situation that has been overcome since August, with the economic reopening and the lifting of isolation measures.</t>
  </si>
  <si>
    <t>During this period, the learning curve of the procurement mechanisms established by the Executing Administration Entity (CONDESAN) was overcome. This streamlined procurement and management during the first half of execution. Towards the second semester there was a delay in acquisitions, mainly due to the impact of the Covid 19 crisis, described in the previous points.
Procedures for purchasing and developing inventories are performed in compliance with the Project Operations Manual. Inventories are kept up-to-date and agreements signed in the previous period have helped local and communal authorities safeguard acquisitions in their warehouses.</t>
  </si>
  <si>
    <t>72 Ha</t>
  </si>
  <si>
    <t>72 modules</t>
  </si>
  <si>
    <t>36  wetlands</t>
  </si>
  <si>
    <t>10,000 doses</t>
  </si>
  <si>
    <t>36 reservoirs</t>
  </si>
  <si>
    <t>72 Systems</t>
  </si>
  <si>
    <t>72 units</t>
  </si>
  <si>
    <t xml:space="preserve"> 72 units</t>
  </si>
  <si>
    <t xml:space="preserve">72 units  </t>
  </si>
  <si>
    <t xml:space="preserve">72 units </t>
  </si>
  <si>
    <t>5 events</t>
  </si>
  <si>
    <t>36 modules</t>
  </si>
  <si>
    <t>5 assisted plans</t>
  </si>
  <si>
    <t>18  events</t>
  </si>
  <si>
    <t xml:space="preserve"> 13 guides</t>
  </si>
  <si>
    <t>43,000 guides</t>
  </si>
  <si>
    <t>180  participants</t>
  </si>
  <si>
    <t xml:space="preserve">540  participants </t>
  </si>
  <si>
    <t>1000 participants</t>
  </si>
  <si>
    <t>64  participants</t>
  </si>
  <si>
    <t xml:space="preserve">
540 participants
</t>
  </si>
  <si>
    <t xml:space="preserve">142  participants </t>
  </si>
  <si>
    <t xml:space="preserve"> 141 participants</t>
  </si>
  <si>
    <t>140 participants</t>
  </si>
  <si>
    <t>142 participants</t>
  </si>
  <si>
    <t xml:space="preserve"> 143 participants</t>
  </si>
  <si>
    <t xml:space="preserve"> 3,750 participants/
beneficiary</t>
  </si>
  <si>
    <t>1. Activities were programmes in compliance with the timetable for agricultural activities, the timetable for alpaca rearing activities and the timetable for the water cycle, which are managed by communities. This improves activity execution times. 
2. It may be necessary to extend the implementation period of the Project, in order to compensate for the delay generated by the current COVID crisis 19.
3. In the projection of the budget for year 3, a financial balance of the project of 29% was evident, so it has been considered to expand the project's targets in animal protection and health activities, and the improvement of housing. This situation will be presented at the next meeting of the Committee.
3. The current limitations on the conduct of events have led to a change in methodologies for technical assistance and training. These are planned through broadcasting sessions, video and remote meeting sessions.   
4. Training activities have been primarily limited only to the family nucleus and mainly in the field, avoiding meetings in enclosed environments. Broadcasting sessions are expected to enable communities to be better scoped of the project.
5. Savings in various activities of the project, has allowed the increase of the goals of Component 1, allowing to increase the beneficiaries and strengthen their physical assets (sheds, fences, housing)</t>
  </si>
  <si>
    <t>1.The project team develops its activities under strict control and prevention measures for COVID 19. There is a biosafety protocol for work and the administrative executing entity CONDESAN, has implemented a surveillance, prevention and control plan for the COVID 19. Which is in line with national and local health regulations and laws.
The Public Health Safeguard was implemented due to COVID and the measures and actions to mitigate the risk were put in place.
To control this risk, and its impact on project activities, from March to May, the following measures were taken:
- Coordination was maintained with the National, regional and local authorities in order to have the necessary permits.
-The health and safety protocols established by the government were implemented. Condition met by the project team and suppliers.
2. Given the limitations to hold events and meetings:
- The activities of Component 2, knowledge management are the most affected. For the third year of execution, a change in training methodology has been planned. These are being adjusted to the remote and radio modality, according to the standards established by the government.
3. Given the limitations of the project team:
- The Technical Field Specialists - Yachachiqs, undertook to remain in the communities, respecting the biosafety protocol. in this way the possibility of contagion was reduced
- A health protocol was implemented for project personnel at risk.
4. Given the limitations to specify the acquisitions: (There were limitations of the suppliers to attend the purchases of the materials, due to government restrictions and the uncertainty of a possible re-outbreak of the disease towards the month of October)
- The purchasing plan for the second semester was modified to include acquisitions that allow the completion of field activities in December. In this way it was guaranteed to have the materials in the field in the month of October and not to paralyze the activities.</t>
  </si>
  <si>
    <r>
      <rPr>
        <b/>
        <sz val="11"/>
        <color rgb="FF000000"/>
        <rFont val="Times New Roman"/>
        <family val="1"/>
      </rPr>
      <t>281 ha of crops installed,</t>
    </r>
    <r>
      <rPr>
        <sz val="11"/>
        <color rgb="FF000000"/>
        <rFont val="Times New Roman"/>
        <family val="1"/>
      </rPr>
      <t xml:space="preserve">
• Activity that depends on the agricultural calendar, it can only be carried out in the period from September to November.
The land has been prepared and the process of delivering certified forage cereal seeds to 36 communities for the installation of 619 hectares has begun.</t>
    </r>
  </si>
  <si>
    <r>
      <rPr>
        <b/>
        <sz val="11"/>
        <rFont val="Times New Roman"/>
        <family val="1"/>
      </rPr>
      <t>5 ha of crops installed,</t>
    </r>
    <r>
      <rPr>
        <sz val="11"/>
        <rFont val="Times New Roman"/>
        <family val="1"/>
      </rPr>
      <t xml:space="preserve">
• This activity depends on the agricultural calendar, managed by the communities for the planting and improvement of canals. This work is developed at the community level.
Progress was made in preparing the land for the sowing of 67 Ha of grass seeds: selection, preparation and fertilization of the land. The crops will be installed from November 2020.</t>
    </r>
  </si>
  <si>
    <r>
      <rPr>
        <b/>
        <sz val="11"/>
        <color rgb="FF000000"/>
        <rFont val="Times New Roman"/>
        <family val="1"/>
      </rPr>
      <t xml:space="preserve">192 shelters executed </t>
    </r>
    <r>
      <rPr>
        <sz val="11"/>
        <color rgb="FF000000"/>
        <rFont val="Times New Roman"/>
        <family val="1"/>
      </rPr>
      <t>in 36 communities,
78 shelters in the process of completion during the first quarter of the third year (oct 2020 - Jan 2021), in 36 communities.</t>
    </r>
  </si>
  <si>
    <r>
      <rPr>
        <b/>
        <sz val="11"/>
        <color rgb="FF000000"/>
        <rFont val="Times New Roman"/>
        <family val="1"/>
      </rPr>
      <t xml:space="preserve">5 wetlands irrigated,
</t>
    </r>
    <r>
      <rPr>
        <sz val="11"/>
        <color rgb="FF000000"/>
        <rFont val="Times New Roman"/>
        <family val="1"/>
      </rPr>
      <t>Progress has been made with the selection and preparation work for the irrigation of the remaining 31 wetlands.</t>
    </r>
    <r>
      <rPr>
        <sz val="11"/>
        <color indexed="8"/>
        <rFont val="Times New Roman"/>
        <family val="1"/>
      </rPr>
      <t xml:space="preserve">
• Channel improvement is required. It is scheduled for the first quarter of the third year(oct 2020 - Jan 2021). The agricultural calendar that the communities manage for planting and improving canals was taken into account. This work is developed at the community level.</t>
    </r>
  </si>
  <si>
    <r>
      <rPr>
        <b/>
        <sz val="11"/>
        <color rgb="FF000000"/>
        <rFont val="Times New Roman"/>
        <family val="1"/>
      </rPr>
      <t xml:space="preserve">36 Water Purification Systems in 18 communities.
</t>
    </r>
    <r>
      <rPr>
        <sz val="11"/>
        <color rgb="FF000000"/>
        <rFont val="Times New Roman"/>
        <family val="1"/>
      </rPr>
      <t>36 Water Purification Systems in the process of completion during the first quarter of the third year(oct 2020 - Jan 2021), in 18 communities.</t>
    </r>
    <r>
      <rPr>
        <sz val="11"/>
        <color indexed="8"/>
        <rFont val="Times New Roman"/>
        <family val="1"/>
      </rPr>
      <t xml:space="preserve">
</t>
    </r>
  </si>
  <si>
    <r>
      <rPr>
        <b/>
        <sz val="11"/>
        <color rgb="FF000000"/>
        <rFont val="Times New Roman"/>
        <family val="1"/>
      </rPr>
      <t>36 Hygienic Services with Biodigesters in 18 communities.</t>
    </r>
    <r>
      <rPr>
        <sz val="11"/>
        <color indexed="8"/>
        <rFont val="Times New Roman"/>
        <family val="1"/>
      </rPr>
      <t xml:space="preserve">
36 Hygienic Services with Biodigesters in the process of completion during the first quarter of the third year(oct 2020 - Jan 2021), in 18 communities.</t>
    </r>
  </si>
  <si>
    <r>
      <rPr>
        <b/>
        <sz val="11"/>
        <color rgb="FF000000"/>
        <rFont val="Times New Roman"/>
        <family val="1"/>
      </rPr>
      <t>36 Improved Kitchens in 18 communities.</t>
    </r>
    <r>
      <rPr>
        <sz val="11"/>
        <color indexed="8"/>
        <rFont val="Times New Roman"/>
        <family val="1"/>
      </rPr>
      <t xml:space="preserve">
36 Improved Kitchens in the process of completion during the first quarter of the third year(oct 2020 - Jan 2021), in 18 communities.</t>
    </r>
  </si>
  <si>
    <r>
      <rPr>
        <b/>
        <sz val="11"/>
        <color rgb="FF000000"/>
        <rFont val="Times New Roman"/>
        <family val="1"/>
      </rPr>
      <t>36 photovoltaic panels installed in 18 communities.</t>
    </r>
    <r>
      <rPr>
        <sz val="11"/>
        <color indexed="8"/>
        <rFont val="Times New Roman"/>
        <family val="1"/>
      </rPr>
      <t xml:space="preserve">
36 photovoltaic panels  in the process of completion during the first quarter of the third year(oct 2020 - Jan 2021), in 18 communities.</t>
    </r>
  </si>
  <si>
    <r>
      <rPr>
        <b/>
        <sz val="11"/>
        <color rgb="FF000000"/>
        <rFont val="Times New Roman"/>
        <family val="1"/>
      </rPr>
      <t>36 solar walls in 18 communities.</t>
    </r>
    <r>
      <rPr>
        <sz val="11"/>
        <color indexed="8"/>
        <rFont val="Times New Roman"/>
        <family val="1"/>
      </rPr>
      <t xml:space="preserve">
36 solar walls in the process of completion during the first quarter of the third year(oct 2020 - Jan 2021), in 18 communities.</t>
    </r>
  </si>
  <si>
    <r>
      <rPr>
        <b/>
        <sz val="11"/>
        <rFont val="Times New Roman"/>
        <family val="1"/>
      </rPr>
      <t>0</t>
    </r>
    <r>
      <rPr>
        <sz val="11"/>
        <rFont val="Times New Roman"/>
        <family val="1"/>
      </rPr>
      <t>, the activity has been rescheduled for the third year(oct 2020 - Jan 2021), due to government restrictions in the face of the Covid 19 crisis. 
its execution is being planned remotely in accordance with government regulations.</t>
    </r>
  </si>
  <si>
    <r>
      <rPr>
        <b/>
        <sz val="11"/>
        <rFont val="Times New Roman"/>
        <family val="1"/>
      </rPr>
      <t>0</t>
    </r>
    <r>
      <rPr>
        <sz val="11"/>
        <rFont val="Times New Roman"/>
        <family val="1"/>
      </rPr>
      <t>,  the activity has been rescheduled for the third year(oct 2020 - Jan 2021), due to government restrictions in the face of the Covid 19 crisis. 
its execution is being planned remotely in accordance with government regulations.</t>
    </r>
  </si>
  <si>
    <r>
      <rPr>
        <b/>
        <sz val="11"/>
        <rFont val="Times New Roman"/>
        <family val="1"/>
      </rPr>
      <t>0</t>
    </r>
    <r>
      <rPr>
        <sz val="11"/>
        <rFont val="Times New Roman"/>
        <family val="1"/>
      </rPr>
      <t>,  the activity has been rescheduled for the third year(oct 2020 - Jan 2021), due to  government restrictions in the face of the Covid 19 crisis. 
its execution is being planned remotely in accordance with government regulations.</t>
    </r>
  </si>
  <si>
    <r>
      <rPr>
        <b/>
        <sz val="11"/>
        <color rgb="FF000000"/>
        <rFont val="Times New Roman"/>
        <family val="1"/>
      </rPr>
      <t>12 guides developed,</t>
    </r>
    <r>
      <rPr>
        <sz val="11"/>
        <color rgb="FF000000"/>
        <rFont val="Times New Roman"/>
        <family val="1"/>
      </rPr>
      <t xml:space="preserve">
During the first year they developed:  1) improvement of sheds, 2) adaptation to climate change, 3) planting of forage cereals, 4) installation of irrigation pilot, 5) operation of the early warning system.
For this period the content of the following guides was developed: 6) Installation of cultivated pastures, 7) management of wetlands and installation of livestock management fence, 8) safe water systems, 9) Gender,  10) Animal health, 11 Improvement of family housing, 12) Ancestral indicators.</t>
    </r>
  </si>
  <si>
    <t>Satisfactory, During the training sessions there was 46% participation of women (94 women participated in 13 workshops, for the improvement of 36 homes)</t>
  </si>
  <si>
    <t xml:space="preserve">- Health Risks in communities due to Covid 19.
This safeguard had not been foreseen, because there were no health risks from the project activities. Given the current COVID 19 crisis and given that the project is being carried out in 18 high Andean districts with highly vulnerable population strata, it is expected that there is a medium risk of contagion, indirectly caused by the execution of the activities that require of the constant transfer of field personnel and suppliers that provide the material transfer service.. </t>
  </si>
  <si>
    <t>Measures to the project team:
1. Biosecurity measures are implemented, paying attention to the daily updates provided by the government.
3. The provision of services of officials under the modality of remote work is prioritized, as determined by the Ministry of Labor.
4. Services will be provided in the activities authorized according to DS N ° 080-2020-PCM, and as long as the activity of the project to which it is linked has a direct relationship with the activities authorized in accordance with the provisions of "Resumption of activities" .
5. Include protection measures for communities to avoid serious damage to their health due to their fragile immune systems.
Internal requirements, in application to government regulations, in safeguarding the well-being of employees and the communities with which it interacts:
1. The person in charge of the project must define the real and decisive need to mobilize the personnel. Said responsibility and necessity must be exposed in writing to the highest authority of COPASA as the Executing Technical Entity, with the knowledge of CAF, which is the donor Institution and CONDESAN.
2. General authorization of the Legal Representative of COPASA for the restart of activities in the field of the technical personnel of the project, supervisors and Yachachiq's.
3. Certification or confirmation from the Mayors of Municipalities to be visited, which allows them to enter the communities that includes: date of entry, date of departure, who arrives, reason for the visit.
4. Implementation of the biosafety protocol.</t>
  </si>
  <si>
    <t>-  CAF has ensured the Project Director’s commitment in the implementation of the Environmental and Social Management Plan, as established in the agreement issued by its Legal Consultancy, and signed between the two Executing Entities and the Implementing Entity.
-  CAF, for this period, organized the hiring of an environmental consultant to know the environmental and social performance of the Ayninacuy project. See II_ANNEX XI. At the end of this period and in preparation for the end of the project, it is planned to hire the Environmental Supervisor to review compliance with environmental, social and safety aspects at work, established in: (i) the project proposal and its environmental and social management plan, a document published on the FA website; (ii) the applicable regulations; (iii) FA safeguards; (iv) CAF safeguards; (vi) monitoring reports generated in the project; (vii) agreements associated with the project; and other normative documents applicable to environmental, social and safety management in project work.
- Continuous evaluation and monitoring meetings are held.</t>
  </si>
  <si>
    <t>- 'CAF's area of third-party resources validates that the Administrative Executing Entity - CONDESAN complies with fiduciary standards relating to (i) Integrity and financial management; (ii) Institutional capacity and (iii) Transparency and self-assessment powers. Manages project execution funds disbursements in accordance with revised and authorized purchasing plans. The Sustainability, Inclusion and Climate Change Directorate, with the support of other specialized areas, monitors the technical progress of the Project and the fulfillment of commitments.
-  During this period, the first project audit report was carried out (see II_ANNEX XIII). The audit report did not reveal any deficiencies significant internal control.</t>
  </si>
  <si>
    <t>- The implementation of these activities, recovery of bofedales and installation of infrastructure for the water management of these ecosystems, is conditioned on the Agricultural calendar and the rainy period. 
- Its implementation had been planned for the month of March to May, the period in which the rains end and the climate is conducive to this activity, but the current COVID 19 crisis, also limited its implementation, generating delays. Work restarted around September, when the effects of low temperatures have been exceeded, a condition that limits field work and support from local authorities. 
- It is hoped to complete the work in February and to have the infrastructure installed for the water harvest in the months of January to March, a necessary condition for the maintenance of the still life during the year.</t>
  </si>
  <si>
    <r>
      <t>- The implementation of the activities linked to this indicator,</t>
    </r>
    <r>
      <rPr>
        <sz val="11"/>
        <rFont val="Times New Roman"/>
        <family val="1"/>
      </rPr>
      <t xml:space="preserve"> corresponds</t>
    </r>
    <r>
      <rPr>
        <sz val="11"/>
        <color theme="1"/>
        <rFont val="Times New Roman"/>
        <family val="1"/>
      </rPr>
      <t xml:space="preserve"> to those contained in the axis of risk management and climate change, are delayed. These activities were planned to take place from March this year, but the current Covid 19 crisis has limited its implementation, due to restrictions on the execution of events and meetings. 
- Being mainly technical assistance and training activities, its implementation is subject to the provisions available to the Education and Defence sectors. This has involved a change in the methodology assistance and training, so in the third year it has been considered to implement remote training modules for compliance. 
- Partnerships are being developed with key entities that make better results visible and ensure the sustainability of these activities. In the case of the installation of the early warning module, technical assistance from the National Service of Meteorology and Hydrology - SENAMHI, for the execution of drills and installation of civil defense platforms is seeking the accompaniment of the National Institute of Civil Defense - INDECI, and for the development of school prevention plans , as well as student training has been coordinated with regional-level Educational Management Units – UGELs.</t>
    </r>
  </si>
  <si>
    <t xml:space="preserve">The project presents good progress in component 1 activities, despite unforeseen situations due to climate change and the current COVID 19 crisis. With the arrangements proposed by the project team to change training methodologies, there is an early recovery in the implementation of component 2 activities.
Updating the budget against current market costs allowed procurement plans to align with reality. This has made processes for material procurement more efficient and faster.
The effort of the project team is valued in the financial savings of various activities, due in large part to the agreements reached with the authorities during the first year. The Implementing Entity approves the increase of the goals of the activities of component 1 (sheds, fences and improved houses), which I know will be carried out between the months of January to March, making use of the saved resource.
Efforts by the project team to maintain communications and strengthen government support in the areas of work have been significant, despite limitations arising from social isolation and paralysis of administrative activities at different levels of government.								
					</t>
  </si>
  <si>
    <t xml:space="preserve">Once the learning curve was overcome, in the previous period, the joint work with the Technical Executing Entity-COPASA and with the Administrative Executing Entity-CONDESAN was strengthened. At the beginning, it was difficult to adapt to CAF's purchasing and contracting rules and regulations, but the team is already familiar with the standards that must be met and the procurement processes. During this period were more efficient.
As of January, the indirect costs were readjusted to the market cost, linked to the salaries of the technical team, and the second supervisor was hired. With this, the permanence of the staff was guaranteed and the activities committed for this year could be advanced with haste. These budget adjustments, presented to the Committee in November 2019, did not affect the total costs of the project.
As in the previous period, there were episodes of intense rains and low temperatures that affected the execution time of the activities. 80% of the communities were affected by heavy rains and declared a state of emergency in January with DS 010-2020-PCM and 012-2020-PCM. The period of low temperatures affected 60% of the districts, declared in a state of emergency through Supreme Decree No. 120-2020-PCM in July. This situation mainly affects the roads, preventing the timely transfer of materials, the transfer of supervisors to the most remote communities and limits the hours of work in the field.
In addition, for this period, delays generated by the current COVID 19 crisis were added, which paralyzed project activities from March 17 to April 18 by order of the Government. The actions taken and the measures implemented to overcome this situation are listed below:
'- During the month of April and May the restrictions were maintained and remote work was enabled, coordination with national and regional authorities was resumed. The restart of activities in the field was conditioned to the implementation of a surveillance plan against COVID 19 and a biosafety protocol approved by the National Health Authority.
- During the month of June, the return to activities was partial, as restrictions on mobility and access to communities were lifted. In the province of Condesuyos, field activities were normalized to 100% and to 50% in the province of La Unión, Caylloma Castilla and Arequipa.
The Technical Field Specialists - Yachachiq were permanently installed in the communities, allowing advanced activities in the field to not be abandoned. The limitations of movement between provinces have mainly affected the activity of supervisors, who have only been able to coordinate activities remotely.
- In this period, the resignation of the Field Specialist Technician of the Province of La Unión was submitted, generating a delay of one month in the activities programmed in this province. (20% progress of the project). The hiring of the new staff took place at the beginning of July.
- Through remote work, coordination with local authorities and community members was strengthened. The agreements signed in the previous period have guaranteed the support and monitoring of the activities by the local authorities.
Coordination with SERNANP (National Service of Protected Natural Areas-MINAM) is maintained, in compliance with the agreements signed with local governments and communities.
The next steps are based on continuing to strengthen institutional support; find a way to insert project activities into the Regional Government's Agenda and generate synergies with other planned activities in the communities, which could complement the Project's efforts.
</t>
  </si>
  <si>
    <t xml:space="preserve">1. Extreme weather events occurred. Intense rains during January - March and snowfalls with low temperatures during July - August 2020, which limited the transfer of materials and the execution of planting activities.
2. The COVID 19 Crisis has been the main factor in delaying activities in this period.
This situation was successfully overcome due to:
1. Agreements signed, in the previous period, with local and communal authorities have ensured institutional support for both the use of deposits, surveillance and transport of materials to beneficiary communities from their territorial areas; monitoring of field activities.
2. Good coordination with local authorities and the permanent residence of The Technical Field Specialists -Yachachiqs in the priority districts, has enabled, despite the difficulties, 
that project activities are not delayed for long periods.
3. New synergies must be generated with public institutions for the implementation of activities affected by the Covid 19 crisis. The coordinations carried out during this period with the Institute of Civil Defense -INDECI and the Educational Management Units -UGELs will allow technical assistance and training in risk and change management to be resumed. These activities have required a change in their implementation, towards assistance remotely, following the guidelines established by the government. </t>
  </si>
  <si>
    <t>In order to overcome the arrears, the following measures were carried out: 
1. Despite the restrictions and paralysis of activities, the Coordinations were maintained on a permanent basis by the technical team with the local and community authorities. 
The current COVID 19 crisis has made it possible to improve communications remotely, generating a need for local authorities to use different means to communicate remotely with all national and regional organizations. Favoring the implementation of changes for distance training. 
2. With the experience gained in the previous period, field activities were better programmed so that they are not affected by climate events. 
3. Rescheduling of activities according to the agricultural and alpaquero calendar, prioritizing the implementation of field activities so that they are completed within the planned deadlines.
4. Coordinations with government entities of education, health, production, agriculture and civil defence in order to know and implement the protocols necessary for the implementation of the project's activities. 
5. Increase the permanence of Field Specialist Technicians in communities, focusing on component 1 activities.
6. Implementation of a COVID 19 Monitoring Plan and a biosecurity protocol for work in communities.</t>
  </si>
  <si>
    <t>a. During this period there was a considerable increase in the progress of activities compared to the previous year, during which time the project was affected by various situations exposed in the first performance report.  Despite the confinement of the Covid 19 Pandemic, progress has been made with Component 1 activities, with its completion planned for next December. The Activities with the least progress correspond to Component 2 (risk management, governance and knowledge management), due to the limitations that the government has determined for the conduct of events and meetings. 
b. Accounting changes were made for an implementation of expenses aligned with the modified budget, which was recommended by the Steering Committee and approved by the Technical Executing Entity - COPASA at the end of 2019 (See Annexes xxxx). The changes were requested by the Technical Executing Entity and the Project Management, which has meant the following:
- Because the budget included in the project proposal was prepared during 2015-2016, CONDESAN carried out the study of prices of the materials, according to updated prices and the study of salary increase according to market costs.
- The monthly costs of the field staff have been reclassified into direct costs, in the period from January to June 2020. This situation does not modify the total amount of the budget, which remains at USD 2,723,561.
- The expenditure distributed by labor mainly affects the activities of component 1, and in line with the progress of these activities.
-Hiring of a consultant to support the preparation and review of presentations and reports.
-Hiring of a second field supervisor, due to the difficulty that a single supervisor could serve the 5 provinces of the Project, especially La Unión, which is the most remote province.
-It is considered an amount of USD 126,303.75 for any unforeseen event that occurs in direct cost activities
With this budget adjustment, in addition to maintaining the total approved by the Adaptation Fund, indirect costs do not exceed 10% of the total and the implementation fee remains the same, without exceeding 20% of the total.
c. Purchase procedures were carried out on a regular basis. Due to the uncertainty generated by a possible regrowth of COVID 19 towards the end of the year, it was desirable that the second procurement plan include purchases of materials for component 1 activities, to be implemented during the first quarter of the third year (Oct 19 -Jan 20). This ensures the completion of these activities in December and does not run the risk of possible arrears in the event of further restrictions on the regrowth of the disease. 
In general, the activities have been adjusted to the expenditure detail provided in the amended budget. Only two activities presented a higher cost to the budgeted, as the aim was to improve the quality of products due to technological improvements and better socio-environmental benefits for beneficiaries. These changes are not considered "material changes" and do not contravene the Policies of the Adaptation Fund. The activities with extra costs have been approved by the Technical Executing Entity and the Implementing Entity, are related to Product 1.3.2.3 Installation of improved kitchens and Product 1.3.2.4: Installation of photovoltaic panels.  See II ANNEX VI - OFICIO 173-2020 COPASA.pdf.
These adjustments to the budget, to salaries at the real market costs, were RECOMMENDED by the Committee (where the Regional Government, SERNANP, MINAM focal point, Project Team and CAF participated), accepted and implemented by the Technical Executing Entity - COPASA.
d.  With the hiring of the second Field Supervisor, the coordination and execution of the activity in the communities of the Province of La Unión and Condesuyos, 1200 km away, (round trip) was improved. Despite the limitations of the Covid 19 crisis, this is reflected in the increased participation of beneficiaries in this area.</t>
  </si>
  <si>
    <t>- Improvement and recovery ofofedales through recovered physical assets and proper hydro management.</t>
  </si>
  <si>
    <r>
      <t xml:space="preserve">19,000 printed guides are being delivered.
</t>
    </r>
    <r>
      <rPr>
        <sz val="11"/>
        <color rgb="FF000000"/>
        <rFont val="Times New Roman"/>
        <family val="1"/>
      </rPr>
      <t>The24,000 remaining guides are in the process of graphic adjustments for their reproduction.</t>
    </r>
    <r>
      <rPr>
        <sz val="11"/>
        <rFont val="Times New Roman"/>
        <family val="1"/>
      </rPr>
      <t xml:space="preserve"> They are expected to be delivered in January 2021</t>
    </r>
  </si>
  <si>
    <r>
      <t xml:space="preserve">0, the activities are planned for the third year of execution.
Activity affected by the meeting restrictions established by the government in the face of the Covid 19 crisis.
</t>
    </r>
    <r>
      <rPr>
        <sz val="11"/>
        <rFont val="Times New Roman"/>
        <family val="1"/>
      </rPr>
      <t xml:space="preserve">Remote training is planned.  Se ha previsto el desarrollo de programas radiales, porque este medio de comunicación es el más efectivo, y de mayor cobertura en estas zonas.   </t>
    </r>
  </si>
  <si>
    <t xml:space="preserve">0, the activities are planned for the third year of execution.
Activity affected by the meeting restrictions established by the government in the face of the Covid 19 crisis.
Remote training is planned.  Se ha previsto el desarrollo de programas radiales, porque este medio de comunicación es el más efectivo, y de mayor cobertura en estas zonas.   </t>
  </si>
  <si>
    <t xml:space="preserve">1. Women's participation in training sessions continues to be ensured. In this period a partition of 41% of women was reached, exceeding the indicator provided for in the project.
2.Compliance with gender-sensitive indicators, such as the selection of female heads of households in the beneficiary community, remains well accepted by communities. This has been reflected in the priority they have given for the selection of improvements in the improvement of women's housing and participation in training sessions, exceeding 30% planned as an indicator for these activities. 
3.The participation of 2 Mayors women in charge of the municipalities of Pampacolca and Chachas in the project, raises the level of empowerment and participation of women in their communities, due to their active and political role with the population. 
4.Agreements with the authorities have confirmed their commitment to involve women in civil defence platforms. 
5. Women's participation was promoted in all project activities. Overall, 27% of beneficiaries are women,  heads of households in poverty and extreme poverty.
</t>
  </si>
  <si>
    <t>Plan approved and implemented
Protocol approved and implemented
Monthly Report of the Supervisor of measures only</t>
  </si>
  <si>
    <t>Process approved by the National Health Authority MINSA and implemented by the Administrative Executing Entity - CONDESAN. Mandatory compliance for project staff.
Process approved and implemented by the Administrative Executing Entity - CONDESAN. Mandatory compliance for project staff. 
Measures implemented for training and construction activities that require more than 10 people to meet. It includes communications and approval from local authorities for the restart of activities.</t>
  </si>
  <si>
    <t xml:space="preserve">
- CONDESAN has a Surveillance, Prevention and Control Plan of COVID 19 and has provided for the draft protocol "PROTOCOL OF PROGRESSIVE RETURN TO THE PRESENCE WORK MANDATORY BY COVID-19 FOR OFFICIALS LINKED TO THE AYNINACUY PROJECT, IN AREQUIPA - PERU" 
- Field Supervisors have been trained in the implementation of biosecurity measures prior to COVI 19. At the Field Departure, they trained the Technical Field Specialists - Yachachiq. The technicians, prior to the start of their field activities, implement the measures and develop a short training for the beneficiaries.</t>
  </si>
  <si>
    <r>
      <t xml:space="preserve">
3,036 people trained, </t>
    </r>
    <r>
      <rPr>
        <sz val="11"/>
        <rFont val="Times New Roman"/>
        <family val="1"/>
      </rPr>
      <t xml:space="preserve">in adaptive technologies developed by the project.
</t>
    </r>
  </si>
  <si>
    <t>USD 829.18</t>
  </si>
  <si>
    <r>
      <rPr>
        <b/>
        <sz val="11"/>
        <color rgb="FF000000"/>
        <rFont val="Times New Roman"/>
        <family val="1"/>
      </rPr>
      <t xml:space="preserve">0 meters of improved canals, 
</t>
    </r>
    <r>
      <rPr>
        <sz val="11"/>
        <color rgb="FF000000"/>
        <rFont val="Times New Roman"/>
        <family val="1"/>
      </rPr>
      <t>Progress has been made in the selection and preparation work for the improvement of 10,000m of irrigation canals.</t>
    </r>
    <r>
      <rPr>
        <sz val="11"/>
        <color indexed="8"/>
        <rFont val="Times New Roman"/>
        <family val="1"/>
      </rPr>
      <t xml:space="preserve">
The canal improvement has been rescheduled for the first quarter of the third year. According to the water cycle, in the Andean zone, which takes place between October and March.</t>
    </r>
  </si>
  <si>
    <t xml:space="preserve">10,000 m   </t>
  </si>
  <si>
    <r>
      <rPr>
        <sz val="11"/>
        <rFont val="Times New Roman"/>
        <family val="1"/>
      </rPr>
      <t xml:space="preserve">The exchange rate projections of the Central Reserve Bank of Peru were reviewed on a quarterly basis and an average of 3.35 was identified for this period. This issue is not considered unfavorable for the second year of project execution.  Additionally, the Administrative Executing Entity receives the amounts in dollars, and the staff has the option of receiving their salary in Soles or in Dollars. Similarly, consulting contracts can be prepared in Dollars or in Soles. </t>
    </r>
    <r>
      <rPr>
        <sz val="11"/>
        <color rgb="FF0000FF"/>
        <rFont val="Times New Roman"/>
        <family val="1"/>
      </rPr>
      <t>http://www.bcrp.gob.pe/estadisticas/cuadros-de-la-nota-semanal.html
https://estadisticas.bcrp.gob.pe/estadisticas/series/mensuales/resultados/PN01206PM/html/2018-10/2020-10/</t>
    </r>
    <r>
      <rPr>
        <sz val="11"/>
        <color theme="4"/>
        <rFont val="Times New Roman"/>
        <family val="1"/>
      </rPr>
      <t xml:space="preserve">
</t>
    </r>
  </si>
  <si>
    <t>II_ANNEX I  is attached: detail of expenses executed in the second year.</t>
  </si>
  <si>
    <t>For the current period two addendum were issued to the agreement signed between the Implementing Entity- CAF, Executing Technical Entity - COPASA and the Executing Administrative Entity - CONDESAN. These have been signed to improve the efforts and ensure the validity of the agreements until the end of the project and, in addition, it seeks to improve: the obligations of each of the parties, the reporting, the Audit Requirements, the periodicity of them disbursements and the Suspension or termination of the Agreement. See II_ANNEX VII.1  and II_ANNEX VII.2</t>
  </si>
  <si>
    <t>With this increase, it is necessary to extend the closing date to June, which means two months of extension of the project. See  III_ ANNEX II - REVISION DE PRESUPUESTO</t>
  </si>
  <si>
    <r>
      <t xml:space="preserve">Periode of october 16, 2020 to june 15,2021. </t>
    </r>
    <r>
      <rPr>
        <sz val="11"/>
        <color theme="3" tint="0.39997558519241921"/>
        <rFont val="Times New Roman"/>
        <family val="1"/>
      </rPr>
      <t xml:space="preserve">See III_ANNEX I </t>
    </r>
  </si>
  <si>
    <t>*</t>
  </si>
  <si>
    <t>15/06/2021**</t>
  </si>
  <si>
    <r>
      <rPr>
        <b/>
        <sz val="12"/>
        <color rgb="FF0070C0"/>
        <rFont val="Times New Roman"/>
        <family val="1"/>
      </rPr>
      <t>Note:</t>
    </r>
    <r>
      <rPr>
        <b/>
        <sz val="12"/>
        <color rgb="FF002060"/>
        <rFont val="Times New Roman"/>
        <family val="1"/>
      </rPr>
      <t xml:space="preserve"> (*)The projection of expenses for the next period (see II_ANNEX II)  shows a balance of 764,311.82, as a result of savings from various activities. With this balance, it is proposed to increase the goals of Products 1.1.1, 1.1.2(ANIMAL NOURISHMENT AND PROTECTION AXIS),  1.3.1 and 1.3.2 (ATTENTION TO HUMAN HEALTH AXIS).  It has the approval of the Advisory Committee for the fulfillment of goals. As soon as there is a response to the approval from the Fund, the Technical Executing entity COPASA will update its acquisition plan.</t>
    </r>
  </si>
  <si>
    <r>
      <t xml:space="preserve">(**) It is required to cover the expenses of the administrative staff, for a period of two months (USD 15,236), after the closure of the project, for activities related to the closure: i) organization of the information, ii) preparation of the Closure Report, iii) attention to external auditors , iv) monitoring and consolidation of agreements, among others.Although it was not foreseen in the initial budget, the fund is requested that the balance of the indirect cost be available for the closing of the project. (See III_ANNEX I). 
</t>
    </r>
    <r>
      <rPr>
        <b/>
        <u/>
        <sz val="12"/>
        <color rgb="FF002060"/>
        <rFont val="Times New Roman"/>
        <family val="1"/>
      </rPr>
      <t>These projections will be subject to review by the AF.</t>
    </r>
  </si>
  <si>
    <r>
      <t xml:space="preserve">This is the amount that CAF has transferred to the Administrative Executing Entity- CONDESAN. 
AF has transferred a total of </t>
    </r>
    <r>
      <rPr>
        <b/>
        <sz val="11"/>
        <rFont val="Times New Roman"/>
        <family val="1"/>
      </rPr>
      <t xml:space="preserve">USD 1,867,172  (two disbursements) </t>
    </r>
    <r>
      <rPr>
        <sz val="11"/>
        <color theme="5"/>
        <rFont val="Times New Roman"/>
        <family val="1"/>
      </rPr>
      <t xml:space="preserve"> </t>
    </r>
    <r>
      <rPr>
        <sz val="11"/>
        <color indexed="8"/>
        <rFont val="Times New Roman"/>
        <family val="1"/>
      </rPr>
      <t>to the Implementing Entity, CAF.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</si>
</sst>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 #,##0.00_ ;_ * \-#,##0.00_ ;_ * &quot;-&quot;??_ ;_ @_ "/>
    <numFmt numFmtId="166" formatCode="dd\-mmm\-yyyy"/>
  </numFmts>
  <fonts count="84" x14ac:knownFonts="1">
    <font>
      <sz val="11"/>
      <color theme="1"/>
      <name val="Calibri"/>
      <family val="2"/>
      <scheme val="minor"/>
    </font>
    <font>
      <sz val="12"/>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u/>
      <sz val="11"/>
      <color theme="10"/>
      <name val="Times New Roman"/>
      <family val="1"/>
    </font>
    <font>
      <b/>
      <sz val="10"/>
      <color indexed="8"/>
      <name val="Times New Roman"/>
      <family val="1"/>
    </font>
    <font>
      <sz val="10"/>
      <color indexed="8"/>
      <name val="Times New Roman"/>
      <family val="1"/>
    </font>
    <font>
      <sz val="10"/>
      <color theme="1"/>
      <name val="Calibri"/>
      <family val="2"/>
      <scheme val="minor"/>
    </font>
    <font>
      <b/>
      <sz val="10"/>
      <name val="Calibri"/>
      <family val="2"/>
      <scheme val="minor"/>
    </font>
    <font>
      <sz val="10"/>
      <name val="Calibri"/>
      <family val="2"/>
      <scheme val="minor"/>
    </font>
    <font>
      <sz val="11"/>
      <color theme="4"/>
      <name val="Times New Roman"/>
      <family val="1"/>
    </font>
    <font>
      <sz val="11"/>
      <color rgb="FF0000FF"/>
      <name val="Times New Roman"/>
      <family val="1"/>
    </font>
    <font>
      <b/>
      <sz val="12"/>
      <color rgb="FF000000"/>
      <name val="Times New Roman"/>
      <family val="1"/>
    </font>
    <font>
      <sz val="9"/>
      <color indexed="81"/>
      <name val="Tahoma"/>
      <family val="2"/>
    </font>
    <font>
      <b/>
      <sz val="9"/>
      <color indexed="81"/>
      <name val="Tahoma"/>
      <family val="2"/>
    </font>
    <font>
      <sz val="11"/>
      <color theme="5"/>
      <name val="Times New Roman"/>
      <family val="1"/>
    </font>
    <font>
      <sz val="11"/>
      <color theme="3" tint="0.39997558519241921"/>
      <name val="Times New Roman"/>
      <family val="1"/>
    </font>
    <font>
      <b/>
      <sz val="11"/>
      <color theme="9"/>
      <name val="Times New Roman"/>
      <family val="1"/>
    </font>
    <font>
      <u/>
      <sz val="11"/>
      <color indexed="8"/>
      <name val="Times New Roman"/>
      <family val="1"/>
    </font>
    <font>
      <sz val="9"/>
      <color theme="3" tint="0.39997558519241921"/>
      <name val="Times New Roman"/>
      <family val="1"/>
    </font>
    <font>
      <b/>
      <u/>
      <sz val="9"/>
      <color theme="3" tint="0.39997558519241921"/>
      <name val="Times New Roman"/>
      <family val="1"/>
    </font>
    <font>
      <sz val="10"/>
      <name val="Arial"/>
      <family val="2"/>
    </font>
    <font>
      <b/>
      <sz val="12"/>
      <color theme="1"/>
      <name val="Calibri"/>
      <family val="2"/>
      <scheme val="minor"/>
    </font>
    <font>
      <b/>
      <sz val="12"/>
      <color rgb="FF002060"/>
      <name val="Times New Roman"/>
      <family val="1"/>
    </font>
    <font>
      <b/>
      <sz val="12"/>
      <color rgb="FF0070C0"/>
      <name val="Times New Roman"/>
      <family val="1"/>
    </font>
    <font>
      <b/>
      <u/>
      <sz val="12"/>
      <color rgb="FF002060"/>
      <name val="Times New Roman"/>
      <family val="1"/>
    </font>
    <font>
      <sz val="8"/>
      <color rgb="FF000000"/>
      <name val="Segoe UI"/>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8" tint="0.39997558519241921"/>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diagonal/>
    </border>
  </borders>
  <cellStyleXfs count="9">
    <xf numFmtId="0" fontId="0" fillId="0" borderId="0"/>
    <xf numFmtId="0" fontId="21" fillId="0" borderId="0" applyNumberFormat="0" applyFill="0" applyBorder="0" applyAlignment="0" applyProtection="0">
      <alignment vertical="top"/>
      <protection locked="0"/>
    </xf>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165" fontId="60"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78" fillId="0" borderId="0"/>
  </cellStyleXfs>
  <cellXfs count="1018">
    <xf numFmtId="0" fontId="0" fillId="0" borderId="0" xfId="0"/>
    <xf numFmtId="0" fontId="22" fillId="0" borderId="0" xfId="0" applyFont="1" applyFill="1" applyProtection="1"/>
    <xf numFmtId="0" fontId="22" fillId="0" borderId="0" xfId="0" applyFont="1" applyProtection="1"/>
    <xf numFmtId="0" fontId="2" fillId="0" borderId="0" xfId="0" applyFont="1" applyFill="1" applyProtection="1"/>
    <xf numFmtId="0" fontId="4"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1" xfId="0" applyFont="1" applyFill="1" applyBorder="1" applyAlignment="1" applyProtection="1">
      <alignment horizontal="left" vertical="top" wrapText="1"/>
      <protection locked="0"/>
    </xf>
    <xf numFmtId="1" fontId="2" fillId="2" borderId="2" xfId="0" applyNumberFormat="1" applyFont="1" applyFill="1" applyBorder="1" applyAlignment="1" applyProtection="1">
      <alignment horizontal="left"/>
      <protection locked="0"/>
    </xf>
    <xf numFmtId="1" fontId="2" fillId="2" borderId="3" xfId="0" applyNumberFormat="1" applyFont="1" applyFill="1" applyBorder="1" applyAlignment="1" applyProtection="1">
      <alignment horizontal="left"/>
      <protection locked="0"/>
    </xf>
    <xf numFmtId="0" fontId="2" fillId="2" borderId="3" xfId="0" applyFont="1" applyFill="1" applyBorder="1" applyProtection="1">
      <protection locked="0"/>
    </xf>
    <xf numFmtId="0" fontId="2" fillId="2" borderId="3" xfId="0" applyFont="1" applyFill="1" applyBorder="1" applyAlignment="1" applyProtection="1">
      <alignment horizontal="center"/>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6" fontId="2" fillId="2" borderId="4" xfId="0" applyNumberFormat="1" applyFont="1" applyFill="1" applyBorder="1" applyAlignment="1" applyProtection="1">
      <alignment horizontal="left"/>
      <protection locked="0"/>
    </xf>
    <xf numFmtId="0" fontId="22" fillId="0" borderId="0" xfId="0" applyFont="1" applyAlignment="1">
      <alignment horizontal="left" vertical="center"/>
    </xf>
    <xf numFmtId="0" fontId="22" fillId="0" borderId="0" xfId="0" applyFont="1"/>
    <xf numFmtId="0" fontId="22" fillId="0" borderId="0" xfId="0" applyFont="1" applyFill="1"/>
    <xf numFmtId="0" fontId="2" fillId="2" borderId="5" xfId="0" applyFont="1" applyFill="1" applyBorder="1" applyAlignment="1" applyProtection="1">
      <alignment vertical="top" wrapText="1"/>
    </xf>
    <xf numFmtId="0" fontId="2" fillId="2" borderId="6" xfId="0" applyFont="1" applyFill="1" applyBorder="1" applyAlignment="1" applyProtection="1">
      <alignment vertical="top" wrapText="1"/>
    </xf>
    <xf numFmtId="0" fontId="2" fillId="2" borderId="7" xfId="0" applyFont="1" applyFill="1" applyBorder="1" applyAlignment="1" applyProtection="1">
      <alignment vertical="top" wrapText="1"/>
    </xf>
    <xf numFmtId="0" fontId="22" fillId="0" borderId="0" xfId="0" applyFont="1" applyAlignment="1">
      <alignment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22"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2" fillId="2" borderId="8" xfId="0" applyFont="1" applyFill="1" applyBorder="1" applyAlignment="1" applyProtection="1">
      <alignment vertical="top" wrapText="1"/>
    </xf>
    <xf numFmtId="0" fontId="2" fillId="2" borderId="9"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 fillId="3" borderId="19" xfId="0" applyFont="1" applyFill="1" applyBorder="1" applyProtection="1"/>
    <xf numFmtId="0" fontId="2" fillId="3" borderId="20" xfId="0" applyFont="1" applyFill="1" applyBorder="1" applyAlignment="1" applyProtection="1">
      <alignment horizontal="left" vertical="center"/>
    </xf>
    <xf numFmtId="0" fontId="2" fillId="3" borderId="20" xfId="0" applyFont="1" applyFill="1" applyBorder="1" applyProtection="1"/>
    <xf numFmtId="0" fontId="2" fillId="3" borderId="21" xfId="0" applyFont="1" applyFill="1" applyBorder="1" applyProtection="1"/>
    <xf numFmtId="0" fontId="2" fillId="3" borderId="22" xfId="0" applyFont="1" applyFill="1" applyBorder="1" applyProtection="1"/>
    <xf numFmtId="0" fontId="2" fillId="3" borderId="23"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2" fillId="3" borderId="24" xfId="0" applyFont="1" applyFill="1" applyBorder="1" applyProtection="1"/>
    <xf numFmtId="0" fontId="2" fillId="3" borderId="25"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2"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6" xfId="0" applyFont="1" applyFill="1" applyBorder="1" applyAlignment="1" applyProtection="1">
      <alignment vertical="top" wrapText="1"/>
    </xf>
    <xf numFmtId="0" fontId="22" fillId="3" borderId="19" xfId="0" applyFont="1" applyFill="1" applyBorder="1" applyAlignment="1">
      <alignment horizontal="left" vertical="center"/>
    </xf>
    <xf numFmtId="0" fontId="22" fillId="3" borderId="20" xfId="0" applyFont="1" applyFill="1" applyBorder="1" applyAlignment="1">
      <alignment horizontal="left" vertical="center"/>
    </xf>
    <xf numFmtId="0" fontId="22" fillId="3" borderId="20" xfId="0" applyFont="1" applyFill="1" applyBorder="1"/>
    <xf numFmtId="0" fontId="22" fillId="3" borderId="21" xfId="0" applyFont="1" applyFill="1" applyBorder="1"/>
    <xf numFmtId="0" fontId="22" fillId="3" borderId="22" xfId="0" applyFont="1" applyFill="1" applyBorder="1" applyAlignment="1">
      <alignment horizontal="left" vertical="center"/>
    </xf>
    <xf numFmtId="0" fontId="2" fillId="3" borderId="23" xfId="0" applyFont="1" applyFill="1" applyBorder="1" applyAlignment="1" applyProtection="1">
      <alignment vertical="top"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4" xfId="0" applyFont="1" applyFill="1" applyBorder="1" applyAlignment="1" applyProtection="1">
      <alignment horizontal="left" vertical="center" wrapText="1"/>
    </xf>
    <xf numFmtId="0" fontId="3" fillId="3" borderId="25" xfId="0" applyFont="1" applyFill="1" applyBorder="1" applyAlignment="1" applyProtection="1">
      <alignment vertical="top" wrapText="1"/>
    </xf>
    <xf numFmtId="0" fontId="2" fillId="3" borderId="26" xfId="0" applyFont="1" applyFill="1" applyBorder="1" applyAlignment="1" applyProtection="1">
      <alignment vertical="top" wrapText="1"/>
    </xf>
    <xf numFmtId="0" fontId="22" fillId="3" borderId="20" xfId="0" applyFont="1" applyFill="1" applyBorder="1" applyProtection="1"/>
    <xf numFmtId="0" fontId="22" fillId="3" borderId="21" xfId="0" applyFont="1" applyFill="1" applyBorder="1" applyProtection="1"/>
    <xf numFmtId="0" fontId="22" fillId="3" borderId="0" xfId="0" applyFont="1" applyFill="1" applyBorder="1" applyProtection="1"/>
    <xf numFmtId="0" fontId="22" fillId="3" borderId="23"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6" fillId="3" borderId="23"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5" xfId="0" applyFont="1" applyFill="1" applyBorder="1" applyProtection="1"/>
    <xf numFmtId="0" fontId="24"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5" fillId="3" borderId="19" xfId="0" applyFont="1" applyFill="1" applyBorder="1" applyAlignment="1">
      <alignment vertical="center"/>
    </xf>
    <xf numFmtId="0" fontId="25" fillId="3" borderId="22" xfId="0" applyFont="1" applyFill="1" applyBorder="1" applyAlignment="1">
      <alignment vertical="center"/>
    </xf>
    <xf numFmtId="0" fontId="25" fillId="3" borderId="0" xfId="0" applyFont="1" applyFill="1" applyBorder="1" applyAlignment="1">
      <alignment vertical="center"/>
    </xf>
    <xf numFmtId="0" fontId="0" fillId="0" borderId="0" xfId="0" applyAlignment="1"/>
    <xf numFmtId="0" fontId="3" fillId="2" borderId="1" xfId="0" applyFont="1" applyFill="1" applyBorder="1" applyAlignment="1" applyProtection="1">
      <alignment horizontal="center" vertical="center" wrapText="1"/>
    </xf>
    <xf numFmtId="0" fontId="2" fillId="3" borderId="24" xfId="0" applyFont="1" applyFill="1" applyBorder="1" applyAlignment="1" applyProtection="1">
      <alignment vertical="center"/>
    </xf>
    <xf numFmtId="0" fontId="2"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3"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3" fillId="3" borderId="23"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2" fillId="2" borderId="29" xfId="0" applyFont="1" applyFill="1" applyBorder="1" applyAlignment="1" applyProtection="1">
      <alignment vertical="top" wrapText="1"/>
    </xf>
    <xf numFmtId="0" fontId="2"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22" fillId="3" borderId="19" xfId="0" applyFont="1" applyFill="1" applyBorder="1"/>
    <xf numFmtId="0" fontId="22" fillId="3" borderId="22" xfId="0" applyFont="1" applyFill="1" applyBorder="1"/>
    <xf numFmtId="0" fontId="22" fillId="3" borderId="23" xfId="0" applyFont="1" applyFill="1" applyBorder="1"/>
    <xf numFmtId="0" fontId="26" fillId="3" borderId="0" xfId="0" applyFont="1" applyFill="1" applyBorder="1"/>
    <xf numFmtId="0" fontId="27" fillId="3" borderId="0" xfId="0" applyFont="1" applyFill="1" applyBorder="1"/>
    <xf numFmtId="0" fontId="26" fillId="0" borderId="28" xfId="0" applyFont="1" applyFill="1" applyBorder="1" applyAlignment="1">
      <alignment vertical="top" wrapText="1"/>
    </xf>
    <xf numFmtId="0" fontId="26" fillId="0" borderId="27" xfId="0" applyFont="1" applyFill="1" applyBorder="1" applyAlignment="1">
      <alignment vertical="top" wrapText="1"/>
    </xf>
    <xf numFmtId="0" fontId="26" fillId="0" borderId="1" xfId="0" applyFont="1" applyFill="1" applyBorder="1" applyAlignment="1">
      <alignment vertical="top" wrapText="1"/>
    </xf>
    <xf numFmtId="0" fontId="26" fillId="0" borderId="1" xfId="0" applyFont="1" applyFill="1" applyBorder="1"/>
    <xf numFmtId="0" fontId="22" fillId="0" borderId="1" xfId="0" applyFont="1" applyFill="1" applyBorder="1" applyAlignment="1">
      <alignment vertical="top" wrapText="1"/>
    </xf>
    <xf numFmtId="0" fontId="22" fillId="3" borderId="25" xfId="0" applyFont="1" applyFill="1" applyBorder="1"/>
    <xf numFmtId="0" fontId="28" fillId="0" borderId="1" xfId="0" applyFont="1" applyFill="1" applyBorder="1" applyAlignment="1">
      <alignment horizontal="center" vertical="top"/>
    </xf>
    <xf numFmtId="0" fontId="2" fillId="2" borderId="2" xfId="0" applyFont="1" applyFill="1" applyBorder="1" applyAlignment="1" applyProtection="1">
      <alignment vertical="top" wrapText="1"/>
    </xf>
    <xf numFmtId="0" fontId="2" fillId="2" borderId="3" xfId="0" applyFont="1" applyFill="1" applyBorder="1" applyAlignment="1" applyProtection="1">
      <alignment vertical="top" wrapText="1"/>
    </xf>
    <xf numFmtId="0" fontId="3" fillId="3" borderId="0" xfId="0" applyFont="1" applyFill="1" applyBorder="1" applyAlignment="1" applyProtection="1">
      <alignment horizontal="left" vertical="center" wrapText="1"/>
    </xf>
    <xf numFmtId="0" fontId="22" fillId="0" borderId="0" xfId="0" applyFont="1" applyFill="1" applyAlignment="1" applyProtection="1">
      <alignment horizontal="right"/>
    </xf>
    <xf numFmtId="0" fontId="22" fillId="3" borderId="19" xfId="0" applyFont="1" applyFill="1" applyBorder="1" applyAlignment="1" applyProtection="1">
      <alignment horizontal="right"/>
    </xf>
    <xf numFmtId="0" fontId="22" fillId="3" borderId="20" xfId="0" applyFont="1" applyFill="1" applyBorder="1" applyAlignment="1" applyProtection="1">
      <alignment horizontal="right"/>
    </xf>
    <xf numFmtId="0" fontId="22" fillId="3" borderId="22" xfId="0" applyFont="1" applyFill="1" applyBorder="1" applyAlignment="1" applyProtection="1">
      <alignment horizontal="right"/>
    </xf>
    <xf numFmtId="0" fontId="22" fillId="3" borderId="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22" xfId="0" applyFont="1" applyFill="1" applyBorder="1" applyAlignment="1" applyProtection="1">
      <alignment horizontal="right" vertical="top" wrapText="1"/>
    </xf>
    <xf numFmtId="0" fontId="29"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2" fillId="3" borderId="24" xfId="0" applyFont="1" applyFill="1" applyBorder="1" applyAlignment="1" applyProtection="1">
      <alignment horizontal="right"/>
    </xf>
    <xf numFmtId="0" fontId="2" fillId="3" borderId="25" xfId="0" applyFont="1" applyFill="1" applyBorder="1" applyAlignment="1" applyProtection="1">
      <alignment horizontal="right"/>
    </xf>
    <xf numFmtId="0" fontId="2" fillId="2" borderId="34" xfId="0" applyFont="1" applyFill="1" applyBorder="1" applyAlignment="1" applyProtection="1">
      <alignment vertical="top" wrapText="1"/>
    </xf>
    <xf numFmtId="0" fontId="2" fillId="2" borderId="33" xfId="0" applyFont="1" applyFill="1" applyBorder="1" applyAlignment="1" applyProtection="1">
      <alignment vertical="top" wrapText="1"/>
    </xf>
    <xf numFmtId="0" fontId="2" fillId="2" borderId="1" xfId="0" applyFont="1" applyFill="1" applyBorder="1" applyAlignment="1" applyProtection="1">
      <alignment vertical="top" wrapText="1"/>
    </xf>
    <xf numFmtId="0" fontId="3" fillId="2" borderId="32" xfId="0" applyFont="1" applyFill="1" applyBorder="1" applyAlignment="1" applyProtection="1">
      <alignment horizontal="right" vertical="center" wrapText="1"/>
    </xf>
    <xf numFmtId="0" fontId="3" fillId="2" borderId="3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5" fillId="3" borderId="0" xfId="0" applyFont="1" applyFill="1" applyBorder="1" applyAlignment="1" applyProtection="1"/>
    <xf numFmtId="0" fontId="2"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vertical="center" wrapText="1"/>
    </xf>
    <xf numFmtId="0" fontId="0" fillId="3" borderId="0" xfId="0" applyFill="1"/>
    <xf numFmtId="0" fontId="29" fillId="3" borderId="1" xfId="0" applyFont="1" applyFill="1" applyBorder="1" applyAlignment="1">
      <alignment horizontal="center" vertical="center" wrapText="1"/>
    </xf>
    <xf numFmtId="0" fontId="22" fillId="3" borderId="24" xfId="0" applyFont="1" applyFill="1" applyBorder="1"/>
    <xf numFmtId="0" fontId="22"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9" fillId="11" borderId="56" xfId="0" applyFont="1" applyFill="1" applyBorder="1" applyAlignment="1" applyProtection="1">
      <alignment horizontal="left" vertical="center" wrapText="1"/>
    </xf>
    <xf numFmtId="0" fontId="39" fillId="11" borderId="11" xfId="0" applyFont="1" applyFill="1" applyBorder="1" applyAlignment="1" applyProtection="1">
      <alignment horizontal="left" vertical="center" wrapText="1"/>
    </xf>
    <xf numFmtId="0" fontId="39" fillId="11" borderId="9" xfId="0" applyFont="1" applyFill="1" applyBorder="1" applyAlignment="1" applyProtection="1">
      <alignment horizontal="left" vertical="center" wrapText="1"/>
    </xf>
    <xf numFmtId="0" fontId="40"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0" fillId="0" borderId="59" xfId="0" applyFont="1" applyBorder="1" applyAlignment="1" applyProtection="1">
      <alignment horizontal="left" vertical="center"/>
    </xf>
    <xf numFmtId="0" fontId="36" fillId="12" borderId="11" xfId="4" applyFont="1" applyFill="1" applyBorder="1" applyAlignment="1" applyProtection="1">
      <alignment horizontal="center" vertical="center"/>
      <protection locked="0"/>
    </xf>
    <xf numFmtId="0" fontId="41" fillId="12" borderId="11" xfId="4" applyFont="1" applyFill="1" applyBorder="1" applyAlignment="1" applyProtection="1">
      <alignment horizontal="center" vertical="center"/>
      <protection locked="0"/>
    </xf>
    <xf numFmtId="0" fontId="41" fillId="12" borderId="7" xfId="4" applyFont="1" applyFill="1" applyBorder="1" applyAlignment="1" applyProtection="1">
      <alignment horizontal="center" vertical="center"/>
      <protection locked="0"/>
    </xf>
    <xf numFmtId="0" fontId="42" fillId="0" borderId="11" xfId="0" applyFont="1" applyBorder="1" applyAlignment="1" applyProtection="1">
      <alignment horizontal="left" vertical="center"/>
    </xf>
    <xf numFmtId="10" fontId="41" fillId="8" borderId="11" xfId="4" applyNumberFormat="1" applyFont="1" applyBorder="1" applyAlignment="1" applyProtection="1">
      <alignment horizontal="center" vertical="center"/>
      <protection locked="0"/>
    </xf>
    <xf numFmtId="10" fontId="41" fillId="8" borderId="7" xfId="4" applyNumberFormat="1" applyFont="1" applyBorder="1" applyAlignment="1" applyProtection="1">
      <alignment horizontal="center" vertical="center"/>
      <protection locked="0"/>
    </xf>
    <xf numFmtId="0" fontId="42" fillId="0" borderId="56" xfId="0" applyFont="1" applyBorder="1" applyAlignment="1" applyProtection="1">
      <alignment horizontal="left" vertical="center"/>
    </xf>
    <xf numFmtId="10" fontId="41" fillId="12" borderId="11" xfId="4" applyNumberFormat="1" applyFont="1" applyFill="1" applyBorder="1" applyAlignment="1" applyProtection="1">
      <alignment horizontal="center" vertical="center"/>
      <protection locked="0"/>
    </xf>
    <xf numFmtId="10" fontId="41"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9" fillId="11" borderId="60" xfId="0" applyFont="1" applyFill="1" applyBorder="1" applyAlignment="1" applyProtection="1">
      <alignment horizontal="center" vertical="center" wrapText="1"/>
    </xf>
    <xf numFmtId="0" fontId="39" fillId="11" borderId="44" xfId="0" applyFont="1" applyFill="1" applyBorder="1" applyAlignment="1" applyProtection="1">
      <alignment horizontal="center" vertical="center" wrapText="1"/>
    </xf>
    <xf numFmtId="0" fontId="40" fillId="0" borderId="11" xfId="0" applyFont="1" applyFill="1" applyBorder="1" applyAlignment="1" applyProtection="1">
      <alignment vertical="center" wrapText="1"/>
    </xf>
    <xf numFmtId="0" fontId="36" fillId="8" borderId="11" xfId="4" applyBorder="1" applyAlignment="1" applyProtection="1">
      <alignment wrapText="1"/>
      <protection locked="0"/>
    </xf>
    <xf numFmtId="0" fontId="36" fillId="12" borderId="11" xfId="4" applyFill="1" applyBorder="1" applyAlignment="1" applyProtection="1">
      <alignment wrapText="1"/>
      <protection locked="0"/>
    </xf>
    <xf numFmtId="0" fontId="43" fillId="2" borderId="11" xfId="0" applyFont="1" applyFill="1" applyBorder="1" applyAlignment="1" applyProtection="1">
      <alignment vertical="center" wrapText="1"/>
    </xf>
    <xf numFmtId="10" fontId="36" fillId="8" borderId="11" xfId="4" applyNumberFormat="1" applyBorder="1" applyAlignment="1" applyProtection="1">
      <alignment horizontal="center" vertical="center" wrapText="1"/>
      <protection locked="0"/>
    </xf>
    <xf numFmtId="10" fontId="36" fillId="12" borderId="11" xfId="4" applyNumberFormat="1" applyFill="1" applyBorder="1" applyAlignment="1" applyProtection="1">
      <alignment horizontal="center" vertical="center" wrapText="1"/>
      <protection locked="0"/>
    </xf>
    <xf numFmtId="0" fontId="39" fillId="11" borderId="52" xfId="0" applyFont="1" applyFill="1" applyBorder="1" applyAlignment="1" applyProtection="1">
      <alignment horizontal="center" vertical="center" wrapText="1"/>
    </xf>
    <xf numFmtId="0" fontId="39" fillId="11" borderId="11" xfId="0" applyFont="1" applyFill="1" applyBorder="1" applyAlignment="1" applyProtection="1">
      <alignment horizontal="center" vertical="center" wrapText="1"/>
    </xf>
    <xf numFmtId="0" fontId="39" fillId="11" borderId="7" xfId="0" applyFont="1" applyFill="1" applyBorder="1" applyAlignment="1" applyProtection="1">
      <alignment horizontal="center" vertical="center" wrapText="1"/>
    </xf>
    <xf numFmtId="0" fontId="44" fillId="8" borderId="52" xfId="4" applyFont="1" applyBorder="1" applyAlignment="1" applyProtection="1">
      <alignment vertical="center" wrapText="1"/>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52" xfId="4" applyFont="1" applyFill="1" applyBorder="1" applyAlignment="1" applyProtection="1">
      <alignment vertical="center" wrapText="1"/>
      <protection locked="0"/>
    </xf>
    <xf numFmtId="0" fontId="44" fillId="12" borderId="7" xfId="4" applyFont="1" applyFill="1" applyBorder="1" applyAlignment="1" applyProtection="1">
      <alignment horizontal="center" vertical="center"/>
      <protection locked="0"/>
    </xf>
    <xf numFmtId="0" fontId="44" fillId="8" borderId="7" xfId="4" applyFont="1" applyBorder="1" applyAlignment="1" applyProtection="1">
      <alignment vertical="center"/>
      <protection locked="0"/>
    </xf>
    <xf numFmtId="0" fontId="44" fillId="12" borderId="7" xfId="4" applyFont="1" applyFill="1" applyBorder="1" applyAlignment="1" applyProtection="1">
      <alignment vertical="center"/>
      <protection locked="0"/>
    </xf>
    <xf numFmtId="0" fontId="44" fillId="8" borderId="37" xfId="4" applyFont="1" applyBorder="1" applyAlignment="1" applyProtection="1">
      <alignment vertical="center"/>
      <protection locked="0"/>
    </xf>
    <xf numFmtId="0" fontId="44"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9" fillId="11" borderId="60" xfId="0" applyFont="1" applyFill="1" applyBorder="1" applyAlignment="1" applyProtection="1">
      <alignment horizontal="center" vertical="center"/>
    </xf>
    <xf numFmtId="0" fontId="39" fillId="11" borderId="9" xfId="0" applyFont="1" applyFill="1" applyBorder="1" applyAlignment="1" applyProtection="1">
      <alignment horizontal="center" vertical="center"/>
    </xf>
    <xf numFmtId="0" fontId="39" fillId="11" borderId="56" xfId="0" applyFont="1" applyFill="1" applyBorder="1" applyAlignment="1" applyProtection="1">
      <alignment horizontal="center" vertical="center" wrapText="1"/>
    </xf>
    <xf numFmtId="0" fontId="36" fillId="8" borderId="11" xfId="4" applyBorder="1" applyAlignment="1" applyProtection="1">
      <alignment horizontal="center" vertical="center"/>
      <protection locked="0"/>
    </xf>
    <xf numFmtId="10" fontId="36" fillId="8" borderId="11" xfId="4" applyNumberFormat="1" applyBorder="1" applyAlignment="1" applyProtection="1">
      <alignment horizontal="center" vertical="center"/>
      <protection locked="0"/>
    </xf>
    <xf numFmtId="0" fontId="36" fillId="12" borderId="11" xfId="4" applyFill="1" applyBorder="1" applyAlignment="1" applyProtection="1">
      <alignment horizontal="center" vertical="center"/>
      <protection locked="0"/>
    </xf>
    <xf numFmtId="10" fontId="36" fillId="12" borderId="11" xfId="4" applyNumberFormat="1" applyFill="1" applyBorder="1" applyAlignment="1" applyProtection="1">
      <alignment horizontal="center" vertical="center"/>
      <protection locked="0"/>
    </xf>
    <xf numFmtId="0" fontId="39" fillId="11" borderId="40" xfId="0" applyFont="1" applyFill="1" applyBorder="1" applyAlignment="1" applyProtection="1">
      <alignment horizontal="center" vertical="center" wrapText="1"/>
    </xf>
    <xf numFmtId="0" fontId="39" fillId="11" borderId="30" xfId="0" applyFont="1" applyFill="1" applyBorder="1" applyAlignment="1" applyProtection="1">
      <alignment horizontal="center" vertical="center" wrapText="1"/>
    </xf>
    <xf numFmtId="0" fontId="39" fillId="11" borderId="53" xfId="0" applyFont="1" applyFill="1" applyBorder="1" applyAlignment="1" applyProtection="1">
      <alignment horizontal="center" vertical="center" wrapText="1"/>
    </xf>
    <xf numFmtId="0" fontId="36" fillId="8" borderId="11" xfId="4" applyBorder="1" applyProtection="1">
      <protection locked="0"/>
    </xf>
    <xf numFmtId="0" fontId="44" fillId="8" borderId="30" xfId="4" applyFont="1" applyBorder="1" applyAlignment="1" applyProtection="1">
      <alignment vertical="center" wrapText="1"/>
      <protection locked="0"/>
    </xf>
    <xf numFmtId="0" fontId="44" fillId="8" borderId="53" xfId="4" applyFont="1" applyBorder="1" applyAlignment="1" applyProtection="1">
      <alignment horizontal="center" vertical="center"/>
      <protection locked="0"/>
    </xf>
    <xf numFmtId="0" fontId="36" fillId="12" borderId="11" xfId="4" applyFill="1" applyBorder="1" applyProtection="1">
      <protection locked="0"/>
    </xf>
    <xf numFmtId="0" fontId="44" fillId="12" borderId="30" xfId="4" applyFont="1" applyFill="1" applyBorder="1" applyAlignment="1" applyProtection="1">
      <alignment vertical="center" wrapText="1"/>
      <protection locked="0"/>
    </xf>
    <xf numFmtId="0" fontId="44"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9" fillId="11" borderId="6" xfId="0" applyFont="1" applyFill="1" applyBorder="1" applyAlignment="1" applyProtection="1">
      <alignment horizontal="center" vertical="center" wrapText="1"/>
    </xf>
    <xf numFmtId="0" fontId="39" fillId="11" borderId="29" xfId="0" applyFont="1" applyFill="1" applyBorder="1" applyAlignment="1" applyProtection="1">
      <alignment horizontal="center" vertical="center"/>
    </xf>
    <xf numFmtId="0" fontId="36" fillId="8" borderId="11" xfId="4" applyBorder="1" applyAlignment="1" applyProtection="1">
      <alignment vertical="center" wrapText="1"/>
      <protection locked="0"/>
    </xf>
    <xf numFmtId="0" fontId="36" fillId="8" borderId="52" xfId="4" applyBorder="1" applyAlignment="1" applyProtection="1">
      <alignment vertical="center" wrapText="1"/>
      <protection locked="0"/>
    </xf>
    <xf numFmtId="0" fontId="36" fillId="12" borderId="11" xfId="4" applyFill="1" applyBorder="1" applyAlignment="1" applyProtection="1">
      <alignment vertical="center" wrapText="1"/>
      <protection locked="0"/>
    </xf>
    <xf numFmtId="0" fontId="36" fillId="12" borderId="52" xfId="4" applyFill="1" applyBorder="1" applyAlignment="1" applyProtection="1">
      <alignment vertical="center" wrapText="1"/>
      <protection locked="0"/>
    </xf>
    <xf numFmtId="0" fontId="36" fillId="8" borderId="56" xfId="4" applyBorder="1" applyAlignment="1" applyProtection="1">
      <alignment horizontal="center" vertical="center"/>
      <protection locked="0"/>
    </xf>
    <xf numFmtId="0" fontId="36" fillId="8" borderId="7" xfId="4" applyBorder="1" applyAlignment="1" applyProtection="1">
      <alignment horizontal="center" vertical="center"/>
      <protection locked="0"/>
    </xf>
    <xf numFmtId="0" fontId="36" fillId="12" borderId="56" xfId="4" applyFill="1" applyBorder="1" applyAlignment="1" applyProtection="1">
      <alignment horizontal="center" vertical="center"/>
      <protection locked="0"/>
    </xf>
    <xf numFmtId="0" fontId="36"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9" fillId="11" borderId="44" xfId="0" applyFont="1" applyFill="1" applyBorder="1" applyAlignment="1" applyProtection="1">
      <alignment horizontal="center" vertical="center"/>
    </xf>
    <xf numFmtId="0" fontId="36" fillId="8" borderId="7" xfId="4" applyBorder="1" applyAlignment="1" applyProtection="1">
      <alignment vertical="center" wrapText="1"/>
      <protection locked="0"/>
    </xf>
    <xf numFmtId="0" fontId="36" fillId="12" borderId="30" xfId="4" applyFill="1" applyBorder="1" applyAlignment="1" applyProtection="1">
      <alignment horizontal="center" vertical="center" wrapText="1"/>
      <protection locked="0"/>
    </xf>
    <xf numFmtId="0" fontId="36" fillId="12" borderId="56" xfId="4" applyFill="1" applyBorder="1" applyAlignment="1" applyProtection="1">
      <alignment horizontal="center" vertical="center" wrapText="1"/>
      <protection locked="0"/>
    </xf>
    <xf numFmtId="0" fontId="36" fillId="12" borderId="7" xfId="4" applyFill="1" applyBorder="1" applyAlignment="1" applyProtection="1">
      <alignment vertical="center" wrapText="1"/>
      <protection locked="0"/>
    </xf>
    <xf numFmtId="0" fontId="39" fillId="11" borderId="41" xfId="0" applyFont="1" applyFill="1" applyBorder="1" applyAlignment="1" applyProtection="1">
      <alignment horizontal="center" vertical="center"/>
    </xf>
    <xf numFmtId="0" fontId="39" fillId="11" borderId="10" xfId="0" applyFont="1" applyFill="1" applyBorder="1" applyAlignment="1" applyProtection="1">
      <alignment horizontal="center" vertical="center" wrapText="1"/>
    </xf>
    <xf numFmtId="0" fontId="36" fillId="8" borderId="35" xfId="4" applyBorder="1" applyAlignment="1" applyProtection="1">
      <protection locked="0"/>
    </xf>
    <xf numFmtId="10" fontId="36" fillId="8" borderId="40" xfId="4" applyNumberFormat="1" applyBorder="1" applyAlignment="1" applyProtection="1">
      <alignment horizontal="center" vertical="center"/>
      <protection locked="0"/>
    </xf>
    <xf numFmtId="0" fontId="36" fillId="12" borderId="35" xfId="4" applyFill="1" applyBorder="1" applyAlignment="1" applyProtection="1">
      <protection locked="0"/>
    </xf>
    <xf numFmtId="10" fontId="36" fillId="12" borderId="40" xfId="4" applyNumberFormat="1" applyFill="1" applyBorder="1" applyAlignment="1" applyProtection="1">
      <alignment horizontal="center" vertical="center"/>
      <protection locked="0"/>
    </xf>
    <xf numFmtId="0" fontId="39" fillId="11" borderId="30" xfId="0" applyFont="1" applyFill="1" applyBorder="1" applyAlignment="1" applyProtection="1">
      <alignment horizontal="center" vertical="center"/>
    </xf>
    <xf numFmtId="0" fontId="39" fillId="11" borderId="11" xfId="0" applyFont="1" applyFill="1" applyBorder="1" applyAlignment="1" applyProtection="1">
      <alignment horizontal="center" wrapText="1"/>
    </xf>
    <xf numFmtId="0" fontId="39" fillId="11" borderId="7" xfId="0" applyFont="1" applyFill="1" applyBorder="1" applyAlignment="1" applyProtection="1">
      <alignment horizontal="center" wrapText="1"/>
    </xf>
    <xf numFmtId="0" fontId="39" fillId="11" borderId="56" xfId="0" applyFont="1" applyFill="1" applyBorder="1" applyAlignment="1" applyProtection="1">
      <alignment horizontal="center" wrapText="1"/>
    </xf>
    <xf numFmtId="0" fontId="44" fillId="8" borderId="11" xfId="4" applyFont="1" applyBorder="1" applyAlignment="1" applyProtection="1">
      <alignment horizontal="center" vertical="center" wrapText="1"/>
      <protection locked="0"/>
    </xf>
    <xf numFmtId="0" fontId="44" fillId="12" borderId="11" xfId="4" applyFont="1" applyFill="1" applyBorder="1" applyAlignment="1" applyProtection="1">
      <alignment horizontal="center" vertical="center" wrapText="1"/>
      <protection locked="0"/>
    </xf>
    <xf numFmtId="0" fontId="36" fillId="8" borderId="30" xfId="4" applyBorder="1" applyAlignment="1" applyProtection="1">
      <alignment vertical="center"/>
      <protection locked="0"/>
    </xf>
    <xf numFmtId="0" fontId="36" fillId="8" borderId="0" xfId="4" applyProtection="1"/>
    <xf numFmtId="0" fontId="34" fillId="6" borderId="0" xfId="2" applyProtection="1"/>
    <xf numFmtId="0" fontId="35" fillId="7" borderId="0" xfId="3" applyProtection="1"/>
    <xf numFmtId="0" fontId="0" fillId="0" borderId="0" xfId="0" applyAlignment="1" applyProtection="1">
      <alignment wrapText="1"/>
    </xf>
    <xf numFmtId="0" fontId="23" fillId="3" borderId="20" xfId="0" applyFont="1" applyFill="1" applyBorder="1" applyAlignment="1">
      <alignment vertical="top" wrapText="1"/>
    </xf>
    <xf numFmtId="0" fontId="23" fillId="3" borderId="21" xfId="0" applyFont="1" applyFill="1" applyBorder="1" applyAlignment="1">
      <alignment vertical="top" wrapText="1"/>
    </xf>
    <xf numFmtId="0" fontId="21" fillId="3" borderId="25" xfId="1" applyFill="1" applyBorder="1" applyAlignment="1" applyProtection="1">
      <alignment vertical="top" wrapText="1"/>
    </xf>
    <xf numFmtId="0" fontId="21" fillId="3" borderId="26" xfId="1" applyFill="1" applyBorder="1" applyAlignment="1" applyProtection="1">
      <alignment vertical="top" wrapText="1"/>
    </xf>
    <xf numFmtId="0" fontId="39" fillId="11" borderId="30" xfId="0" applyFont="1" applyFill="1" applyBorder="1" applyAlignment="1" applyProtection="1">
      <alignment horizontal="center" vertical="center" wrapText="1"/>
    </xf>
    <xf numFmtId="0" fontId="36" fillId="12" borderId="53" xfId="4" applyFill="1" applyBorder="1" applyAlignment="1" applyProtection="1">
      <alignment horizontal="center" vertical="center"/>
      <protection locked="0"/>
    </xf>
    <xf numFmtId="0" fontId="0" fillId="10" borderId="1" xfId="0" applyFill="1" applyBorder="1" applyProtection="1"/>
    <xf numFmtId="0" fontId="36" fillId="12" borderId="56" xfId="4" applyFill="1" applyBorder="1" applyAlignment="1" applyProtection="1">
      <alignment vertical="center"/>
      <protection locked="0"/>
    </xf>
    <xf numFmtId="0" fontId="0" fillId="0" borderId="0" xfId="0" applyAlignment="1">
      <alignment vertical="center" wrapText="1"/>
    </xf>
    <xf numFmtId="0" fontId="46"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2" fillId="3" borderId="0" xfId="0" applyFont="1" applyFill="1" applyBorder="1" applyAlignment="1">
      <alignment horizontal="left" vertical="top" wrapText="1"/>
    </xf>
    <xf numFmtId="0" fontId="29"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2" fillId="0" borderId="7" xfId="0" applyFont="1" applyFill="1" applyBorder="1" applyAlignment="1">
      <alignment horizontal="left" vertical="top" wrapText="1"/>
    </xf>
    <xf numFmtId="0" fontId="22" fillId="0" borderId="11" xfId="0" applyFont="1" applyFill="1" applyBorder="1" applyAlignment="1">
      <alignment horizontal="left" vertical="top" wrapText="1"/>
    </xf>
    <xf numFmtId="0" fontId="22" fillId="0" borderId="11" xfId="0" applyFont="1" applyFill="1" applyBorder="1" applyAlignment="1">
      <alignment horizontal="left" vertical="top"/>
    </xf>
    <xf numFmtId="0" fontId="22" fillId="0" borderId="6" xfId="0" applyFont="1" applyFill="1" applyBorder="1" applyAlignment="1">
      <alignment horizontal="left" vertical="center" wrapText="1"/>
    </xf>
    <xf numFmtId="0" fontId="49" fillId="0" borderId="0" xfId="0" applyFont="1" applyAlignment="1">
      <alignment horizontal="left" vertical="top"/>
    </xf>
    <xf numFmtId="0" fontId="49" fillId="0" borderId="0" xfId="0" applyFont="1" applyAlignment="1">
      <alignment horizontal="left" vertical="top" wrapText="1"/>
    </xf>
    <xf numFmtId="0" fontId="49" fillId="0" borderId="0" xfId="0" applyFont="1" applyFill="1" applyAlignment="1">
      <alignment horizontal="left" vertical="top" wrapText="1"/>
    </xf>
    <xf numFmtId="0" fontId="49" fillId="3" borderId="0" xfId="0" applyFont="1" applyFill="1" applyAlignment="1">
      <alignment horizontal="left" vertical="top" wrapText="1"/>
    </xf>
    <xf numFmtId="0" fontId="49" fillId="13" borderId="23" xfId="0" applyFont="1" applyFill="1" applyBorder="1" applyAlignment="1">
      <alignment horizontal="left" vertical="top" wrapText="1"/>
    </xf>
    <xf numFmtId="0" fontId="49" fillId="13" borderId="0" xfId="0" applyFont="1" applyFill="1" applyBorder="1" applyAlignment="1">
      <alignment horizontal="left" vertical="top" wrapText="1"/>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8" xfId="0" applyFont="1" applyFill="1" applyBorder="1" applyAlignment="1">
      <alignment horizontal="left" vertical="center" wrapText="1"/>
    </xf>
    <xf numFmtId="0" fontId="49" fillId="3" borderId="22" xfId="0" applyFont="1" applyFill="1" applyBorder="1" applyAlignment="1">
      <alignment horizontal="left" vertical="top"/>
    </xf>
    <xf numFmtId="0" fontId="49" fillId="0" borderId="0" xfId="0" applyFont="1" applyFill="1" applyAlignment="1">
      <alignment horizontal="left" vertical="top"/>
    </xf>
    <xf numFmtId="0" fontId="22"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9" fillId="13" borderId="0" xfId="0" applyFont="1" applyFill="1" applyBorder="1" applyAlignment="1">
      <alignment horizontal="left" vertical="top" wrapText="1"/>
    </xf>
    <xf numFmtId="0" fontId="49" fillId="3" borderId="0" xfId="0" applyFont="1" applyFill="1" applyAlignment="1">
      <alignment horizontal="left" vertical="top"/>
    </xf>
    <xf numFmtId="0" fontId="49" fillId="13" borderId="23" xfId="0" applyFont="1" applyFill="1" applyBorder="1" applyAlignment="1">
      <alignment horizontal="left" vertical="top"/>
    </xf>
    <xf numFmtId="0" fontId="49" fillId="13" borderId="0" xfId="0" applyFont="1" applyFill="1" applyBorder="1" applyAlignment="1">
      <alignment horizontal="left" vertical="top"/>
    </xf>
    <xf numFmtId="0" fontId="22" fillId="0" borderId="0" xfId="0" applyFont="1" applyAlignment="1">
      <alignment horizontal="left" vertical="top"/>
    </xf>
    <xf numFmtId="0" fontId="22" fillId="0" borderId="0" xfId="0" applyFont="1" applyFill="1" applyAlignment="1">
      <alignment horizontal="left" vertical="top"/>
    </xf>
    <xf numFmtId="0" fontId="22" fillId="3" borderId="0" xfId="0" applyFont="1" applyFill="1" applyAlignment="1">
      <alignment horizontal="left" vertical="top"/>
    </xf>
    <xf numFmtId="0" fontId="22" fillId="13" borderId="23" xfId="0" applyFont="1" applyFill="1" applyBorder="1" applyAlignment="1">
      <alignment horizontal="left" vertical="top"/>
    </xf>
    <xf numFmtId="0" fontId="22" fillId="13" borderId="0" xfId="0" applyFont="1" applyFill="1" applyBorder="1" applyAlignment="1">
      <alignment horizontal="left" vertical="top"/>
    </xf>
    <xf numFmtId="0" fontId="22" fillId="3" borderId="22" xfId="0" applyFont="1" applyFill="1" applyBorder="1" applyAlignment="1">
      <alignment horizontal="left" vertical="top"/>
    </xf>
    <xf numFmtId="0" fontId="22" fillId="0" borderId="14" xfId="0" applyFont="1" applyFill="1" applyBorder="1" applyAlignment="1">
      <alignment horizontal="left" vertical="top" wrapText="1"/>
    </xf>
    <xf numFmtId="0" fontId="22" fillId="0" borderId="13" xfId="0" applyFont="1" applyFill="1" applyBorder="1" applyAlignment="1">
      <alignment horizontal="left" vertical="top" wrapText="1"/>
    </xf>
    <xf numFmtId="0" fontId="22" fillId="0" borderId="13"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9" fillId="0" borderId="8" xfId="0" applyFont="1" applyFill="1" applyBorder="1" applyAlignment="1">
      <alignment horizontal="left" vertical="top" wrapText="1"/>
    </xf>
    <xf numFmtId="0" fontId="29"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2" fillId="3" borderId="26" xfId="0" applyFont="1" applyFill="1" applyBorder="1" applyAlignment="1">
      <alignment horizontal="left" vertical="top"/>
    </xf>
    <xf numFmtId="0" fontId="22" fillId="3" borderId="25" xfId="0" applyFont="1" applyFill="1" applyBorder="1" applyAlignment="1">
      <alignment horizontal="left" vertical="top"/>
    </xf>
    <xf numFmtId="0" fontId="22" fillId="3" borderId="24" xfId="0" applyFont="1" applyFill="1" applyBorder="1" applyAlignment="1">
      <alignment horizontal="left" vertical="top"/>
    </xf>
    <xf numFmtId="0" fontId="22" fillId="3" borderId="23" xfId="0" applyFont="1" applyFill="1" applyBorder="1" applyAlignment="1">
      <alignment horizontal="left" vertical="top"/>
    </xf>
    <xf numFmtId="0" fontId="22" fillId="3" borderId="0" xfId="0" applyFont="1" applyFill="1" applyBorder="1" applyAlignment="1">
      <alignment horizontal="left" vertical="top"/>
    </xf>
    <xf numFmtId="0" fontId="29" fillId="3" borderId="0" xfId="0" applyFont="1" applyFill="1" applyBorder="1" applyAlignment="1">
      <alignment horizontal="left" vertical="top"/>
    </xf>
    <xf numFmtId="0" fontId="29" fillId="3" borderId="0" xfId="0" applyFont="1" applyFill="1" applyBorder="1" applyAlignment="1">
      <alignment horizontal="left" vertical="top" wrapText="1"/>
    </xf>
    <xf numFmtId="0" fontId="29" fillId="0" borderId="37" xfId="0" applyFont="1" applyBorder="1" applyAlignment="1">
      <alignment horizontal="center" vertical="center" wrapText="1"/>
    </xf>
    <xf numFmtId="0" fontId="29" fillId="0" borderId="40" xfId="0" applyFont="1" applyBorder="1" applyAlignment="1">
      <alignment horizontal="center" vertical="center"/>
    </xf>
    <xf numFmtId="0" fontId="29" fillId="0" borderId="34" xfId="0" applyFont="1" applyBorder="1" applyAlignment="1">
      <alignment horizontal="center" vertical="center"/>
    </xf>
    <xf numFmtId="0" fontId="22" fillId="3" borderId="21" xfId="0" applyFont="1" applyFill="1" applyBorder="1" applyAlignment="1">
      <alignment horizontal="left" vertical="top"/>
    </xf>
    <xf numFmtId="0" fontId="22" fillId="3" borderId="20" xfId="0" applyFont="1" applyFill="1" applyBorder="1" applyAlignment="1">
      <alignment horizontal="left" vertical="top"/>
    </xf>
    <xf numFmtId="0" fontId="22" fillId="3" borderId="19" xfId="0" applyFont="1" applyFill="1" applyBorder="1" applyAlignment="1">
      <alignment horizontal="left" vertical="top"/>
    </xf>
    <xf numFmtId="0" fontId="22" fillId="0" borderId="0" xfId="0" applyFont="1" applyFill="1" applyAlignment="1">
      <alignment wrapText="1"/>
    </xf>
    <xf numFmtId="0" fontId="22" fillId="0" borderId="0" xfId="0" applyFont="1" applyFill="1" applyAlignment="1">
      <alignment horizontal="center" vertical="top"/>
    </xf>
    <xf numFmtId="0" fontId="22" fillId="0" borderId="0" xfId="0" applyFont="1" applyFill="1" applyAlignment="1">
      <alignment horizontal="left" vertical="top" wrapText="1"/>
    </xf>
    <xf numFmtId="0" fontId="22" fillId="13" borderId="26" xfId="0" applyFont="1" applyFill="1" applyBorder="1"/>
    <xf numFmtId="0" fontId="22" fillId="13" borderId="25" xfId="0" applyFont="1" applyFill="1" applyBorder="1" applyAlignment="1">
      <alignment horizontal="left" vertical="top" wrapText="1"/>
    </xf>
    <xf numFmtId="0" fontId="22" fillId="13" borderId="25" xfId="0" applyFont="1" applyFill="1" applyBorder="1" applyAlignment="1">
      <alignment horizontal="center" vertical="top"/>
    </xf>
    <xf numFmtId="0" fontId="22" fillId="13" borderId="24" xfId="0" applyFont="1" applyFill="1" applyBorder="1"/>
    <xf numFmtId="0" fontId="22" fillId="13" borderId="23" xfId="0" applyFont="1" applyFill="1" applyBorder="1"/>
    <xf numFmtId="0" fontId="29" fillId="0" borderId="12" xfId="0" applyFont="1" applyFill="1" applyBorder="1" applyAlignment="1">
      <alignment horizontal="center" vertical="center"/>
    </xf>
    <xf numFmtId="0" fontId="22" fillId="13" borderId="22" xfId="0" applyFont="1" applyFill="1" applyBorder="1"/>
    <xf numFmtId="0" fontId="29" fillId="0" borderId="6" xfId="0" applyFont="1" applyFill="1" applyBorder="1" applyAlignment="1">
      <alignment horizontal="center" vertical="center"/>
    </xf>
    <xf numFmtId="0" fontId="22" fillId="0" borderId="7" xfId="0" applyFont="1" applyFill="1" applyBorder="1" applyAlignment="1">
      <alignment wrapText="1"/>
    </xf>
    <xf numFmtId="0" fontId="29" fillId="13" borderId="9" xfId="0" applyFont="1" applyFill="1" applyBorder="1" applyAlignment="1">
      <alignment horizontal="center" vertical="center" wrapText="1"/>
    </xf>
    <xf numFmtId="0" fontId="29" fillId="13" borderId="8" xfId="0" applyFont="1" applyFill="1" applyBorder="1" applyAlignment="1">
      <alignment horizontal="center" vertical="center"/>
    </xf>
    <xf numFmtId="0" fontId="22" fillId="3" borderId="0" xfId="0" applyFont="1" applyFill="1"/>
    <xf numFmtId="0" fontId="22" fillId="13" borderId="0" xfId="0" applyFont="1" applyFill="1" applyBorder="1" applyAlignment="1">
      <alignment horizontal="center" vertical="top"/>
    </xf>
    <xf numFmtId="0" fontId="51" fillId="13" borderId="0" xfId="0" applyFont="1" applyFill="1" applyBorder="1" applyAlignment="1">
      <alignment horizontal="center"/>
    </xf>
    <xf numFmtId="0" fontId="22" fillId="13" borderId="21" xfId="0" applyFont="1" applyFill="1" applyBorder="1"/>
    <xf numFmtId="0" fontId="22" fillId="13" borderId="20" xfId="0" applyFont="1" applyFill="1" applyBorder="1" applyAlignment="1">
      <alignment wrapText="1"/>
    </xf>
    <xf numFmtId="0" fontId="22" fillId="13" borderId="20" xfId="0" applyFont="1" applyFill="1" applyBorder="1" applyAlignment="1">
      <alignment horizontal="center" vertical="top"/>
    </xf>
    <xf numFmtId="0" fontId="22" fillId="13" borderId="19" xfId="0" applyFont="1" applyFill="1" applyBorder="1"/>
    <xf numFmtId="0" fontId="48"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8"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8" fillId="8" borderId="11" xfId="4" applyFont="1" applyBorder="1" applyAlignment="1" applyProtection="1">
      <alignment horizontal="center" vertical="center"/>
      <protection locked="0"/>
    </xf>
    <xf numFmtId="10" fontId="48" fillId="8" borderId="11" xfId="4" applyNumberFormat="1" applyFont="1" applyBorder="1" applyAlignment="1" applyProtection="1">
      <alignment horizontal="center" vertical="center"/>
      <protection locked="0"/>
    </xf>
    <xf numFmtId="0" fontId="48" fillId="12" borderId="11" xfId="4" applyFont="1" applyFill="1" applyBorder="1" applyAlignment="1" applyProtection="1">
      <alignment horizontal="center" vertical="center"/>
      <protection locked="0"/>
    </xf>
    <xf numFmtId="10" fontId="48" fillId="12" borderId="11" xfId="4" applyNumberFormat="1" applyFont="1" applyFill="1" applyBorder="1" applyAlignment="1" applyProtection="1">
      <alignment horizontal="center" vertical="center"/>
      <protection locked="0"/>
    </xf>
    <xf numFmtId="0" fontId="48" fillId="12" borderId="53" xfId="4" applyFont="1" applyFill="1" applyBorder="1" applyAlignment="1" applyProtection="1">
      <alignment horizontal="center" vertical="center"/>
      <protection locked="0"/>
    </xf>
    <xf numFmtId="0" fontId="48" fillId="8" borderId="11" xfId="4" applyFont="1" applyBorder="1" applyAlignment="1" applyProtection="1">
      <alignment horizontal="center" vertical="center" wrapText="1"/>
      <protection locked="0"/>
    </xf>
    <xf numFmtId="0" fontId="48" fillId="8" borderId="11" xfId="4" applyFont="1" applyBorder="1" applyAlignment="1" applyProtection="1">
      <alignment horizontal="left" vertical="center" wrapText="1"/>
      <protection locked="0"/>
    </xf>
    <xf numFmtId="0" fontId="48" fillId="12" borderId="6" xfId="4" applyFont="1" applyFill="1" applyBorder="1" applyAlignment="1" applyProtection="1">
      <alignment horizontal="left" vertical="center" wrapText="1"/>
      <protection locked="0"/>
    </xf>
    <xf numFmtId="0" fontId="48" fillId="12" borderId="11" xfId="4" applyFont="1" applyFill="1" applyBorder="1" applyAlignment="1" applyProtection="1">
      <alignment horizontal="left" vertical="center" wrapText="1"/>
      <protection locked="0"/>
    </xf>
    <xf numFmtId="0" fontId="48" fillId="8" borderId="30" xfId="4" applyFont="1" applyBorder="1" applyAlignment="1" applyProtection="1">
      <alignment vertical="center"/>
      <protection locked="0"/>
    </xf>
    <xf numFmtId="0" fontId="48" fillId="8" borderId="7" xfId="4" applyFont="1" applyBorder="1" applyAlignment="1" applyProtection="1">
      <alignment horizontal="center" vertical="center"/>
      <protection locked="0"/>
    </xf>
    <xf numFmtId="0" fontId="48"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2" fillId="0"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3" fillId="2" borderId="3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46" fillId="3" borderId="22" xfId="0" applyFont="1" applyFill="1" applyBorder="1" applyAlignment="1" applyProtection="1">
      <alignment horizontal="right"/>
    </xf>
    <xf numFmtId="0" fontId="30" fillId="3" borderId="0" xfId="0" applyFont="1" applyFill="1" applyBorder="1" applyAlignment="1" applyProtection="1">
      <alignment horizontal="right"/>
    </xf>
    <xf numFmtId="0" fontId="2" fillId="3" borderId="27" xfId="0" applyFont="1" applyFill="1" applyBorder="1" applyProtection="1"/>
    <xf numFmtId="0" fontId="2" fillId="2" borderId="27" xfId="0" applyFont="1" applyFill="1" applyBorder="1" applyAlignment="1" applyProtection="1">
      <alignment horizontal="center"/>
    </xf>
    <xf numFmtId="0" fontId="22" fillId="0" borderId="1" xfId="0" applyFont="1" applyBorder="1" applyAlignment="1">
      <alignment wrapText="1"/>
    </xf>
    <xf numFmtId="0" fontId="22" fillId="3" borderId="27" xfId="0" applyFont="1" applyFill="1" applyBorder="1"/>
    <xf numFmtId="0" fontId="3" fillId="2" borderId="3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166" fontId="2" fillId="3" borderId="0" xfId="0" applyNumberFormat="1" applyFont="1" applyFill="1" applyBorder="1" applyAlignment="1" applyProtection="1">
      <alignment horizontal="left"/>
      <protection locked="0"/>
    </xf>
    <xf numFmtId="0" fontId="4" fillId="0" borderId="22" xfId="0" applyFont="1" applyBorder="1" applyProtection="1"/>
    <xf numFmtId="0" fontId="22" fillId="0" borderId="1" xfId="0" applyFont="1" applyBorder="1"/>
    <xf numFmtId="0" fontId="7" fillId="3" borderId="22" xfId="0" applyFont="1" applyFill="1" applyBorder="1" applyAlignment="1" applyProtection="1">
      <alignment vertical="top" wrapText="1"/>
    </xf>
    <xf numFmtId="0" fontId="7" fillId="0" borderId="20" xfId="0" applyFont="1" applyFill="1" applyBorder="1" applyAlignment="1" applyProtection="1">
      <alignment vertical="top" wrapText="1"/>
    </xf>
    <xf numFmtId="0" fontId="0" fillId="0" borderId="22" xfId="0" applyBorder="1"/>
    <xf numFmtId="0" fontId="11" fillId="3" borderId="0" xfId="0" applyFont="1" applyFill="1" applyBorder="1" applyAlignment="1" applyProtection="1">
      <alignment horizontal="left" vertical="center" wrapText="1"/>
    </xf>
    <xf numFmtId="0" fontId="11" fillId="2" borderId="17" xfId="0" applyFont="1" applyFill="1" applyBorder="1" applyAlignment="1" applyProtection="1">
      <alignment vertical="center" wrapText="1"/>
    </xf>
    <xf numFmtId="0" fontId="11" fillId="2" borderId="31" xfId="0" applyFont="1" applyFill="1" applyBorder="1" applyAlignment="1" applyProtection="1">
      <alignment vertical="center" wrapText="1"/>
    </xf>
    <xf numFmtId="0" fontId="18" fillId="2" borderId="43" xfId="0" applyFont="1" applyFill="1" applyBorder="1" applyAlignment="1" applyProtection="1">
      <alignment vertical="center" wrapText="1"/>
    </xf>
    <xf numFmtId="0" fontId="18" fillId="2" borderId="17" xfId="0" applyFont="1" applyFill="1" applyBorder="1" applyAlignment="1" applyProtection="1">
      <alignment vertical="center" wrapText="1"/>
    </xf>
    <xf numFmtId="0" fontId="15" fillId="3" borderId="0" xfId="0" applyFont="1" applyFill="1" applyBorder="1" applyAlignment="1" applyProtection="1">
      <alignment horizontal="right"/>
    </xf>
    <xf numFmtId="0" fontId="28" fillId="3" borderId="0" xfId="0" applyFont="1" applyFill="1" applyBorder="1" applyProtection="1"/>
    <xf numFmtId="0" fontId="14"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3" fontId="2" fillId="3" borderId="0" xfId="0" applyNumberFormat="1" applyFont="1" applyFill="1" applyBorder="1" applyAlignment="1" applyProtection="1">
      <alignment vertical="top" wrapText="1"/>
      <protection locked="0"/>
    </xf>
    <xf numFmtId="3" fontId="2" fillId="3" borderId="17" xfId="0" applyNumberFormat="1" applyFont="1" applyFill="1" applyBorder="1" applyAlignment="1" applyProtection="1">
      <alignment vertical="top" wrapText="1"/>
      <protection locked="0"/>
    </xf>
    <xf numFmtId="0" fontId="15" fillId="3" borderId="0" xfId="0" applyFont="1" applyFill="1" applyBorder="1" applyAlignment="1" applyProtection="1">
      <alignment horizontal="left"/>
    </xf>
    <xf numFmtId="0" fontId="26" fillId="0" borderId="43" xfId="0" applyFont="1" applyFill="1" applyBorder="1"/>
    <xf numFmtId="0" fontId="15" fillId="3" borderId="0" xfId="0" applyFont="1" applyFill="1" applyBorder="1" applyAlignment="1" applyProtection="1">
      <alignment wrapText="1"/>
    </xf>
    <xf numFmtId="0" fontId="15" fillId="3" borderId="23" xfId="0" applyFont="1" applyFill="1" applyBorder="1" applyAlignment="1" applyProtection="1">
      <alignment horizontal="left" vertical="center" wrapText="1"/>
    </xf>
    <xf numFmtId="0" fontId="14" fillId="2" borderId="2"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4" fillId="2" borderId="4" xfId="0" applyFont="1" applyFill="1" applyBorder="1" applyAlignment="1" applyProtection="1">
      <alignment horizontal="left" vertical="top" wrapText="1"/>
    </xf>
    <xf numFmtId="0" fontId="14" fillId="0" borderId="25" xfId="0" applyFont="1" applyFill="1" applyBorder="1" applyAlignment="1">
      <alignment vertical="top" wrapText="1"/>
    </xf>
    <xf numFmtId="0" fontId="14" fillId="0" borderId="43" xfId="0" applyFont="1" applyFill="1" applyBorder="1" applyAlignment="1">
      <alignment vertical="top" wrapText="1"/>
    </xf>
    <xf numFmtId="0" fontId="26"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5" fillId="3" borderId="0" xfId="0" applyFont="1" applyFill="1" applyBorder="1" applyAlignment="1" applyProtection="1">
      <alignment horizontal="right" vertical="center" wrapText="1"/>
    </xf>
    <xf numFmtId="0" fontId="3" fillId="2" borderId="32" xfId="0" applyFont="1" applyFill="1" applyBorder="1" applyAlignment="1" applyProtection="1">
      <alignment horizontal="center" vertical="center" wrapText="1"/>
    </xf>
    <xf numFmtId="1" fontId="2" fillId="2" borderId="3" xfId="0" applyNumberFormat="1" applyFont="1" applyFill="1" applyBorder="1" applyAlignment="1" applyProtection="1">
      <alignment horizontal="left" vertical="center" wrapText="1"/>
      <protection locked="0"/>
    </xf>
    <xf numFmtId="1" fontId="2" fillId="2" borderId="28" xfId="0" applyNumberFormat="1"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center" wrapText="1"/>
    </xf>
    <xf numFmtId="0" fontId="15" fillId="3" borderId="22" xfId="0" applyFont="1" applyFill="1" applyBorder="1" applyAlignment="1" applyProtection="1">
      <alignment horizontal="right" vertical="center" wrapText="1"/>
    </xf>
    <xf numFmtId="0" fontId="14" fillId="3" borderId="22" xfId="0" applyFont="1" applyFill="1" applyBorder="1" applyAlignment="1" applyProtection="1">
      <alignment horizontal="right" vertical="center" wrapText="1"/>
    </xf>
    <xf numFmtId="0" fontId="15" fillId="3" borderId="23" xfId="0" applyFont="1" applyFill="1" applyBorder="1" applyAlignment="1" applyProtection="1">
      <alignment horizontal="right" vertical="center" wrapText="1"/>
    </xf>
    <xf numFmtId="0" fontId="21" fillId="2" borderId="1" xfId="1" applyFill="1" applyBorder="1" applyAlignment="1" applyProtection="1">
      <alignment vertical="top" wrapText="1"/>
      <protection locked="0"/>
    </xf>
    <xf numFmtId="0" fontId="2" fillId="0" borderId="2" xfId="0" applyFont="1" applyFill="1" applyBorder="1" applyAlignment="1">
      <alignment vertical="center"/>
    </xf>
    <xf numFmtId="0" fontId="61" fillId="0" borderId="3" xfId="1" applyFont="1" applyBorder="1" applyAlignment="1" applyProtection="1">
      <alignment vertical="center"/>
    </xf>
    <xf numFmtId="17" fontId="2" fillId="0" borderId="4" xfId="0" applyNumberFormat="1" applyFont="1" applyBorder="1" applyAlignment="1">
      <alignment vertical="center"/>
    </xf>
    <xf numFmtId="0" fontId="21" fillId="0" borderId="3" xfId="1" applyBorder="1" applyAlignment="1" applyProtection="1">
      <alignment vertical="center"/>
    </xf>
    <xf numFmtId="0" fontId="2" fillId="2" borderId="2" xfId="0" applyFont="1" applyFill="1" applyBorder="1" applyAlignment="1">
      <alignment vertical="center" wrapText="1"/>
    </xf>
    <xf numFmtId="0" fontId="21" fillId="2" borderId="3" xfId="1" applyFill="1" applyBorder="1" applyAlignment="1" applyProtection="1">
      <protection locked="0"/>
    </xf>
    <xf numFmtId="0" fontId="2" fillId="2" borderId="44" xfId="0" applyFont="1" applyFill="1" applyBorder="1" applyAlignment="1" applyProtection="1">
      <alignment vertical="top" wrapText="1"/>
    </xf>
    <xf numFmtId="0" fontId="3" fillId="2" borderId="38" xfId="0" applyFont="1" applyFill="1" applyBorder="1" applyAlignment="1">
      <alignment horizontal="center" vertical="center" wrapText="1"/>
    </xf>
    <xf numFmtId="165" fontId="3" fillId="2" borderId="39" xfId="5" applyFont="1" applyFill="1" applyBorder="1" applyAlignment="1" applyProtection="1">
      <alignment horizontal="center" vertical="center" wrapText="1"/>
    </xf>
    <xf numFmtId="0" fontId="62" fillId="14" borderId="6" xfId="0" applyFont="1" applyFill="1" applyBorder="1" applyAlignment="1">
      <alignment vertical="center" wrapText="1"/>
    </xf>
    <xf numFmtId="165" fontId="62" fillId="14" borderId="7" xfId="5" applyFont="1" applyFill="1" applyBorder="1" applyAlignment="1">
      <alignment vertical="center" wrapText="1"/>
    </xf>
    <xf numFmtId="0" fontId="62" fillId="2" borderId="6" xfId="0" applyFont="1" applyFill="1" applyBorder="1" applyAlignment="1">
      <alignment vertical="center" wrapText="1"/>
    </xf>
    <xf numFmtId="165" fontId="62" fillId="2" borderId="7" xfId="5" applyFont="1" applyFill="1" applyBorder="1" applyAlignment="1">
      <alignment vertical="center" wrapText="1"/>
    </xf>
    <xf numFmtId="0" fontId="63" fillId="2" borderId="6" xfId="0" applyFont="1" applyFill="1" applyBorder="1" applyAlignment="1">
      <alignment horizontal="left" vertical="center" wrapText="1"/>
    </xf>
    <xf numFmtId="165" fontId="63" fillId="2" borderId="7" xfId="5" applyFont="1" applyFill="1" applyBorder="1" applyAlignment="1">
      <alignment vertical="center" wrapText="1"/>
    </xf>
    <xf numFmtId="0" fontId="64" fillId="2" borderId="6" xfId="0" applyFont="1" applyFill="1" applyBorder="1" applyAlignment="1">
      <alignment vertical="top" wrapText="1"/>
    </xf>
    <xf numFmtId="0" fontId="65" fillId="2" borderId="6" xfId="0" applyFont="1" applyFill="1" applyBorder="1" applyAlignment="1">
      <alignment vertical="center" wrapText="1"/>
    </xf>
    <xf numFmtId="0" fontId="64" fillId="2" borderId="6" xfId="0" applyFont="1" applyFill="1" applyBorder="1" applyAlignment="1">
      <alignment vertical="center" wrapText="1"/>
    </xf>
    <xf numFmtId="0" fontId="64" fillId="2" borderId="6" xfId="0" applyFont="1" applyFill="1" applyBorder="1" applyAlignment="1">
      <alignment vertical="center"/>
    </xf>
    <xf numFmtId="0" fontId="66" fillId="2" borderId="6" xfId="0" applyFont="1" applyFill="1" applyBorder="1" applyAlignment="1">
      <alignment vertical="center"/>
    </xf>
    <xf numFmtId="0" fontId="63" fillId="2" borderId="6" xfId="0" applyFont="1" applyFill="1" applyBorder="1" applyAlignment="1">
      <alignment vertical="center" wrapText="1"/>
    </xf>
    <xf numFmtId="0" fontId="62" fillId="2" borderId="34" xfId="0" applyFont="1" applyFill="1" applyBorder="1" applyAlignment="1">
      <alignment vertical="center" wrapText="1"/>
    </xf>
    <xf numFmtId="165" fontId="63" fillId="2" borderId="37" xfId="5" applyFont="1" applyFill="1" applyBorder="1" applyAlignment="1">
      <alignment vertical="center" wrapText="1"/>
    </xf>
    <xf numFmtId="165" fontId="62" fillId="2" borderId="18" xfId="5" applyFont="1" applyFill="1" applyBorder="1" applyAlignment="1">
      <alignment vertical="center" wrapText="1"/>
    </xf>
    <xf numFmtId="165" fontId="3" fillId="0" borderId="18" xfId="5" applyFont="1" applyFill="1" applyBorder="1" applyAlignment="1" applyProtection="1">
      <alignment horizontal="center" vertical="center" wrapText="1"/>
    </xf>
    <xf numFmtId="0" fontId="62" fillId="2" borderId="5" xfId="0" applyFont="1" applyFill="1" applyBorder="1" applyAlignment="1">
      <alignment vertical="center" wrapText="1"/>
    </xf>
    <xf numFmtId="165" fontId="62" fillId="2" borderId="29" xfId="5" applyFont="1" applyFill="1" applyBorder="1" applyAlignment="1">
      <alignment vertical="center" wrapText="1"/>
    </xf>
    <xf numFmtId="165" fontId="63" fillId="2" borderId="30" xfId="5" applyFont="1" applyFill="1" applyBorder="1" applyAlignment="1">
      <alignment vertical="center" wrapText="1"/>
    </xf>
    <xf numFmtId="14" fontId="2" fillId="2" borderId="3" xfId="0" applyNumberFormat="1" applyFont="1" applyFill="1" applyBorder="1" applyAlignment="1" applyProtection="1">
      <alignment vertical="top" wrapText="1"/>
    </xf>
    <xf numFmtId="165" fontId="62" fillId="2" borderId="30" xfId="5" applyFont="1" applyFill="1" applyBorder="1" applyAlignment="1">
      <alignment vertical="center" wrapText="1"/>
    </xf>
    <xf numFmtId="0" fontId="63" fillId="2" borderId="34" xfId="0" applyFont="1" applyFill="1" applyBorder="1" applyAlignment="1">
      <alignment horizontal="left" vertical="center" wrapText="1"/>
    </xf>
    <xf numFmtId="165" fontId="63" fillId="2" borderId="35" xfId="5" applyFont="1" applyFill="1" applyBorder="1" applyAlignment="1">
      <alignment vertical="center" wrapText="1"/>
    </xf>
    <xf numFmtId="165" fontId="62" fillId="2" borderId="35" xfId="5" applyFont="1" applyFill="1" applyBorder="1" applyAlignment="1">
      <alignment vertical="center" wrapText="1"/>
    </xf>
    <xf numFmtId="165" fontId="2" fillId="2" borderId="35" xfId="5" applyFont="1" applyFill="1" applyBorder="1" applyAlignment="1" applyProtection="1">
      <alignment vertical="top" wrapText="1"/>
    </xf>
    <xf numFmtId="165" fontId="3" fillId="2" borderId="36" xfId="5" applyFont="1" applyFill="1" applyBorder="1" applyAlignment="1" applyProtection="1">
      <alignment vertical="top" wrapText="1"/>
    </xf>
    <xf numFmtId="0" fontId="14" fillId="0" borderId="11" xfId="0" applyFont="1" applyBorder="1" applyAlignment="1">
      <alignment horizontal="left" vertical="top" wrapText="1"/>
    </xf>
    <xf numFmtId="0" fontId="14" fillId="2" borderId="15" xfId="0" applyFont="1" applyFill="1" applyBorder="1" applyAlignment="1">
      <alignment vertical="top" wrapText="1"/>
    </xf>
    <xf numFmtId="0" fontId="14" fillId="0" borderId="15" xfId="0" applyFont="1" applyFill="1" applyBorder="1" applyAlignment="1" applyProtection="1">
      <alignment vertical="top" wrapText="1"/>
    </xf>
    <xf numFmtId="0" fontId="14" fillId="0" borderId="3" xfId="0" applyFont="1" applyBorder="1" applyAlignment="1">
      <alignment vertical="top" wrapText="1"/>
    </xf>
    <xf numFmtId="0" fontId="14" fillId="2" borderId="3" xfId="0" applyFont="1" applyFill="1" applyBorder="1" applyAlignment="1">
      <alignment vertical="top" wrapText="1"/>
    </xf>
    <xf numFmtId="0" fontId="14" fillId="0" borderId="3" xfId="0" applyFont="1" applyFill="1" applyBorder="1" applyAlignment="1" applyProtection="1">
      <alignment vertical="top" wrapText="1"/>
    </xf>
    <xf numFmtId="0" fontId="14" fillId="0" borderId="3" xfId="0" applyFont="1" applyBorder="1" applyAlignment="1">
      <alignment horizontal="left" vertical="top" wrapText="1"/>
    </xf>
    <xf numFmtId="0" fontId="22" fillId="0" borderId="11" xfId="0" applyFont="1" applyBorder="1" applyAlignment="1">
      <alignment horizontal="left" vertical="top" wrapText="1"/>
    </xf>
    <xf numFmtId="0" fontId="22" fillId="2" borderId="11" xfId="0" applyFont="1" applyFill="1" applyBorder="1" applyAlignment="1">
      <alignment horizontal="left" vertical="top" wrapText="1"/>
    </xf>
    <xf numFmtId="0" fontId="26" fillId="0" borderId="26" xfId="0" applyFont="1" applyBorder="1" applyAlignment="1">
      <alignment vertical="center" wrapText="1"/>
    </xf>
    <xf numFmtId="0" fontId="22" fillId="0" borderId="11" xfId="0" quotePrefix="1" applyFont="1" applyFill="1" applyBorder="1" applyAlignment="1">
      <alignment horizontal="left" vertical="top" wrapText="1"/>
    </xf>
    <xf numFmtId="0" fontId="14" fillId="0" borderId="11" xfId="0" applyFont="1" applyFill="1" applyBorder="1" applyAlignment="1">
      <alignment horizontal="center" vertical="center" wrapText="1"/>
    </xf>
    <xf numFmtId="0" fontId="14" fillId="0" borderId="11" xfId="0" applyFont="1" applyFill="1" applyBorder="1" applyAlignment="1">
      <alignment horizontal="left" vertical="center" wrapText="1"/>
    </xf>
    <xf numFmtId="9" fontId="14" fillId="0" borderId="11" xfId="0" applyNumberFormat="1" applyFont="1" applyFill="1" applyBorder="1" applyAlignment="1">
      <alignment horizontal="center" vertical="center" wrapText="1"/>
    </xf>
    <xf numFmtId="0" fontId="14" fillId="0" borderId="11" xfId="0" applyFont="1" applyBorder="1" applyAlignment="1">
      <alignment horizontal="center" vertical="center"/>
    </xf>
    <xf numFmtId="0" fontId="22" fillId="0" borderId="8"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10" xfId="0"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22" fillId="0" borderId="6" xfId="0" applyFont="1" applyBorder="1" applyAlignment="1">
      <alignment horizontal="center" vertical="center" wrapText="1"/>
    </xf>
    <xf numFmtId="0" fontId="14" fillId="2" borderId="7"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22" fillId="0" borderId="12" xfId="0" applyFont="1" applyBorder="1" applyAlignment="1">
      <alignment horizontal="center" vertical="center" wrapText="1"/>
    </xf>
    <xf numFmtId="0" fontId="14" fillId="0" borderId="13" xfId="0" applyFont="1" applyFill="1" applyBorder="1" applyAlignment="1">
      <alignment horizontal="center" vertical="center" wrapText="1"/>
    </xf>
    <xf numFmtId="0" fontId="22" fillId="0" borderId="1" xfId="0" quotePrefix="1" applyFont="1" applyFill="1" applyBorder="1" applyAlignment="1">
      <alignment vertical="center" wrapText="1"/>
    </xf>
    <xf numFmtId="0" fontId="22" fillId="0" borderId="1" xfId="0" quotePrefix="1" applyFont="1" applyFill="1" applyBorder="1" applyAlignment="1">
      <alignment horizontal="center" vertical="center" wrapText="1"/>
    </xf>
    <xf numFmtId="0" fontId="2" fillId="5" borderId="1" xfId="0" applyFont="1" applyFill="1" applyBorder="1" applyAlignment="1" applyProtection="1">
      <alignment horizontal="center" vertical="center"/>
    </xf>
    <xf numFmtId="0" fontId="14" fillId="0" borderId="1" xfId="0" applyFont="1" applyBorder="1" applyAlignment="1">
      <alignment horizontal="left" vertical="center" wrapText="1"/>
    </xf>
    <xf numFmtId="0" fontId="0" fillId="2" borderId="1" xfId="0" applyFill="1" applyBorder="1" applyAlignment="1">
      <alignment horizontal="center" vertical="center" wrapText="1"/>
    </xf>
    <xf numFmtId="49" fontId="14" fillId="0" borderId="1" xfId="0" quotePrefix="1" applyNumberFormat="1" applyFont="1" applyBorder="1" applyAlignment="1">
      <alignment horizontal="left" vertical="center" wrapText="1"/>
    </xf>
    <xf numFmtId="0" fontId="3" fillId="2" borderId="16"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6" fillId="2" borderId="11"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9" fontId="26" fillId="2" borderId="11" xfId="0" applyNumberFormat="1"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2" fillId="2" borderId="7" xfId="0" applyNumberFormat="1"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49" fontId="2" fillId="2" borderId="14" xfId="0" applyNumberFormat="1"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4" fillId="0" borderId="26" xfId="0" applyFont="1" applyFill="1" applyBorder="1" applyAlignment="1">
      <alignment vertical="top" wrapText="1"/>
    </xf>
    <xf numFmtId="0" fontId="28" fillId="0" borderId="1"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14" fillId="0" borderId="0" xfId="0" applyFont="1" applyFill="1" applyBorder="1" applyAlignment="1">
      <alignment vertical="top" wrapText="1"/>
    </xf>
    <xf numFmtId="0" fontId="14" fillId="0" borderId="31" xfId="0" applyFont="1" applyFill="1" applyBorder="1" applyAlignment="1">
      <alignment vertical="top" wrapText="1"/>
    </xf>
    <xf numFmtId="3" fontId="36" fillId="8" borderId="11" xfId="4" applyNumberFormat="1" applyFont="1" applyBorder="1" applyAlignment="1" applyProtection="1">
      <alignment horizontal="center" vertical="center"/>
      <protection locked="0"/>
    </xf>
    <xf numFmtId="3" fontId="41" fillId="8" borderId="7" xfId="4" applyNumberFormat="1" applyFont="1" applyBorder="1" applyAlignment="1" applyProtection="1">
      <alignment horizontal="center" vertical="center"/>
      <protection locked="0"/>
    </xf>
    <xf numFmtId="0" fontId="54" fillId="15" borderId="8" xfId="0" applyFont="1" applyFill="1" applyBorder="1" applyAlignment="1" applyProtection="1">
      <alignment horizontal="right" wrapText="1"/>
    </xf>
    <xf numFmtId="0" fontId="46" fillId="15" borderId="50" xfId="0" applyFont="1" applyFill="1" applyBorder="1" applyAlignment="1" applyProtection="1">
      <alignment horizontal="left"/>
    </xf>
    <xf numFmtId="0" fontId="54" fillId="15" borderId="5" xfId="0" applyFont="1" applyFill="1" applyBorder="1" applyAlignment="1" applyProtection="1">
      <alignment horizontal="right" wrapText="1"/>
    </xf>
    <xf numFmtId="0" fontId="30" fillId="15" borderId="23" xfId="0" applyFont="1" applyFill="1" applyBorder="1" applyAlignment="1" applyProtection="1">
      <alignment horizontal="left"/>
    </xf>
    <xf numFmtId="0" fontId="54" fillId="15" borderId="6" xfId="0" applyFont="1" applyFill="1" applyBorder="1" applyAlignment="1" applyProtection="1">
      <alignment horizontal="right"/>
    </xf>
    <xf numFmtId="0" fontId="30" fillId="15" borderId="37" xfId="0" applyFont="1" applyFill="1" applyBorder="1" applyAlignment="1" applyProtection="1">
      <alignment horizontal="left"/>
    </xf>
    <xf numFmtId="0" fontId="2" fillId="15" borderId="14" xfId="0" applyFont="1" applyFill="1" applyBorder="1" applyAlignment="1" applyProtection="1">
      <alignment vertical="top" wrapText="1"/>
      <protection locked="0"/>
    </xf>
    <xf numFmtId="0" fontId="2" fillId="15" borderId="1" xfId="0" applyFont="1" applyFill="1" applyBorder="1" applyAlignment="1" applyProtection="1">
      <alignment vertical="top" wrapText="1"/>
      <protection locked="0"/>
    </xf>
    <xf numFmtId="0" fontId="54" fillId="15" borderId="24" xfId="0" applyFont="1" applyFill="1" applyBorder="1" applyAlignment="1" applyProtection="1">
      <alignment horizontal="right" vertical="center" wrapText="1"/>
    </xf>
    <xf numFmtId="0" fontId="2" fillId="2" borderId="43" xfId="0" applyFont="1" applyFill="1" applyBorder="1" applyAlignment="1" applyProtection="1">
      <alignment vertical="center" wrapText="1"/>
    </xf>
    <xf numFmtId="0" fontId="2" fillId="2" borderId="31" xfId="0" applyFont="1" applyFill="1" applyBorder="1" applyAlignment="1" applyProtection="1">
      <alignment vertical="center" wrapText="1"/>
    </xf>
    <xf numFmtId="0" fontId="14" fillId="0" borderId="22" xfId="0" applyFont="1" applyFill="1" applyBorder="1" applyAlignment="1" applyProtection="1">
      <alignment horizontal="left" vertical="top" wrapText="1"/>
    </xf>
    <xf numFmtId="0" fontId="2" fillId="0" borderId="43" xfId="0" applyFont="1" applyFill="1" applyBorder="1" applyAlignment="1" applyProtection="1">
      <alignment vertical="center" wrapText="1"/>
    </xf>
    <xf numFmtId="0" fontId="2" fillId="0" borderId="31" xfId="0" applyFont="1" applyFill="1" applyBorder="1" applyAlignment="1" applyProtection="1">
      <alignment vertical="center" wrapText="1"/>
    </xf>
    <xf numFmtId="0" fontId="14" fillId="0" borderId="3" xfId="0" applyFont="1" applyFill="1" applyBorder="1" applyAlignment="1" applyProtection="1">
      <alignment horizontal="left" vertical="top" wrapText="1"/>
    </xf>
    <xf numFmtId="0" fontId="36" fillId="8" borderId="35" xfId="4" applyBorder="1" applyAlignment="1" applyProtection="1">
      <alignment horizontal="center" wrapText="1"/>
      <protection locked="0"/>
    </xf>
    <xf numFmtId="0" fontId="22" fillId="2" borderId="1" xfId="0" quotePrefix="1" applyFont="1" applyFill="1" applyBorder="1" applyAlignment="1">
      <alignment vertical="center" wrapText="1"/>
    </xf>
    <xf numFmtId="14" fontId="2" fillId="0" borderId="4" xfId="0" applyNumberFormat="1" applyFont="1" applyBorder="1" applyAlignment="1">
      <alignment horizontal="left" vertical="center"/>
    </xf>
    <xf numFmtId="0" fontId="15" fillId="2" borderId="1" xfId="0" applyFont="1" applyFill="1" applyBorder="1" applyAlignment="1" applyProtection="1">
      <alignment horizontal="center"/>
    </xf>
    <xf numFmtId="0" fontId="21" fillId="0" borderId="3" xfId="1" applyBorder="1" applyAlignment="1" applyProtection="1">
      <alignment vertical="center" wrapText="1"/>
    </xf>
    <xf numFmtId="165" fontId="63" fillId="0" borderId="7" xfId="5" applyFont="1" applyFill="1" applyBorder="1" applyAlignment="1">
      <alignment vertical="center" wrapText="1"/>
    </xf>
    <xf numFmtId="0" fontId="64" fillId="0" borderId="6" xfId="0" applyFont="1" applyBorder="1" applyAlignment="1">
      <alignment vertical="center" wrapText="1"/>
    </xf>
    <xf numFmtId="0" fontId="62" fillId="0" borderId="6" xfId="0" applyFont="1" applyBorder="1" applyAlignment="1">
      <alignment vertical="center" wrapText="1"/>
    </xf>
    <xf numFmtId="165" fontId="62" fillId="0" borderId="7" xfId="5" applyFont="1" applyFill="1" applyBorder="1" applyAlignment="1">
      <alignment vertical="center" wrapText="1"/>
    </xf>
    <xf numFmtId="0" fontId="64" fillId="0" borderId="6" xfId="0" applyFont="1" applyBorder="1" applyAlignment="1">
      <alignment vertical="center"/>
    </xf>
    <xf numFmtId="0" fontId="66" fillId="0" borderId="6" xfId="0" applyFont="1" applyBorder="1" applyAlignment="1">
      <alignment vertical="center"/>
    </xf>
    <xf numFmtId="0" fontId="3" fillId="2" borderId="32" xfId="0" applyFont="1" applyFill="1" applyBorder="1" applyAlignment="1">
      <alignment horizontal="right" vertical="center" wrapText="1"/>
    </xf>
    <xf numFmtId="165" fontId="62" fillId="0" borderId="18" xfId="5" applyFont="1" applyFill="1" applyBorder="1" applyAlignment="1">
      <alignment vertical="center" wrapText="1"/>
    </xf>
    <xf numFmtId="0" fontId="62" fillId="2" borderId="69" xfId="0" applyFont="1" applyFill="1" applyBorder="1" applyAlignment="1">
      <alignment vertical="center" wrapText="1"/>
    </xf>
    <xf numFmtId="165" fontId="63" fillId="2" borderId="71" xfId="5" applyFont="1" applyFill="1" applyBorder="1" applyAlignment="1">
      <alignment vertical="center" wrapText="1"/>
    </xf>
    <xf numFmtId="165" fontId="62" fillId="2" borderId="71" xfId="5" applyFont="1" applyFill="1" applyBorder="1" applyAlignment="1">
      <alignment vertical="center" wrapText="1"/>
    </xf>
    <xf numFmtId="164" fontId="2" fillId="3" borderId="0" xfId="0" applyNumberFormat="1" applyFont="1" applyFill="1" applyBorder="1" applyAlignment="1" applyProtection="1">
      <alignment vertical="top" wrapText="1"/>
    </xf>
    <xf numFmtId="14" fontId="74" fillId="2" borderId="3" xfId="0" applyNumberFormat="1" applyFont="1" applyFill="1" applyBorder="1" applyAlignment="1" applyProtection="1">
      <alignment horizontal="center" vertical="center" wrapText="1"/>
    </xf>
    <xf numFmtId="0" fontId="14" fillId="2" borderId="3" xfId="0" quotePrefix="1" applyFont="1" applyFill="1" applyBorder="1" applyAlignment="1">
      <alignment vertical="top" wrapText="1"/>
    </xf>
    <xf numFmtId="0" fontId="3" fillId="3" borderId="25"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49" fontId="14" fillId="2" borderId="7" xfId="0" applyNumberFormat="1" applyFont="1" applyFill="1" applyBorder="1" applyAlignment="1" applyProtection="1">
      <alignment horizontal="center" vertical="center" wrapText="1"/>
    </xf>
    <xf numFmtId="49" fontId="14" fillId="2" borderId="9" xfId="0" applyNumberFormat="1" applyFont="1" applyFill="1" applyBorder="1" applyAlignment="1" applyProtection="1">
      <alignment horizontal="center" vertical="center" wrapText="1"/>
    </xf>
    <xf numFmtId="49" fontId="14" fillId="2" borderId="14"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8" fillId="3" borderId="23" xfId="0" applyFont="1" applyFill="1" applyBorder="1" applyAlignment="1" applyProtection="1">
      <alignment horizontal="center"/>
    </xf>
    <xf numFmtId="0" fontId="75" fillId="5" borderId="1" xfId="0" applyFont="1" applyFill="1" applyBorder="1" applyAlignment="1" applyProtection="1">
      <alignment horizontal="center" vertical="center"/>
    </xf>
    <xf numFmtId="0" fontId="26" fillId="10" borderId="28" xfId="0" applyFont="1" applyFill="1" applyBorder="1" applyAlignment="1">
      <alignment vertical="top" wrapText="1"/>
    </xf>
    <xf numFmtId="0" fontId="36" fillId="12" borderId="35" xfId="4" applyFill="1" applyBorder="1" applyAlignment="1" applyProtection="1">
      <alignment horizontal="center" wrapText="1"/>
      <protection locked="0"/>
    </xf>
    <xf numFmtId="0" fontId="46" fillId="0" borderId="0" xfId="0" applyFont="1"/>
    <xf numFmtId="0" fontId="22" fillId="2" borderId="6"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2" fillId="2" borderId="11" xfId="0" quotePrefix="1" applyFont="1" applyFill="1" applyBorder="1" applyAlignment="1">
      <alignment horizontal="left" vertical="top" wrapText="1"/>
    </xf>
    <xf numFmtId="0" fontId="57" fillId="0" borderId="7" xfId="0" applyFont="1" applyBorder="1" applyAlignment="1">
      <alignment horizontal="center" vertical="center" wrapText="1"/>
    </xf>
    <xf numFmtId="0" fontId="14" fillId="0" borderId="14" xfId="0" applyFont="1" applyFill="1" applyBorder="1" applyAlignment="1">
      <alignment horizontal="center" vertical="center" wrapText="1"/>
    </xf>
    <xf numFmtId="0" fontId="14" fillId="2" borderId="26" xfId="0" applyFont="1" applyFill="1" applyBorder="1" applyAlignment="1">
      <alignment vertical="top" wrapText="1"/>
    </xf>
    <xf numFmtId="164" fontId="22" fillId="0" borderId="0" xfId="0" applyNumberFormat="1" applyFont="1"/>
    <xf numFmtId="0" fontId="0" fillId="2" borderId="1" xfId="0" quotePrefix="1" applyFill="1" applyBorder="1" applyAlignment="1">
      <alignment wrapText="1"/>
    </xf>
    <xf numFmtId="0" fontId="76" fillId="3" borderId="0" xfId="0" applyFont="1" applyFill="1" applyBorder="1" applyAlignment="1" applyProtection="1">
      <alignment vertical="top" wrapText="1"/>
    </xf>
    <xf numFmtId="0" fontId="77" fillId="3" borderId="0" xfId="0" applyFont="1" applyFill="1" applyBorder="1" applyAlignment="1" applyProtection="1">
      <alignment vertical="top" wrapText="1"/>
    </xf>
    <xf numFmtId="0" fontId="2" fillId="0" borderId="11"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5" fillId="3" borderId="22" xfId="0" applyFont="1" applyFill="1" applyBorder="1" applyAlignment="1" applyProtection="1">
      <alignment horizontal="right" wrapText="1"/>
    </xf>
    <xf numFmtId="0" fontId="15" fillId="3" borderId="0" xfId="0" applyFont="1" applyFill="1" applyBorder="1" applyAlignment="1" applyProtection="1">
      <alignment horizontal="right" wrapText="1"/>
    </xf>
    <xf numFmtId="0" fontId="2" fillId="2" borderId="16"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3" fillId="3" borderId="22" xfId="0" applyFont="1" applyFill="1" applyBorder="1" applyAlignment="1" applyProtection="1">
      <alignment horizontal="right" wrapText="1"/>
    </xf>
    <xf numFmtId="0" fontId="3" fillId="3" borderId="23" xfId="0" applyFont="1" applyFill="1" applyBorder="1" applyAlignment="1" applyProtection="1">
      <alignment horizontal="right" wrapText="1"/>
    </xf>
    <xf numFmtId="0" fontId="15" fillId="3" borderId="22" xfId="0" applyFont="1" applyFill="1" applyBorder="1" applyAlignment="1" applyProtection="1">
      <alignment horizontal="right" vertical="center" wrapText="1"/>
    </xf>
    <xf numFmtId="0" fontId="15" fillId="3" borderId="23" xfId="0" applyFont="1" applyFill="1" applyBorder="1" applyAlignment="1" applyProtection="1">
      <alignment horizontal="right" vertical="center" wrapText="1"/>
    </xf>
    <xf numFmtId="0" fontId="3" fillId="3" borderId="22" xfId="0" applyFont="1" applyFill="1" applyBorder="1" applyAlignment="1" applyProtection="1">
      <alignment horizontal="right" vertical="center" wrapText="1"/>
    </xf>
    <xf numFmtId="0" fontId="3" fillId="3" borderId="23" xfId="0" applyFont="1" applyFill="1" applyBorder="1" applyAlignment="1" applyProtection="1">
      <alignment horizontal="right" vertical="center" wrapText="1"/>
    </xf>
    <xf numFmtId="0" fontId="3" fillId="3" borderId="22" xfId="0" applyFont="1" applyFill="1" applyBorder="1" applyAlignment="1" applyProtection="1">
      <alignment horizontal="right" vertical="top" wrapText="1"/>
    </xf>
    <xf numFmtId="0" fontId="3" fillId="3" borderId="23" xfId="0" applyFont="1" applyFill="1" applyBorder="1" applyAlignment="1" applyProtection="1">
      <alignment horizontal="right" vertical="top" wrapText="1"/>
    </xf>
    <xf numFmtId="0" fontId="2" fillId="2" borderId="65" xfId="0" applyFont="1" applyFill="1" applyBorder="1" applyAlignment="1" applyProtection="1">
      <alignment horizontal="center"/>
    </xf>
    <xf numFmtId="0" fontId="2" fillId="2" borderId="24" xfId="0" applyFont="1" applyFill="1" applyBorder="1" applyAlignment="1" applyProtection="1">
      <alignment horizontal="center"/>
    </xf>
    <xf numFmtId="0" fontId="3" fillId="3" borderId="0" xfId="0" applyFont="1" applyFill="1" applyBorder="1" applyAlignment="1" applyProtection="1">
      <alignment horizontal="right" wrapText="1"/>
    </xf>
    <xf numFmtId="0" fontId="10" fillId="3" borderId="0" xfId="0" applyFont="1" applyFill="1" applyBorder="1" applyAlignment="1" applyProtection="1">
      <alignment horizontal="center"/>
    </xf>
    <xf numFmtId="0" fontId="3" fillId="3" borderId="0" xfId="0" applyFont="1" applyFill="1" applyBorder="1" applyAlignment="1" applyProtection="1">
      <alignment horizontal="left" vertical="center" wrapText="1"/>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4"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22" xfId="0" applyFont="1" applyFill="1" applyBorder="1" applyAlignment="1" applyProtection="1">
      <alignment horizontal="center" wrapText="1"/>
    </xf>
    <xf numFmtId="0" fontId="5"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vertical="center" wrapText="1"/>
    </xf>
    <xf numFmtId="3" fontId="14" fillId="2" borderId="43" xfId="0" applyNumberFormat="1" applyFont="1" applyFill="1" applyBorder="1" applyAlignment="1" applyProtection="1">
      <alignment horizontal="center" vertical="center" wrapText="1"/>
      <protection locked="0"/>
    </xf>
    <xf numFmtId="3" fontId="14" fillId="2" borderId="31" xfId="0" applyNumberFormat="1" applyFont="1" applyFill="1" applyBorder="1" applyAlignment="1" applyProtection="1">
      <alignment horizontal="center" vertical="center" wrapText="1"/>
      <protection locked="0"/>
    </xf>
    <xf numFmtId="4" fontId="3" fillId="2" borderId="43" xfId="0" applyNumberFormat="1" applyFont="1" applyFill="1" applyBorder="1" applyAlignment="1" applyProtection="1">
      <alignment horizontal="center" vertical="center" wrapText="1"/>
      <protection locked="0"/>
    </xf>
    <xf numFmtId="4" fontId="3" fillId="2" borderId="31" xfId="0" applyNumberFormat="1" applyFont="1" applyFill="1" applyBorder="1" applyAlignment="1" applyProtection="1">
      <alignment horizontal="center" vertical="center" wrapText="1"/>
      <protection locked="0"/>
    </xf>
    <xf numFmtId="3" fontId="2" fillId="2" borderId="43" xfId="0" applyNumberFormat="1" applyFont="1" applyFill="1" applyBorder="1" applyAlignment="1" applyProtection="1">
      <alignment horizontal="center" vertical="top" wrapText="1"/>
      <protection locked="0"/>
    </xf>
    <xf numFmtId="3" fontId="2" fillId="2" borderId="31" xfId="0" applyNumberFormat="1" applyFont="1" applyFill="1" applyBorder="1" applyAlignment="1" applyProtection="1">
      <alignment horizontal="center" vertical="top" wrapText="1"/>
      <protection locked="0"/>
    </xf>
    <xf numFmtId="0" fontId="2" fillId="2" borderId="43"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4" fontId="2" fillId="0" borderId="43" xfId="0" applyNumberFormat="1" applyFont="1" applyFill="1" applyBorder="1" applyAlignment="1" applyProtection="1">
      <alignment horizontal="center" vertical="top" wrapText="1"/>
      <protection locked="0"/>
    </xf>
    <xf numFmtId="4" fontId="2" fillId="0" borderId="31" xfId="0" applyNumberFormat="1" applyFont="1" applyFill="1" applyBorder="1" applyAlignment="1" applyProtection="1">
      <alignment horizontal="center" vertical="top" wrapText="1"/>
      <protection locked="0"/>
    </xf>
    <xf numFmtId="0" fontId="5" fillId="3" borderId="0" xfId="0" applyFont="1" applyFill="1" applyBorder="1" applyAlignment="1" applyProtection="1">
      <alignment horizontal="left" vertical="center" wrapText="1"/>
    </xf>
    <xf numFmtId="0" fontId="73" fillId="3" borderId="0" xfId="0" applyFont="1" applyFill="1" applyBorder="1" applyAlignment="1" applyProtection="1">
      <alignment horizontal="left" vertical="center" wrapText="1"/>
    </xf>
    <xf numFmtId="0" fontId="0" fillId="0" borderId="23" xfId="0" applyBorder="1" applyAlignment="1">
      <alignment horizontal="left" vertical="center" wrapText="1"/>
    </xf>
    <xf numFmtId="0" fontId="3" fillId="2" borderId="43" xfId="0" applyFont="1" applyFill="1" applyBorder="1" applyAlignment="1" applyProtection="1">
      <alignment horizontal="center" vertical="top" wrapText="1"/>
    </xf>
    <xf numFmtId="0" fontId="3" fillId="2" borderId="31" xfId="0" applyFont="1" applyFill="1" applyBorder="1" applyAlignment="1" applyProtection="1">
      <alignment horizontal="center" vertical="top" wrapText="1"/>
    </xf>
    <xf numFmtId="0" fontId="3" fillId="3" borderId="0" xfId="0" applyFont="1" applyFill="1" applyBorder="1" applyAlignment="1" applyProtection="1">
      <alignment horizontal="center" vertical="top" wrapText="1"/>
    </xf>
    <xf numFmtId="0" fontId="49" fillId="0" borderId="23" xfId="0" applyFont="1" applyBorder="1" applyAlignment="1">
      <alignment horizontal="left" vertical="center" wrapText="1"/>
    </xf>
    <xf numFmtId="0" fontId="80" fillId="3" borderId="20" xfId="0" applyFont="1" applyFill="1" applyBorder="1" applyAlignment="1" applyProtection="1">
      <alignment vertical="top" wrapText="1"/>
    </xf>
    <xf numFmtId="0" fontId="79" fillId="0" borderId="20" xfId="0" applyFont="1" applyBorder="1" applyAlignment="1">
      <alignment vertical="top" wrapText="1"/>
    </xf>
    <xf numFmtId="0" fontId="80" fillId="3" borderId="0" xfId="0" applyFont="1" applyFill="1" applyBorder="1" applyAlignment="1" applyProtection="1">
      <alignment vertical="top" wrapText="1"/>
    </xf>
    <xf numFmtId="0" fontId="1" fillId="0" borderId="0" xfId="0" applyFont="1" applyAlignment="1">
      <alignment vertical="top" wrapText="1"/>
    </xf>
    <xf numFmtId="0" fontId="2" fillId="2" borderId="43"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0" fontId="11" fillId="3" borderId="0" xfId="0" applyFont="1" applyFill="1" applyBorder="1" applyAlignment="1" applyProtection="1">
      <alignment vertical="top" wrapText="1"/>
    </xf>
    <xf numFmtId="3" fontId="2" fillId="3" borderId="0" xfId="0" applyNumberFormat="1" applyFont="1" applyFill="1" applyBorder="1" applyAlignment="1" applyProtection="1">
      <alignment vertical="top" wrapText="1"/>
      <protection locked="0"/>
    </xf>
    <xf numFmtId="3" fontId="2" fillId="2" borderId="43" xfId="0" applyNumberFormat="1" applyFont="1" applyFill="1" applyBorder="1" applyAlignment="1" applyProtection="1">
      <alignment vertical="top" wrapText="1"/>
      <protection locked="0"/>
    </xf>
    <xf numFmtId="3" fontId="2" fillId="2" borderId="31" xfId="0" applyNumberFormat="1" applyFont="1" applyFill="1" applyBorder="1" applyAlignment="1" applyProtection="1">
      <alignment vertical="top" wrapText="1"/>
      <protection locked="0"/>
    </xf>
    <xf numFmtId="3" fontId="2" fillId="3" borderId="17" xfId="0" applyNumberFormat="1" applyFont="1" applyFill="1" applyBorder="1" applyAlignment="1" applyProtection="1">
      <alignment horizontal="center" vertical="top" wrapText="1"/>
      <protection locked="0"/>
    </xf>
    <xf numFmtId="0" fontId="3" fillId="3" borderId="25"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0" fillId="0" borderId="0" xfId="0" applyFont="1" applyFill="1" applyBorder="1" applyAlignment="1" applyProtection="1">
      <alignment horizontal="left" vertical="center" wrapText="1"/>
    </xf>
    <xf numFmtId="0" fontId="2" fillId="3" borderId="0" xfId="0" applyFont="1" applyFill="1" applyBorder="1" applyAlignment="1" applyProtection="1">
      <alignment vertical="top" wrapText="1"/>
      <protection locked="0"/>
    </xf>
    <xf numFmtId="0" fontId="2" fillId="2" borderId="43" xfId="0" applyFont="1" applyFill="1" applyBorder="1" applyAlignment="1" applyProtection="1">
      <alignment horizontal="center" vertical="top" wrapText="1"/>
      <protection locked="0"/>
    </xf>
    <xf numFmtId="0" fontId="2" fillId="2" borderId="31" xfId="0" applyFont="1" applyFill="1" applyBorder="1" applyAlignment="1" applyProtection="1">
      <alignment horizontal="center" vertical="top" wrapText="1"/>
      <protection locked="0"/>
    </xf>
    <xf numFmtId="0" fontId="15" fillId="3" borderId="0" xfId="0" applyFont="1" applyFill="1" applyBorder="1" applyAlignment="1" applyProtection="1">
      <alignment horizontal="left" vertical="top" wrapText="1"/>
    </xf>
    <xf numFmtId="0" fontId="14"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6" xfId="0" quotePrefix="1" applyFont="1" applyFill="1" applyBorder="1" applyAlignment="1">
      <alignment horizontal="left" vertical="top" wrapText="1"/>
    </xf>
    <xf numFmtId="0" fontId="14" fillId="2" borderId="7" xfId="0" applyFont="1" applyFill="1" applyBorder="1" applyAlignment="1">
      <alignment horizontal="left" vertical="top" wrapText="1"/>
    </xf>
    <xf numFmtId="0" fontId="29" fillId="3" borderId="0" xfId="0" applyFont="1" applyFill="1" applyAlignment="1">
      <alignment horizontal="left" wrapText="1"/>
    </xf>
    <xf numFmtId="0" fontId="29" fillId="3" borderId="0" xfId="0" applyFont="1" applyFill="1" applyAlignment="1">
      <alignment horizontal="left"/>
    </xf>
    <xf numFmtId="0" fontId="31" fillId="3" borderId="0" xfId="0" applyFont="1" applyFill="1" applyAlignment="1">
      <alignment horizontal="left"/>
    </xf>
    <xf numFmtId="0" fontId="14" fillId="2" borderId="48" xfId="0" quotePrefix="1" applyFont="1" applyFill="1" applyBorder="1" applyAlignment="1">
      <alignment horizontal="left" vertical="top" wrapText="1"/>
    </xf>
    <xf numFmtId="0" fontId="14" fillId="2" borderId="50" xfId="0" applyFont="1" applyFill="1" applyBorder="1" applyAlignment="1">
      <alignment horizontal="left" vertical="top" wrapText="1"/>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67" fillId="2" borderId="48" xfId="0" applyFont="1" applyFill="1" applyBorder="1" applyAlignment="1">
      <alignment horizontal="left" vertical="top" wrapText="1"/>
    </xf>
    <xf numFmtId="0" fontId="67" fillId="2" borderId="50" xfId="0" applyFont="1" applyFill="1" applyBorder="1" applyAlignment="1">
      <alignment horizontal="left" vertical="top" wrapText="1"/>
    </xf>
    <xf numFmtId="0" fontId="14" fillId="0" borderId="6" xfId="0" quotePrefix="1" applyFont="1" applyBorder="1" applyAlignment="1">
      <alignment horizontal="left" vertical="top" wrapText="1"/>
    </xf>
    <xf numFmtId="0" fontId="14" fillId="0" borderId="7" xfId="0" applyFont="1" applyBorder="1" applyAlignment="1">
      <alignment horizontal="left" vertical="top" wrapText="1"/>
    </xf>
    <xf numFmtId="0" fontId="14" fillId="3" borderId="0" xfId="0" applyFont="1" applyFill="1" applyBorder="1" applyAlignment="1" applyProtection="1">
      <alignment vertical="top" wrapText="1"/>
    </xf>
    <xf numFmtId="0" fontId="0" fillId="0" borderId="0" xfId="0" applyAlignment="1">
      <alignment vertical="top" wrapText="1"/>
    </xf>
    <xf numFmtId="0" fontId="14" fillId="3" borderId="0" xfId="0" applyFont="1" applyFill="1" applyBorder="1" applyAlignment="1" applyProtection="1">
      <alignment horizontal="center"/>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22" fillId="3" borderId="66" xfId="0" applyFont="1" applyFill="1" applyBorder="1" applyAlignment="1">
      <alignment horizontal="center" vertical="top"/>
    </xf>
    <xf numFmtId="0" fontId="22" fillId="3" borderId="67" xfId="0" applyFont="1" applyFill="1" applyBorder="1" applyAlignment="1">
      <alignment horizontal="center" vertical="top"/>
    </xf>
    <xf numFmtId="0" fontId="29" fillId="0" borderId="0" xfId="0" applyFont="1" applyFill="1" applyBorder="1" applyAlignment="1">
      <alignment horizontal="center" vertical="center" wrapText="1"/>
    </xf>
    <xf numFmtId="0" fontId="14" fillId="3" borderId="0" xfId="0" applyFont="1" applyFill="1" applyBorder="1" applyAlignment="1" applyProtection="1">
      <alignment horizontal="left" vertical="top" wrapText="1"/>
    </xf>
    <xf numFmtId="0" fontId="22" fillId="0" borderId="0" xfId="0" applyFont="1" applyFill="1" applyBorder="1" applyAlignment="1">
      <alignment horizontal="center" vertical="top"/>
    </xf>
    <xf numFmtId="0" fontId="7" fillId="0" borderId="0" xfId="0" applyFont="1" applyFill="1" applyBorder="1" applyAlignment="1" applyProtection="1">
      <alignment vertical="top" wrapText="1"/>
      <protection locked="0"/>
    </xf>
    <xf numFmtId="0" fontId="14" fillId="2" borderId="43"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29" fillId="0" borderId="3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3" xfId="0" applyFont="1" applyFill="1" applyBorder="1" applyAlignment="1">
      <alignment horizontal="center" vertical="top" wrapText="1"/>
    </xf>
    <xf numFmtId="0" fontId="22" fillId="0" borderId="18" xfId="0" applyFont="1" applyFill="1" applyBorder="1" applyAlignment="1">
      <alignment horizontal="center" vertical="top" wrapText="1"/>
    </xf>
    <xf numFmtId="0" fontId="29" fillId="0" borderId="8"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12" xfId="0" applyFont="1" applyFill="1" applyBorder="1" applyAlignment="1">
      <alignment horizontal="center" vertical="top"/>
    </xf>
    <xf numFmtId="0" fontId="22" fillId="0" borderId="13" xfId="0" applyFont="1" applyFill="1" applyBorder="1" applyAlignment="1">
      <alignment horizontal="center" vertical="top"/>
    </xf>
    <xf numFmtId="0" fontId="22" fillId="0" borderId="14" xfId="0" applyFont="1" applyFill="1" applyBorder="1" applyAlignment="1">
      <alignment horizontal="center" vertical="top"/>
    </xf>
    <xf numFmtId="0" fontId="29" fillId="0" borderId="30"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2" fillId="0" borderId="11"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9" xfId="0" applyFont="1" applyFill="1" applyBorder="1" applyAlignment="1">
      <alignment horizontal="center" vertical="top" wrapText="1"/>
    </xf>
    <xf numFmtId="0" fontId="29" fillId="0" borderId="6"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13" borderId="0" xfId="0" applyFont="1" applyFill="1" applyBorder="1" applyAlignment="1">
      <alignment horizontal="left" vertical="top" wrapText="1"/>
    </xf>
    <xf numFmtId="0" fontId="29" fillId="0" borderId="8"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58" fillId="0" borderId="10" xfId="0" quotePrefix="1" applyFont="1" applyFill="1" applyBorder="1" applyAlignment="1">
      <alignment horizontal="left" vertical="center" wrapText="1"/>
    </xf>
    <xf numFmtId="0" fontId="58" fillId="0" borderId="10" xfId="0" applyFont="1" applyFill="1" applyBorder="1" applyAlignment="1">
      <alignment horizontal="left" vertical="center"/>
    </xf>
    <xf numFmtId="0" fontId="58" fillId="0" borderId="9" xfId="0" applyFont="1" applyFill="1" applyBorder="1" applyAlignment="1">
      <alignment horizontal="left"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58" fillId="0" borderId="10" xfId="0" applyFont="1" applyFill="1" applyBorder="1" applyAlignment="1">
      <alignment horizontal="left" vertical="center" wrapText="1"/>
    </xf>
    <xf numFmtId="0" fontId="58" fillId="0" borderId="9" xfId="0" applyFont="1" applyFill="1" applyBorder="1" applyAlignment="1">
      <alignment horizontal="left"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29" fillId="0" borderId="48" xfId="0" applyFont="1" applyFill="1" applyBorder="1" applyAlignment="1">
      <alignment horizontal="left" vertical="center" wrapText="1"/>
    </xf>
    <xf numFmtId="0" fontId="29"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1" fillId="0" borderId="43" xfId="0" applyFont="1" applyFill="1" applyBorder="1" applyAlignment="1">
      <alignment horizontal="center"/>
    </xf>
    <xf numFmtId="0" fontId="51" fillId="0" borderId="17" xfId="0" applyFont="1" applyFill="1" applyBorder="1" applyAlignment="1">
      <alignment horizontal="center"/>
    </xf>
    <xf numFmtId="0" fontId="51" fillId="0" borderId="31" xfId="0" applyFont="1" applyFill="1" applyBorder="1" applyAlignment="1">
      <alignment horizontal="center"/>
    </xf>
    <xf numFmtId="0" fontId="29" fillId="0" borderId="51"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45" xfId="0" applyFont="1" applyFill="1" applyBorder="1" applyAlignment="1">
      <alignment horizontal="left" vertical="center" wrapText="1"/>
    </xf>
    <xf numFmtId="0" fontId="29" fillId="0" borderId="64" xfId="0" applyFont="1" applyFill="1" applyBorder="1" applyAlignment="1">
      <alignment horizontal="left" vertical="center" wrapText="1"/>
    </xf>
    <xf numFmtId="0" fontId="22" fillId="2" borderId="10"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9" fillId="0" borderId="6"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2" fillId="0" borderId="10" xfId="0" applyFont="1" applyFill="1" applyBorder="1" applyAlignment="1">
      <alignment horizontal="center" vertical="top"/>
    </xf>
    <xf numFmtId="0" fontId="22" fillId="0" borderId="9" xfId="0" applyFont="1" applyFill="1" applyBorder="1" applyAlignment="1">
      <alignment horizontal="center" vertical="top"/>
    </xf>
    <xf numFmtId="0" fontId="29" fillId="0" borderId="7" xfId="0" applyFont="1" applyFill="1" applyBorder="1" applyAlignment="1">
      <alignment horizontal="center" vertical="center" wrapText="1"/>
    </xf>
    <xf numFmtId="0" fontId="22" fillId="0" borderId="45" xfId="0" applyFont="1" applyFill="1" applyBorder="1" applyAlignment="1">
      <alignment horizontal="left" vertical="center"/>
    </xf>
    <xf numFmtId="0" fontId="22" fillId="0" borderId="64" xfId="0" applyFont="1" applyFill="1" applyBorder="1" applyAlignment="1">
      <alignment horizontal="left" vertical="center"/>
    </xf>
    <xf numFmtId="0" fontId="22" fillId="0" borderId="42" xfId="0" applyFont="1" applyFill="1" applyBorder="1" applyAlignment="1">
      <alignment horizontal="center" vertical="top"/>
    </xf>
    <xf numFmtId="0" fontId="22" fillId="0" borderId="46" xfId="0" applyFont="1" applyFill="1" applyBorder="1" applyAlignment="1">
      <alignment horizontal="center" vertical="top"/>
    </xf>
    <xf numFmtId="0" fontId="22" fillId="0" borderId="47" xfId="0" applyFont="1" applyFill="1" applyBorder="1" applyAlignment="1">
      <alignment horizontal="center" vertical="top"/>
    </xf>
    <xf numFmtId="0" fontId="22" fillId="0" borderId="30"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2" fillId="0" borderId="52" xfId="0" applyFont="1" applyFill="1" applyBorder="1" applyAlignment="1">
      <alignment horizontal="left" vertical="center" wrapText="1"/>
    </xf>
    <xf numFmtId="0" fontId="29" fillId="0" borderId="52"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22" fillId="0" borderId="12" xfId="0" applyFont="1" applyFill="1" applyBorder="1" applyAlignment="1">
      <alignment horizontal="center" vertical="top" wrapText="1"/>
    </xf>
    <xf numFmtId="0" fontId="22" fillId="0" borderId="13" xfId="0" applyFont="1" applyFill="1" applyBorder="1" applyAlignment="1">
      <alignment horizontal="center" vertical="top" wrapText="1"/>
    </xf>
    <xf numFmtId="0" fontId="29" fillId="0" borderId="8" xfId="0" applyFont="1" applyFill="1" applyBorder="1" applyAlignment="1">
      <alignment horizontal="left" vertical="top" wrapText="1"/>
    </xf>
    <xf numFmtId="0" fontId="29" fillId="0" borderId="10"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52" xfId="0" applyFont="1" applyFill="1" applyBorder="1" applyAlignment="1">
      <alignment horizontal="center" vertical="center" wrapText="1"/>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51" fillId="0" borderId="43" xfId="0" applyFont="1" applyBorder="1" applyAlignment="1">
      <alignment horizontal="center" vertical="top"/>
    </xf>
    <xf numFmtId="0" fontId="51" fillId="0" borderId="17" xfId="0" applyFont="1" applyBorder="1" applyAlignment="1">
      <alignment horizontal="center" vertical="top"/>
    </xf>
    <xf numFmtId="0" fontId="51" fillId="0" borderId="31" xfId="0" applyFont="1" applyBorder="1" applyAlignment="1">
      <alignment horizontal="center" vertical="top"/>
    </xf>
    <xf numFmtId="0" fontId="29" fillId="3" borderId="0" xfId="0" applyFont="1" applyFill="1" applyBorder="1" applyAlignment="1">
      <alignment horizontal="left" vertical="center" wrapText="1"/>
    </xf>
    <xf numFmtId="0" fontId="57" fillId="0" borderId="10" xfId="0" applyFont="1" applyFill="1" applyBorder="1" applyAlignment="1">
      <alignment horizontal="left" vertical="top" wrapText="1"/>
    </xf>
    <xf numFmtId="0" fontId="69" fillId="0" borderId="41" xfId="0" applyFont="1" applyFill="1" applyBorder="1" applyAlignment="1">
      <alignment horizontal="left" vertical="top" wrapText="1"/>
    </xf>
    <xf numFmtId="0" fontId="57" fillId="0" borderId="1" xfId="0" applyFont="1" applyFill="1" applyBorder="1" applyAlignment="1">
      <alignment horizontal="left" vertical="top" wrapText="1"/>
    </xf>
    <xf numFmtId="0" fontId="22" fillId="3" borderId="0" xfId="0" applyFont="1" applyFill="1" applyBorder="1" applyAlignment="1">
      <alignment horizontal="center" vertical="top"/>
    </xf>
    <xf numFmtId="0" fontId="20" fillId="0" borderId="10" xfId="0" applyFont="1" applyFill="1" applyBorder="1" applyAlignment="1">
      <alignment horizontal="left" vertical="top" wrapText="1"/>
    </xf>
    <xf numFmtId="0" fontId="57" fillId="0" borderId="44" xfId="0" applyFont="1" applyFill="1" applyBorder="1" applyAlignment="1">
      <alignment horizontal="left" vertical="top" wrapText="1"/>
    </xf>
    <xf numFmtId="0" fontId="11" fillId="3" borderId="20"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2" fillId="0" borderId="4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15" fillId="3" borderId="25" xfId="0" applyFont="1" applyFill="1" applyBorder="1" applyAlignment="1" applyProtection="1">
      <alignment horizontal="center" vertical="center" wrapText="1"/>
    </xf>
    <xf numFmtId="0" fontId="14" fillId="0" borderId="43" xfId="0" quotePrefix="1" applyFont="1" applyBorder="1" applyAlignment="1">
      <alignment horizontal="center" vertical="center" wrapText="1"/>
    </xf>
    <xf numFmtId="0" fontId="14" fillId="0" borderId="31" xfId="0" applyFont="1" applyBorder="1" applyAlignment="1">
      <alignment horizontal="center" vertical="center" wrapText="1"/>
    </xf>
    <xf numFmtId="0" fontId="2" fillId="0" borderId="43" xfId="0" quotePrefix="1" applyFont="1" applyFill="1" applyBorder="1" applyAlignment="1" applyProtection="1">
      <alignment horizontal="center" vertical="center" wrapText="1"/>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21" fillId="2" borderId="43" xfId="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5" fillId="3" borderId="0" xfId="0" applyFont="1" applyFill="1" applyBorder="1" applyAlignment="1" applyProtection="1">
      <alignment horizontal="left"/>
    </xf>
    <xf numFmtId="0" fontId="0" fillId="0" borderId="25" xfId="0" applyBorder="1" applyAlignment="1">
      <alignment horizontal="center" vertical="center" wrapText="1"/>
    </xf>
    <xf numFmtId="0" fontId="2" fillId="2" borderId="4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4" fillId="2" borderId="43"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14" fillId="2" borderId="19" xfId="0" applyFont="1" applyFill="1" applyBorder="1" applyAlignment="1" applyProtection="1">
      <alignment horizontal="left" vertical="center" wrapText="1"/>
    </xf>
    <xf numFmtId="0" fontId="14" fillId="2" borderId="20"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5"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3" fillId="3" borderId="25" xfId="0" applyFont="1" applyFill="1" applyBorder="1" applyAlignment="1" applyProtection="1">
      <alignment horizontal="center" vertical="center" wrapText="1"/>
    </xf>
    <xf numFmtId="0" fontId="2" fillId="0" borderId="43" xfId="0" quotePrefix="1" applyFont="1" applyBorder="1" applyAlignment="1">
      <alignment horizontal="center" vertical="center" wrapText="1"/>
    </xf>
    <xf numFmtId="0" fontId="2" fillId="0" borderId="31" xfId="0" quotePrefix="1" applyFont="1" applyBorder="1" applyAlignment="1">
      <alignment horizontal="center" vertical="center" wrapText="1"/>
    </xf>
    <xf numFmtId="0" fontId="2" fillId="0" borderId="19" xfId="0" applyFont="1" applyFill="1" applyBorder="1" applyAlignment="1" applyProtection="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2" fillId="0" borderId="16" xfId="0" applyFont="1" applyFill="1" applyBorder="1" applyAlignment="1" applyProtection="1">
      <alignment vertical="center" wrapText="1"/>
    </xf>
    <xf numFmtId="0" fontId="0" fillId="0" borderId="28" xfId="0" applyBorder="1" applyAlignment="1">
      <alignmen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2" fillId="2" borderId="43" xfId="0" applyFont="1" applyFill="1" applyBorder="1" applyAlignment="1" applyProtection="1">
      <alignment horizontal="center"/>
      <protection locked="0"/>
    </xf>
    <xf numFmtId="0" fontId="18" fillId="3" borderId="0"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51" xfId="0" applyFont="1" applyFill="1" applyBorder="1" applyAlignment="1" applyProtection="1">
      <alignment horizontal="left" vertical="center" wrapText="1"/>
    </xf>
    <xf numFmtId="0" fontId="14" fillId="0" borderId="52" xfId="0" applyFont="1" applyFill="1" applyBorder="1" applyAlignment="1" applyProtection="1">
      <alignment horizontal="left" vertical="center" wrapText="1"/>
    </xf>
    <xf numFmtId="0" fontId="14" fillId="0" borderId="53"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14" fillId="2" borderId="43" xfId="0" quotePrefix="1" applyFont="1" applyFill="1" applyBorder="1" applyAlignment="1" applyProtection="1">
      <alignment horizontal="left" vertical="center" wrapText="1"/>
    </xf>
    <xf numFmtId="0" fontId="15" fillId="3" borderId="0" xfId="0" applyFont="1" applyFill="1" applyBorder="1" applyAlignment="1" applyProtection="1">
      <alignment horizontal="right" vertical="center" wrapText="1"/>
    </xf>
    <xf numFmtId="0" fontId="3" fillId="3" borderId="38" xfId="0" applyFont="1" applyFill="1" applyBorder="1" applyAlignment="1" applyProtection="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14" fillId="2" borderId="11" xfId="0" applyFont="1" applyFill="1" applyBorder="1" applyAlignment="1" applyProtection="1">
      <alignment horizontal="left" vertical="center" wrapText="1"/>
    </xf>
    <xf numFmtId="0" fontId="0" fillId="0" borderId="11" xfId="0" applyBorder="1" applyAlignment="1">
      <alignment horizontal="left" vertical="center" wrapText="1"/>
    </xf>
    <xf numFmtId="0" fontId="3" fillId="3" borderId="16" xfId="0"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69" xfId="0"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wrapText="1"/>
    </xf>
    <xf numFmtId="0" fontId="2" fillId="2" borderId="13" xfId="0" applyFont="1" applyFill="1" applyBorder="1" applyAlignment="1" applyProtection="1">
      <alignment horizontal="left" vertical="center" wrapText="1"/>
    </xf>
    <xf numFmtId="0" fontId="2" fillId="2" borderId="1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14" fillId="2" borderId="13" xfId="0" applyFont="1" applyFill="1" applyBorder="1" applyAlignment="1" applyProtection="1">
      <alignment horizontal="left" vertical="center" wrapText="1"/>
    </xf>
    <xf numFmtId="0" fontId="2" fillId="2" borderId="12" xfId="0" applyFont="1" applyFill="1" applyBorder="1" applyAlignment="1" applyProtection="1">
      <alignment horizontal="left" vertical="center" wrapText="1"/>
    </xf>
    <xf numFmtId="0" fontId="0" fillId="0" borderId="17" xfId="0" applyBorder="1"/>
    <xf numFmtId="0" fontId="0" fillId="0" borderId="31" xfId="0" applyBorder="1"/>
    <xf numFmtId="0" fontId="31" fillId="3" borderId="20" xfId="0" applyFont="1" applyFill="1" applyBorder="1" applyAlignment="1">
      <alignment horizontal="center"/>
    </xf>
    <xf numFmtId="0" fontId="3" fillId="2" borderId="38" xfId="0" applyFont="1" applyFill="1" applyBorder="1" applyAlignment="1" applyProtection="1">
      <alignment horizontal="center" vertical="center" wrapText="1"/>
    </xf>
    <xf numFmtId="0" fontId="3" fillId="2" borderId="68" xfId="0"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xf>
    <xf numFmtId="0" fontId="5" fillId="3" borderId="0" xfId="0" applyFont="1" applyFill="1" applyBorder="1" applyAlignment="1" applyProtection="1">
      <alignment horizontal="center" vertical="center" wrapText="1"/>
    </xf>
    <xf numFmtId="0" fontId="32" fillId="4" borderId="1" xfId="0" applyFont="1" applyFill="1" applyBorder="1" applyAlignment="1">
      <alignment horizontal="center"/>
    </xf>
    <xf numFmtId="0" fontId="56" fillId="3" borderId="20" xfId="0" applyFont="1" applyFill="1" applyBorder="1" applyAlignment="1">
      <alignment horizontal="left" vertical="top" wrapText="1"/>
    </xf>
    <xf numFmtId="0" fontId="24" fillId="0" borderId="43" xfId="0" applyFont="1" applyFill="1" applyBorder="1" applyAlignment="1">
      <alignment horizontal="center"/>
    </xf>
    <xf numFmtId="0" fontId="24" fillId="0" borderId="54" xfId="0" applyFont="1" applyFill="1" applyBorder="1" applyAlignment="1">
      <alignment horizontal="center"/>
    </xf>
    <xf numFmtId="0" fontId="27" fillId="3" borderId="25" xfId="0" applyFont="1" applyFill="1" applyBorder="1"/>
    <xf numFmtId="0" fontId="47" fillId="4" borderId="1" xfId="0" applyFont="1" applyFill="1" applyBorder="1" applyAlignment="1">
      <alignment horizontal="center"/>
    </xf>
    <xf numFmtId="0" fontId="58" fillId="0" borderId="40" xfId="0" applyFont="1" applyBorder="1" applyAlignment="1" applyProtection="1">
      <alignment horizontal="left" vertical="center" wrapText="1"/>
    </xf>
    <xf numFmtId="0" fontId="58" fillId="0" borderId="57"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6"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8" fillId="10" borderId="40"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8" fillId="8" borderId="30" xfId="4" applyFont="1" applyBorder="1" applyAlignment="1" applyProtection="1">
      <alignment horizontal="center" vertical="center" wrapText="1"/>
      <protection locked="0"/>
    </xf>
    <xf numFmtId="0" fontId="48" fillId="8" borderId="52" xfId="4" applyFont="1" applyBorder="1" applyAlignment="1" applyProtection="1">
      <alignment horizontal="center" vertical="center" wrapText="1"/>
      <protection locked="0"/>
    </xf>
    <xf numFmtId="0" fontId="48" fillId="12" borderId="30" xfId="4" applyFont="1" applyFill="1" applyBorder="1" applyAlignment="1" applyProtection="1">
      <alignment horizontal="center" vertical="center" wrapText="1"/>
      <protection locked="0"/>
    </xf>
    <xf numFmtId="0" fontId="48" fillId="12" borderId="52"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59" fillId="11" borderId="53"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48" fillId="8" borderId="52" xfId="4" applyFont="1" applyBorder="1" applyAlignment="1" applyProtection="1">
      <alignment horizontal="center" vertical="center"/>
      <protection locked="0"/>
    </xf>
    <xf numFmtId="0" fontId="48" fillId="12" borderId="52" xfId="4" applyFont="1" applyFill="1" applyBorder="1" applyAlignment="1" applyProtection="1">
      <alignment horizontal="center" vertical="center"/>
      <protection locked="0"/>
    </xf>
    <xf numFmtId="0" fontId="48" fillId="12" borderId="53" xfId="4" applyFont="1" applyFill="1" applyBorder="1" applyAlignment="1" applyProtection="1">
      <alignment horizontal="center" vertical="center"/>
      <protection locked="0"/>
    </xf>
    <xf numFmtId="0" fontId="37"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9" fillId="11" borderId="41" xfId="0" applyFont="1" applyFill="1" applyBorder="1" applyAlignment="1" applyProtection="1">
      <alignment horizontal="center" vertical="center" wrapText="1"/>
    </xf>
    <xf numFmtId="0" fontId="39" fillId="11" borderId="59" xfId="0" applyFont="1" applyFill="1" applyBorder="1" applyAlignment="1" applyProtection="1">
      <alignment horizontal="center" vertical="center" wrapText="1"/>
    </xf>
    <xf numFmtId="0" fontId="36" fillId="12" borderId="40" xfId="4" applyFill="1" applyBorder="1" applyAlignment="1" applyProtection="1">
      <alignment horizontal="center" wrapText="1"/>
      <protection locked="0"/>
    </xf>
    <xf numFmtId="0" fontId="36" fillId="12" borderId="60" xfId="4" applyFill="1" applyBorder="1" applyAlignment="1" applyProtection="1">
      <alignment horizontal="center" wrapText="1"/>
      <protection locked="0"/>
    </xf>
    <xf numFmtId="0" fontId="36" fillId="12" borderId="37" xfId="4" applyFill="1" applyBorder="1" applyAlignment="1" applyProtection="1">
      <alignment horizontal="center" wrapText="1"/>
      <protection locked="0"/>
    </xf>
    <xf numFmtId="0" fontId="36"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4" fillId="12" borderId="40" xfId="4" applyFont="1" applyFill="1" applyBorder="1" applyAlignment="1" applyProtection="1">
      <alignment horizontal="center" vertical="center"/>
      <protection locked="0"/>
    </xf>
    <xf numFmtId="0" fontId="44" fillId="12" borderId="60" xfId="4" applyFont="1" applyFill="1" applyBorder="1" applyAlignment="1" applyProtection="1">
      <alignment horizontal="center" vertical="center"/>
      <protection locked="0"/>
    </xf>
    <xf numFmtId="0" fontId="44" fillId="8" borderId="40" xfId="4" applyFont="1" applyBorder="1" applyAlignment="1" applyProtection="1">
      <alignment horizontal="center" vertical="center"/>
      <protection locked="0"/>
    </xf>
    <xf numFmtId="0" fontId="44" fillId="8" borderId="60" xfId="4" applyFont="1" applyBorder="1" applyAlignment="1" applyProtection="1">
      <alignment horizontal="center" vertical="center"/>
      <protection locked="0"/>
    </xf>
    <xf numFmtId="0" fontId="36" fillId="8" borderId="40" xfId="4" applyBorder="1" applyAlignment="1" applyProtection="1">
      <alignment horizontal="center" wrapText="1"/>
      <protection locked="0"/>
    </xf>
    <xf numFmtId="0" fontId="36" fillId="8" borderId="60" xfId="4" applyBorder="1" applyAlignment="1" applyProtection="1">
      <alignment horizontal="center" wrapText="1"/>
      <protection locked="0"/>
    </xf>
    <xf numFmtId="0" fontId="36" fillId="8" borderId="37" xfId="4" applyBorder="1" applyAlignment="1" applyProtection="1">
      <alignment horizontal="center" wrapText="1"/>
      <protection locked="0"/>
    </xf>
    <xf numFmtId="0" fontId="36" fillId="8" borderId="44" xfId="4" applyBorder="1" applyAlignment="1" applyProtection="1">
      <alignment horizontal="center" wrapText="1"/>
      <protection locked="0"/>
    </xf>
    <xf numFmtId="0" fontId="39" fillId="11" borderId="30" xfId="0" applyFont="1" applyFill="1" applyBorder="1" applyAlignment="1" applyProtection="1">
      <alignment horizontal="center" vertical="center" wrapText="1"/>
    </xf>
    <xf numFmtId="0" fontId="39" fillId="11" borderId="53" xfId="0" applyFont="1" applyFill="1" applyBorder="1" applyAlignment="1" applyProtection="1">
      <alignment horizontal="center" vertical="center" wrapText="1"/>
    </xf>
    <xf numFmtId="0" fontId="39" fillId="11" borderId="41" xfId="0" applyFont="1" applyFill="1" applyBorder="1" applyAlignment="1" applyProtection="1">
      <alignment horizontal="center" vertical="center"/>
    </xf>
    <xf numFmtId="0" fontId="39" fillId="11" borderId="59" xfId="0" applyFont="1" applyFill="1" applyBorder="1" applyAlignment="1" applyProtection="1">
      <alignment horizontal="center" vertical="center"/>
    </xf>
    <xf numFmtId="0" fontId="44" fillId="8" borderId="30" xfId="4" applyFont="1" applyBorder="1" applyAlignment="1" applyProtection="1">
      <alignment horizontal="center" vertical="center" wrapText="1"/>
      <protection locked="0"/>
    </xf>
    <xf numFmtId="0" fontId="44" fillId="8" borderId="53" xfId="4" applyFont="1" applyBorder="1" applyAlignment="1" applyProtection="1">
      <alignment horizontal="center" vertical="center" wrapText="1"/>
      <protection locked="0"/>
    </xf>
    <xf numFmtId="0" fontId="44" fillId="12" borderId="30" xfId="4" applyFont="1" applyFill="1" applyBorder="1" applyAlignment="1" applyProtection="1">
      <alignment horizontal="center" vertical="center" wrapText="1"/>
      <protection locked="0"/>
    </xf>
    <xf numFmtId="0" fontId="44" fillId="12" borderId="53" xfId="4" applyFont="1" applyFill="1" applyBorder="1" applyAlignment="1" applyProtection="1">
      <alignment horizontal="center" vertical="center" wrapText="1"/>
      <protection locked="0"/>
    </xf>
    <xf numFmtId="0" fontId="39" fillId="11" borderId="49" xfId="0" applyFont="1" applyFill="1" applyBorder="1" applyAlignment="1" applyProtection="1">
      <alignment horizontal="center" vertical="center"/>
    </xf>
    <xf numFmtId="0" fontId="39" fillId="11" borderId="48" xfId="0" applyFont="1" applyFill="1" applyBorder="1" applyAlignment="1" applyProtection="1">
      <alignment horizontal="center" vertical="center" wrapText="1"/>
    </xf>
    <xf numFmtId="0" fontId="39" fillId="11" borderId="50"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6" fillId="12" borderId="52" xfId="4" applyFill="1" applyBorder="1" applyAlignment="1" applyProtection="1">
      <alignment horizontal="center" vertical="center"/>
      <protection locked="0"/>
    </xf>
    <xf numFmtId="0" fontId="36" fillId="12" borderId="53" xfId="4" applyFill="1" applyBorder="1" applyAlignment="1" applyProtection="1">
      <alignment horizontal="center" vertical="center"/>
      <protection locked="0"/>
    </xf>
    <xf numFmtId="0" fontId="36" fillId="12" borderId="51" xfId="4" applyFill="1" applyBorder="1" applyAlignment="1" applyProtection="1">
      <alignment horizontal="center" vertical="center" wrapText="1"/>
      <protection locked="0"/>
    </xf>
    <xf numFmtId="0" fontId="36" fillId="12" borderId="56" xfId="4" applyFill="1" applyBorder="1" applyAlignment="1" applyProtection="1">
      <alignment horizontal="center" vertical="center" wrapText="1"/>
      <protection locked="0"/>
    </xf>
    <xf numFmtId="0" fontId="36" fillId="12" borderId="30" xfId="4" applyFill="1" applyBorder="1" applyAlignment="1" applyProtection="1">
      <alignment horizontal="center" vertical="center" wrapText="1"/>
      <protection locked="0"/>
    </xf>
    <xf numFmtId="0" fontId="36" fillId="12" borderId="53" xfId="4" applyFill="1" applyBorder="1" applyAlignment="1" applyProtection="1">
      <alignment horizontal="center" vertical="center" wrapText="1"/>
      <protection locked="0"/>
    </xf>
    <xf numFmtId="0" fontId="39" fillId="11" borderId="52" xfId="0" applyFont="1" applyFill="1" applyBorder="1" applyAlignment="1" applyProtection="1">
      <alignment horizontal="center" vertical="center" wrapText="1"/>
    </xf>
    <xf numFmtId="0" fontId="36" fillId="8" borderId="52" xfId="4" applyBorder="1" applyAlignment="1" applyProtection="1">
      <alignment horizontal="center" vertical="center"/>
      <protection locked="0"/>
    </xf>
    <xf numFmtId="10" fontId="36" fillId="8" borderId="30" xfId="4" applyNumberFormat="1" applyBorder="1" applyAlignment="1" applyProtection="1">
      <alignment horizontal="center" vertical="center" wrapText="1"/>
      <protection locked="0"/>
    </xf>
    <xf numFmtId="10" fontId="36" fillId="8" borderId="56" xfId="4" applyNumberFormat="1" applyBorder="1" applyAlignment="1" applyProtection="1">
      <alignment horizontal="center" vertical="center" wrapText="1"/>
      <protection locked="0"/>
    </xf>
    <xf numFmtId="0" fontId="36" fillId="8" borderId="30" xfId="4" applyBorder="1" applyAlignment="1" applyProtection="1">
      <alignment horizontal="center" vertical="center" wrapText="1"/>
      <protection locked="0"/>
    </xf>
    <xf numFmtId="0" fontId="36" fillId="8" borderId="52" xfId="4" applyBorder="1" applyAlignment="1" applyProtection="1">
      <alignment horizontal="center" vertical="center" wrapText="1"/>
      <protection locked="0"/>
    </xf>
    <xf numFmtId="9" fontId="36" fillId="12" borderId="51" xfId="7" applyFont="1" applyFill="1" applyBorder="1" applyAlignment="1" applyProtection="1">
      <alignment horizontal="center" vertical="center" wrapText="1"/>
      <protection locked="0"/>
    </xf>
    <xf numFmtId="9" fontId="36" fillId="12" borderId="56" xfId="7" applyFont="1" applyFill="1" applyBorder="1" applyAlignment="1" applyProtection="1">
      <alignment horizontal="center" vertical="center" wrapText="1"/>
      <protection locked="0"/>
    </xf>
    <xf numFmtId="0" fontId="36" fillId="8" borderId="53" xfId="4" applyBorder="1" applyAlignment="1" applyProtection="1">
      <alignment horizontal="center" vertical="center" wrapText="1"/>
      <protection locked="0"/>
    </xf>
    <xf numFmtId="0" fontId="36" fillId="8" borderId="30" xfId="4" applyBorder="1" applyAlignment="1" applyProtection="1">
      <alignment horizontal="center"/>
      <protection locked="0"/>
    </xf>
    <xf numFmtId="0" fontId="36" fillId="8" borderId="53" xfId="4" applyBorder="1" applyAlignment="1" applyProtection="1">
      <alignment horizontal="center"/>
      <protection locked="0"/>
    </xf>
    <xf numFmtId="0" fontId="36" fillId="12" borderId="30" xfId="4" applyFill="1" applyBorder="1" applyAlignment="1" applyProtection="1">
      <alignment horizontal="center" vertical="center"/>
      <protection locked="0"/>
    </xf>
    <xf numFmtId="0" fontId="36" fillId="12" borderId="56" xfId="4" applyFill="1" applyBorder="1" applyAlignment="1" applyProtection="1">
      <alignment horizontal="center" vertical="center"/>
      <protection locked="0"/>
    </xf>
    <xf numFmtId="0" fontId="36" fillId="8" borderId="30" xfId="4" applyBorder="1" applyAlignment="1" applyProtection="1">
      <alignment horizontal="center" vertical="center"/>
      <protection locked="0"/>
    </xf>
    <xf numFmtId="0" fontId="36" fillId="8" borderId="56" xfId="4" applyBorder="1" applyAlignment="1" applyProtection="1">
      <alignment horizontal="center" vertical="center"/>
      <protection locked="0"/>
    </xf>
    <xf numFmtId="0" fontId="39" fillId="11" borderId="48" xfId="0" applyFont="1" applyFill="1" applyBorder="1" applyAlignment="1" applyProtection="1">
      <alignment horizontal="center" vertical="center"/>
    </xf>
    <xf numFmtId="0" fontId="36"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9"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6" fillId="8" borderId="40" xfId="4" applyBorder="1" applyAlignment="1" applyProtection="1">
      <alignment horizontal="center" vertical="center"/>
      <protection locked="0"/>
    </xf>
    <xf numFmtId="0" fontId="36" fillId="8" borderId="60" xfId="4" applyBorder="1" applyAlignment="1" applyProtection="1">
      <alignment horizontal="center" vertical="center"/>
      <protection locked="0"/>
    </xf>
    <xf numFmtId="0" fontId="36" fillId="9" borderId="40" xfId="4" applyFill="1" applyBorder="1" applyAlignment="1" applyProtection="1">
      <alignment horizontal="center" vertical="center"/>
      <protection locked="0"/>
    </xf>
    <xf numFmtId="0" fontId="36"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6" fillId="12" borderId="37" xfId="4" applyFill="1" applyBorder="1" applyAlignment="1" applyProtection="1">
      <alignment horizontal="center" vertical="center"/>
      <protection locked="0"/>
    </xf>
    <xf numFmtId="0" fontId="36" fillId="12" borderId="44" xfId="4" applyFill="1" applyBorder="1" applyAlignment="1" applyProtection="1">
      <alignment horizontal="center" vertical="center"/>
      <protection locked="0"/>
    </xf>
    <xf numFmtId="0" fontId="36" fillId="8" borderId="37" xfId="4" applyBorder="1" applyAlignment="1" applyProtection="1">
      <alignment horizontal="center" vertical="center"/>
      <protection locked="0"/>
    </xf>
    <xf numFmtId="0" fontId="36" fillId="8" borderId="44" xfId="4" applyBorder="1" applyAlignment="1" applyProtection="1">
      <alignment horizontal="center" vertical="center"/>
      <protection locked="0"/>
    </xf>
    <xf numFmtId="0" fontId="36" fillId="12" borderId="40" xfId="4" applyFill="1" applyBorder="1" applyAlignment="1" applyProtection="1">
      <alignment horizontal="center" vertical="center"/>
      <protection locked="0"/>
    </xf>
    <xf numFmtId="0" fontId="36"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6" fillId="12" borderId="30" xfId="4" applyNumberFormat="1" applyFill="1" applyBorder="1" applyAlignment="1" applyProtection="1">
      <alignment horizontal="center" vertical="center"/>
      <protection locked="0"/>
    </xf>
    <xf numFmtId="10" fontId="36" fillId="12" borderId="56" xfId="4" applyNumberFormat="1" applyFill="1" applyBorder="1" applyAlignment="1" applyProtection="1">
      <alignment horizontal="center" vertical="center"/>
      <protection locked="0"/>
    </xf>
    <xf numFmtId="0" fontId="44" fillId="12" borderId="30" xfId="4" applyFont="1" applyFill="1" applyBorder="1" applyAlignment="1" applyProtection="1">
      <alignment horizontal="center" vertical="center"/>
      <protection locked="0"/>
    </xf>
    <xf numFmtId="0" fontId="44"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4" fillId="8" borderId="30" xfId="4" applyFont="1" applyBorder="1" applyAlignment="1" applyProtection="1">
      <alignment horizontal="center" vertical="center"/>
      <protection locked="0"/>
    </xf>
    <xf numFmtId="0" fontId="44" fillId="8" borderId="56" xfId="4" applyFont="1" applyBorder="1" applyAlignment="1" applyProtection="1">
      <alignment horizontal="center" vertical="center"/>
      <protection locked="0"/>
    </xf>
    <xf numFmtId="0" fontId="25"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6" fillId="3" borderId="19" xfId="0" applyFont="1" applyFill="1" applyBorder="1" applyAlignment="1">
      <alignment horizontal="center" vertical="top" wrapText="1"/>
    </xf>
    <xf numFmtId="0" fontId="23" fillId="3" borderId="20" xfId="0" applyFont="1" applyFill="1" applyBorder="1" applyAlignment="1">
      <alignment horizontal="center" vertical="top" wrapText="1"/>
    </xf>
    <xf numFmtId="0" fontId="21" fillId="3" borderId="24" xfId="1" applyFill="1" applyBorder="1" applyAlignment="1" applyProtection="1">
      <alignment horizontal="center" vertical="top" wrapText="1"/>
    </xf>
    <xf numFmtId="0" fontId="21" fillId="3" borderId="25" xfId="1" applyFill="1" applyBorder="1" applyAlignment="1" applyProtection="1">
      <alignment horizontal="center" vertical="top" wrapText="1"/>
    </xf>
    <xf numFmtId="0" fontId="33" fillId="2" borderId="30" xfId="0" applyFont="1" applyFill="1" applyBorder="1" applyAlignment="1">
      <alignment horizontal="center" vertical="center"/>
    </xf>
    <xf numFmtId="0" fontId="33" fillId="2" borderId="52" xfId="0" applyFont="1" applyFill="1" applyBorder="1" applyAlignment="1">
      <alignment horizontal="center" vertical="center"/>
    </xf>
    <xf numFmtId="0" fontId="33" fillId="2" borderId="56" xfId="0" applyFont="1" applyFill="1" applyBorder="1" applyAlignment="1">
      <alignment horizontal="center" vertical="center"/>
    </xf>
    <xf numFmtId="0" fontId="36" fillId="8" borderId="30" xfId="4" applyBorder="1" applyAlignment="1" applyProtection="1">
      <alignment horizontal="left" vertical="center" wrapText="1"/>
      <protection locked="0"/>
    </xf>
    <xf numFmtId="0" fontId="36" fillId="8" borderId="52" xfId="4" applyBorder="1" applyAlignment="1" applyProtection="1">
      <alignment horizontal="left" vertical="center" wrapText="1"/>
      <protection locked="0"/>
    </xf>
    <xf numFmtId="0" fontId="36" fillId="8" borderId="53" xfId="4" applyBorder="1" applyAlignment="1" applyProtection="1">
      <alignment horizontal="left" vertical="center" wrapText="1"/>
      <protection locked="0"/>
    </xf>
    <xf numFmtId="0" fontId="36" fillId="12" borderId="30" xfId="4" applyFill="1" applyBorder="1" applyAlignment="1" applyProtection="1">
      <alignment horizontal="left" vertical="center" wrapText="1"/>
      <protection locked="0"/>
    </xf>
    <xf numFmtId="0" fontId="36" fillId="12" borderId="52" xfId="4" applyFill="1" applyBorder="1" applyAlignment="1" applyProtection="1">
      <alignment horizontal="left" vertical="center" wrapText="1"/>
      <protection locked="0"/>
    </xf>
    <xf numFmtId="0" fontId="36" fillId="12" borderId="53" xfId="4" applyFill="1" applyBorder="1" applyAlignment="1" applyProtection="1">
      <alignment horizontal="left" vertical="center" wrapText="1"/>
      <protection locked="0"/>
    </xf>
    <xf numFmtId="0" fontId="36" fillId="12" borderId="30" xfId="4" applyFill="1" applyBorder="1" applyAlignment="1" applyProtection="1">
      <alignment horizontal="center"/>
      <protection locked="0"/>
    </xf>
    <xf numFmtId="0" fontId="36" fillId="12" borderId="53" xfId="4" applyFill="1" applyBorder="1" applyAlignment="1" applyProtection="1">
      <alignment horizontal="center"/>
      <protection locked="0"/>
    </xf>
  </cellXfs>
  <cellStyles count="9">
    <cellStyle name="Bad" xfId="3" builtinId="27"/>
    <cellStyle name="Comma" xfId="5" builtinId="3"/>
    <cellStyle name="Good" xfId="2" builtinId="26"/>
    <cellStyle name="Hyperlink" xfId="1" builtinId="8"/>
    <cellStyle name="Millares 2" xfId="6" xr:uid="{00000000-0005-0000-0000-000004000000}"/>
    <cellStyle name="Neutral" xfId="4" builtinId="28"/>
    <cellStyle name="Normal" xfId="0" builtinId="0"/>
    <cellStyle name="Normal 4" xfId="8" xr:uid="{13275C99-E284-4961-BA62-7B521CB4A99A}"/>
    <cellStyle name="Percent" xfId="7" builtinId="5"/>
  </cellStyles>
  <dxfs count="0"/>
  <tableStyles count="0" defaultTableStyle="TableStyleMedium9" defaultPivotStyle="PivotStyleLight16"/>
  <colors>
    <mruColors>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292100</xdr:rowOff>
        </xdr:from>
        <xdr:to>
          <xdr:col>6</xdr:col>
          <xdr:colOff>2552700</xdr:colOff>
          <xdr:row>7</xdr:row>
          <xdr:rowOff>444500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50800</xdr:rowOff>
        </xdr:from>
        <xdr:to>
          <xdr:col>6</xdr:col>
          <xdr:colOff>1358900</xdr:colOff>
          <xdr:row>7</xdr:row>
          <xdr:rowOff>254000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397250" y="6215063"/>
              <a:ext cx="1066800" cy="5227637"/>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397250" y="11414125"/>
              <a:ext cx="1066800" cy="4730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397250" y="11858625"/>
              <a:ext cx="1066800" cy="457200"/>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397250" y="12287250"/>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4722813" y="3643313"/>
              <a:ext cx="1066800" cy="260032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4722813" y="6220076"/>
              <a:ext cx="1066800" cy="5227637"/>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397250" y="15097125"/>
              <a:ext cx="1066800" cy="282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397250" y="15351125"/>
              <a:ext cx="1066800" cy="2274888"/>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397250" y="17597438"/>
              <a:ext cx="1066800" cy="425450"/>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397250" y="17994313"/>
              <a:ext cx="1066800" cy="1798637"/>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397250" y="19764375"/>
              <a:ext cx="1066800" cy="1608138"/>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397250" y="21343938"/>
              <a:ext cx="1066800" cy="3251200"/>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397250" y="24566563"/>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397250" y="26241375"/>
              <a:ext cx="1066800" cy="3783013"/>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397250" y="29995813"/>
              <a:ext cx="1066800" cy="153670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397250" y="31503938"/>
              <a:ext cx="1066800" cy="22193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4722813" y="31503938"/>
              <a:ext cx="1066800" cy="22193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4722813" y="29995813"/>
              <a:ext cx="1066800" cy="153670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4722813" y="26241375"/>
              <a:ext cx="1066800" cy="3783013"/>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4722813" y="24566563"/>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4722813" y="21343938"/>
              <a:ext cx="1066800" cy="3251200"/>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4722813" y="19764375"/>
              <a:ext cx="1066800" cy="1608138"/>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4722813" y="17994313"/>
              <a:ext cx="1066800" cy="1798637"/>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4722813" y="17597438"/>
              <a:ext cx="1066800" cy="425450"/>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4722813" y="15351125"/>
              <a:ext cx="1066800" cy="2274888"/>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4722813" y="15097125"/>
              <a:ext cx="1066800" cy="282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4722813" y="12287250"/>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4722813" y="11414125"/>
              <a:ext cx="1066800" cy="4730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4722813" y="11858625"/>
              <a:ext cx="1066800" cy="457200"/>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397250" y="3643313"/>
              <a:ext cx="1066800" cy="260032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397250" y="47259875"/>
          <a:ext cx="132825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4722813" y="40354250"/>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4760913" y="47421800"/>
              <a:ext cx="20669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4722813" y="5330825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40</xdr:row>
          <xdr:rowOff>0</xdr:rowOff>
        </xdr:from>
        <xdr:to>
          <xdr:col>5</xdr:col>
          <xdr:colOff>474179</xdr:colOff>
          <xdr:row>41</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338704" y="23157901"/>
              <a:ext cx="2206710" cy="572284"/>
              <a:chOff x="3048003" y="14817587"/>
              <a:chExt cx="1855302"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3" y="14817587"/>
                <a:ext cx="51435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6"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2335388" y="30896278"/>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AF%20Junta%20-%20Revisi&#243;n%20de%20proyectos\Per&#250;%20-%20AYNINAKUY\INFORMES%20ANUALES\CONDESAN\ANNEX%20-%20FINANCIAL%20DATA%20-%2020191023%20AYNINACUY%20PPR-Template_Amended-March-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Execution"/>
      <sheetName val="Period Cost"/>
      <sheetName val="2018"/>
      <sheetName val="2019"/>
      <sheetName val="Risk Assesment"/>
      <sheetName val="ESP Compliance"/>
      <sheetName val="GP Compliance"/>
      <sheetName val="ESP and GP Guidance notes"/>
      <sheetName val="Rating"/>
      <sheetName val="Project Indicators"/>
      <sheetName val="Lessons Learned"/>
      <sheetName val="Results Tracker"/>
      <sheetName val="Units for Indicators"/>
    </sheetNames>
    <sheetDataSet>
      <sheetData sheetId="0"/>
      <sheetData sheetId="1"/>
      <sheetData sheetId="2"/>
      <sheetData sheetId="3">
        <row r="10">
          <cell r="D10">
            <v>107913.58</v>
          </cell>
        </row>
        <row r="18">
          <cell r="B18" t="str">
            <v>Product  1.2.2.:  Vulnerable  physical,  natural,  and social  assets  strengthened  in  response  to  climate change impacts, including variability.</v>
          </cell>
        </row>
        <row r="20">
          <cell r="B20" t="str">
            <v>Products   1.2.4:   Construction   of   reservoirs   for
storage of rainfall, runs or natural sources (springs).</v>
          </cell>
        </row>
        <row r="60">
          <cell r="D60">
            <v>65949.78</v>
          </cell>
        </row>
        <row r="64">
          <cell r="D64">
            <v>457.53000000000003</v>
          </cell>
        </row>
        <row r="68">
          <cell r="D68">
            <v>230.07</v>
          </cell>
        </row>
        <row r="74">
          <cell r="D74">
            <v>4536.51</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ctorres@caf.com%20/" TargetMode="External"/><Relationship Id="rId7" Type="http://schemas.openxmlformats.org/officeDocument/2006/relationships/printerSettings" Target="../printerSettings/printerSettings1.bin"/><Relationship Id="rId2" Type="http://schemas.openxmlformats.org/officeDocument/2006/relationships/hyperlink" Target="mailto:mariangelicasv@hotmail.com" TargetMode="External"/><Relationship Id="rId1" Type="http://schemas.openxmlformats.org/officeDocument/2006/relationships/hyperlink" Target="https://www.copasa.gob.pe/proyectos/proyecto-ayninakuy/" TargetMode="External"/><Relationship Id="rId6" Type="http://schemas.openxmlformats.org/officeDocument/2006/relationships/hyperlink" Target="mailto:jabarcah@copasa.gob.pe" TargetMode="External"/><Relationship Id="rId5" Type="http://schemas.openxmlformats.org/officeDocument/2006/relationships/hyperlink" Target="mailto:rmorales@minam.gob.pe" TargetMode="External"/><Relationship Id="rId4" Type="http://schemas.openxmlformats.org/officeDocument/2006/relationships/hyperlink" Target="mailto:maria.arguello@condesan.or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mailto:mariangelicasv@hotmail.com" TargetMode="External"/><Relationship Id="rId1" Type="http://schemas.openxmlformats.org/officeDocument/2006/relationships/hyperlink" Target="mailto:mctorres@caf.com"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P189"/>
  <sheetViews>
    <sheetView topLeftCell="A41" zoomScale="140" zoomScaleNormal="140" workbookViewId="0">
      <selection activeCell="U19" sqref="U19"/>
    </sheetView>
  </sheetViews>
  <sheetFormatPr defaultColWidth="102.36328125" defaultRowHeight="14" x14ac:dyDescent="0.3"/>
  <cols>
    <col min="1" max="1" width="2.453125" style="1" customWidth="1"/>
    <col min="2" max="2" width="9.81640625" style="135" customWidth="1"/>
    <col min="3" max="3" width="24.1796875" style="135" customWidth="1"/>
    <col min="4" max="4" width="87.36328125" style="1" customWidth="1"/>
    <col min="5" max="5" width="10.1796875" style="1" customWidth="1"/>
    <col min="6" max="6" width="9.36328125" style="1" customWidth="1"/>
    <col min="7" max="7" width="12.36328125" style="2" customWidth="1"/>
    <col min="8" max="8" width="15.453125" style="2" hidden="1" customWidth="1"/>
    <col min="9" max="13" width="0" style="2" hidden="1" customWidth="1"/>
    <col min="14" max="15" width="9.36328125" style="2" hidden="1" customWidth="1"/>
    <col min="16" max="16" width="0" style="2" hidden="1" customWidth="1"/>
    <col min="17" max="251" width="9.36328125" style="1" customWidth="1"/>
    <col min="252" max="252" width="2.6328125" style="1" customWidth="1"/>
    <col min="253" max="254" width="9.36328125" style="1" customWidth="1"/>
    <col min="255" max="255" width="17.36328125" style="1" customWidth="1"/>
    <col min="256" max="16384" width="102.36328125" style="1"/>
  </cols>
  <sheetData>
    <row r="1" spans="2:16" ht="14.5" thickBot="1" x14ac:dyDescent="0.35"/>
    <row r="2" spans="2:16" ht="14.5" thickBot="1" x14ac:dyDescent="0.35">
      <c r="B2" s="136"/>
      <c r="C2" s="137"/>
      <c r="D2" s="77"/>
      <c r="E2" s="78"/>
    </row>
    <row r="3" spans="2:16" ht="18" thickBot="1" x14ac:dyDescent="0.4">
      <c r="B3" s="138"/>
      <c r="C3" s="139"/>
      <c r="D3" s="89" t="s">
        <v>776</v>
      </c>
      <c r="E3" s="80"/>
    </row>
    <row r="4" spans="2:16" ht="14.5" thickBot="1" x14ac:dyDescent="0.35">
      <c r="B4" s="138"/>
      <c r="C4" s="139"/>
      <c r="D4" s="79" t="s">
        <v>785</v>
      </c>
      <c r="E4" s="80"/>
    </row>
    <row r="5" spans="2:16" ht="14.5" thickBot="1" x14ac:dyDescent="0.35">
      <c r="B5" s="138"/>
      <c r="C5" s="142" t="s">
        <v>268</v>
      </c>
      <c r="D5" s="557" t="s">
        <v>1039</v>
      </c>
      <c r="E5" s="80"/>
    </row>
    <row r="6" spans="2:16" s="3" customFormat="1" ht="14.5" thickBot="1" x14ac:dyDescent="0.35">
      <c r="B6" s="140"/>
      <c r="C6" s="87"/>
      <c r="D6" s="49"/>
      <c r="E6" s="47"/>
      <c r="G6" s="2"/>
      <c r="H6" s="2"/>
      <c r="I6" s="2"/>
      <c r="J6" s="2"/>
      <c r="K6" s="2"/>
      <c r="L6" s="2"/>
      <c r="M6" s="2"/>
      <c r="N6" s="2"/>
      <c r="O6" s="2"/>
      <c r="P6" s="2"/>
    </row>
    <row r="7" spans="2:16" s="3" customFormat="1" ht="30.75" customHeight="1" thickBot="1" x14ac:dyDescent="0.35">
      <c r="B7" s="140"/>
      <c r="C7" s="81" t="s">
        <v>210</v>
      </c>
      <c r="D7" s="14" t="s">
        <v>842</v>
      </c>
      <c r="E7" s="47"/>
      <c r="G7" s="2"/>
      <c r="H7" s="2"/>
      <c r="I7" s="2"/>
      <c r="J7" s="2"/>
      <c r="K7" s="2"/>
      <c r="L7" s="2"/>
      <c r="M7" s="2"/>
      <c r="N7" s="2"/>
      <c r="O7" s="2"/>
      <c r="P7" s="2"/>
    </row>
    <row r="8" spans="2:16" s="3" customFormat="1" hidden="1" x14ac:dyDescent="0.3">
      <c r="B8" s="138"/>
      <c r="C8" s="139"/>
      <c r="D8" s="79"/>
      <c r="E8" s="47"/>
      <c r="G8" s="2"/>
      <c r="H8" s="2"/>
      <c r="I8" s="2"/>
      <c r="J8" s="2"/>
      <c r="K8" s="2"/>
      <c r="L8" s="2"/>
      <c r="M8" s="2"/>
      <c r="N8" s="2"/>
      <c r="O8" s="2"/>
      <c r="P8" s="2"/>
    </row>
    <row r="9" spans="2:16" s="3" customFormat="1" hidden="1" x14ac:dyDescent="0.3">
      <c r="B9" s="138"/>
      <c r="C9" s="139"/>
      <c r="D9" s="79"/>
      <c r="E9" s="47"/>
      <c r="G9" s="2"/>
      <c r="H9" s="2"/>
      <c r="I9" s="2"/>
      <c r="J9" s="2"/>
      <c r="K9" s="2"/>
      <c r="L9" s="2"/>
      <c r="M9" s="2"/>
      <c r="N9" s="2"/>
      <c r="O9" s="2"/>
      <c r="P9" s="2"/>
    </row>
    <row r="10" spans="2:16" s="3" customFormat="1" hidden="1" x14ac:dyDescent="0.3">
      <c r="B10" s="138"/>
      <c r="C10" s="139"/>
      <c r="D10" s="79"/>
      <c r="E10" s="47"/>
      <c r="G10" s="2"/>
      <c r="H10" s="2"/>
      <c r="I10" s="2"/>
      <c r="J10" s="2"/>
      <c r="K10" s="2"/>
      <c r="L10" s="2"/>
      <c r="M10" s="2"/>
      <c r="N10" s="2"/>
      <c r="O10" s="2"/>
      <c r="P10" s="2"/>
    </row>
    <row r="11" spans="2:16" s="3" customFormat="1" hidden="1" x14ac:dyDescent="0.3">
      <c r="B11" s="138"/>
      <c r="C11" s="139"/>
      <c r="D11" s="79"/>
      <c r="E11" s="47"/>
      <c r="G11" s="2"/>
      <c r="H11" s="2"/>
      <c r="I11" s="2"/>
      <c r="J11" s="2"/>
      <c r="K11" s="2"/>
      <c r="L11" s="2"/>
      <c r="M11" s="2"/>
      <c r="N11" s="2"/>
      <c r="O11" s="2"/>
      <c r="P11" s="2"/>
    </row>
    <row r="12" spans="2:16" s="3" customFormat="1" ht="14.5" thickBot="1" x14ac:dyDescent="0.35">
      <c r="B12" s="140"/>
      <c r="C12" s="87"/>
      <c r="D12" s="49"/>
      <c r="E12" s="47"/>
      <c r="G12" s="2"/>
      <c r="H12" s="2"/>
      <c r="I12" s="2"/>
      <c r="J12" s="2"/>
      <c r="K12" s="2"/>
      <c r="L12" s="2"/>
      <c r="M12" s="2"/>
      <c r="N12" s="2"/>
      <c r="O12" s="2"/>
      <c r="P12" s="2"/>
    </row>
    <row r="13" spans="2:16" s="3" customFormat="1" ht="215.25" customHeight="1" thickBot="1" x14ac:dyDescent="0.35">
      <c r="B13" s="140"/>
      <c r="C13" s="82" t="s">
        <v>0</v>
      </c>
      <c r="D13" s="14" t="s">
        <v>843</v>
      </c>
      <c r="E13" s="47"/>
      <c r="G13" s="2"/>
      <c r="H13" s="2"/>
      <c r="I13" s="2"/>
      <c r="J13" s="2"/>
      <c r="K13" s="2"/>
      <c r="L13" s="2"/>
      <c r="M13" s="2"/>
      <c r="N13" s="2"/>
      <c r="O13" s="2"/>
      <c r="P13" s="2"/>
    </row>
    <row r="14" spans="2:16" s="3" customFormat="1" ht="14.5" thickBot="1" x14ac:dyDescent="0.35">
      <c r="B14" s="140"/>
      <c r="C14" s="87"/>
      <c r="D14" s="49"/>
      <c r="E14" s="47"/>
      <c r="G14" s="2"/>
      <c r="H14" s="2" t="s">
        <v>1</v>
      </c>
      <c r="I14" s="2" t="s">
        <v>2</v>
      </c>
      <c r="J14" s="2"/>
      <c r="K14" s="2" t="s">
        <v>3</v>
      </c>
      <c r="L14" s="2" t="s">
        <v>4</v>
      </c>
      <c r="M14" s="2" t="s">
        <v>5</v>
      </c>
      <c r="N14" s="2" t="s">
        <v>6</v>
      </c>
      <c r="O14" s="2" t="s">
        <v>7</v>
      </c>
      <c r="P14" s="2" t="s">
        <v>8</v>
      </c>
    </row>
    <row r="15" spans="2:16" s="3" customFormat="1" x14ac:dyDescent="0.3">
      <c r="B15" s="140"/>
      <c r="C15" s="83" t="s">
        <v>201</v>
      </c>
      <c r="D15" s="15" t="s">
        <v>844</v>
      </c>
      <c r="E15" s="47"/>
      <c r="G15" s="2"/>
      <c r="H15" s="4" t="s">
        <v>9</v>
      </c>
      <c r="I15" s="2" t="s">
        <v>10</v>
      </c>
      <c r="J15" s="2" t="s">
        <v>11</v>
      </c>
      <c r="K15" s="2" t="s">
        <v>12</v>
      </c>
      <c r="L15" s="2">
        <v>1</v>
      </c>
      <c r="M15" s="2">
        <v>1</v>
      </c>
      <c r="N15" s="2" t="s">
        <v>13</v>
      </c>
      <c r="O15" s="2" t="s">
        <v>14</v>
      </c>
      <c r="P15" s="2" t="s">
        <v>15</v>
      </c>
    </row>
    <row r="16" spans="2:16" s="3" customFormat="1" ht="29.25" customHeight="1" x14ac:dyDescent="0.3">
      <c r="B16" s="600" t="s">
        <v>258</v>
      </c>
      <c r="C16" s="601"/>
      <c r="D16" s="442" t="s">
        <v>845</v>
      </c>
      <c r="E16" s="47"/>
      <c r="G16" s="2"/>
      <c r="H16" s="4" t="s">
        <v>16</v>
      </c>
      <c r="I16" s="2" t="s">
        <v>17</v>
      </c>
      <c r="J16" s="2" t="s">
        <v>18</v>
      </c>
      <c r="K16" s="2" t="s">
        <v>19</v>
      </c>
      <c r="L16" s="2">
        <v>2</v>
      </c>
      <c r="M16" s="2">
        <v>2</v>
      </c>
      <c r="N16" s="2" t="s">
        <v>20</v>
      </c>
      <c r="O16" s="2" t="s">
        <v>21</v>
      </c>
      <c r="P16" s="2" t="s">
        <v>22</v>
      </c>
    </row>
    <row r="17" spans="2:16" s="3" customFormat="1" x14ac:dyDescent="0.3">
      <c r="B17" s="140"/>
      <c r="C17" s="83" t="s">
        <v>206</v>
      </c>
      <c r="D17" s="16" t="s">
        <v>846</v>
      </c>
      <c r="E17" s="47"/>
      <c r="G17" s="2"/>
      <c r="H17" s="4" t="s">
        <v>23</v>
      </c>
      <c r="I17" s="2" t="s">
        <v>24</v>
      </c>
      <c r="J17" s="2"/>
      <c r="K17" s="2" t="s">
        <v>25</v>
      </c>
      <c r="L17" s="2">
        <v>3</v>
      </c>
      <c r="M17" s="2">
        <v>3</v>
      </c>
      <c r="N17" s="2" t="s">
        <v>26</v>
      </c>
      <c r="O17" s="2" t="s">
        <v>27</v>
      </c>
      <c r="P17" s="2" t="s">
        <v>28</v>
      </c>
    </row>
    <row r="18" spans="2:16" s="3" customFormat="1" x14ac:dyDescent="0.3">
      <c r="B18" s="141"/>
      <c r="C18" s="82" t="s">
        <v>202</v>
      </c>
      <c r="D18" s="16" t="s">
        <v>141</v>
      </c>
      <c r="E18" s="47"/>
      <c r="G18" s="2"/>
      <c r="H18" s="4" t="s">
        <v>29</v>
      </c>
      <c r="I18" s="2"/>
      <c r="J18" s="2"/>
      <c r="K18" s="2" t="s">
        <v>30</v>
      </c>
      <c r="L18" s="2">
        <v>5</v>
      </c>
      <c r="M18" s="2">
        <v>5</v>
      </c>
      <c r="N18" s="2" t="s">
        <v>31</v>
      </c>
      <c r="O18" s="2" t="s">
        <v>32</v>
      </c>
      <c r="P18" s="2" t="s">
        <v>33</v>
      </c>
    </row>
    <row r="19" spans="2:16" s="3" customFormat="1" ht="96" customHeight="1" thickBot="1" x14ac:dyDescent="0.35">
      <c r="B19" s="606" t="s">
        <v>203</v>
      </c>
      <c r="C19" s="607"/>
      <c r="D19" s="443" t="s">
        <v>1033</v>
      </c>
      <c r="E19" s="47"/>
      <c r="G19" s="2"/>
      <c r="H19" s="4" t="s">
        <v>34</v>
      </c>
      <c r="I19" s="2"/>
      <c r="J19" s="2"/>
      <c r="K19" s="2" t="s">
        <v>35</v>
      </c>
      <c r="L19" s="2"/>
      <c r="M19" s="2"/>
      <c r="N19" s="2"/>
      <c r="O19" s="2" t="s">
        <v>36</v>
      </c>
      <c r="P19" s="2" t="s">
        <v>37</v>
      </c>
    </row>
    <row r="20" spans="2:16" s="3" customFormat="1" x14ac:dyDescent="0.3">
      <c r="B20" s="140"/>
      <c r="C20" s="82"/>
      <c r="D20" s="49"/>
      <c r="E20" s="80"/>
      <c r="F20" s="4"/>
      <c r="G20" s="2"/>
      <c r="H20" s="2"/>
      <c r="J20" s="2"/>
      <c r="K20" s="2"/>
      <c r="L20" s="2"/>
      <c r="M20" s="2" t="s">
        <v>38</v>
      </c>
      <c r="N20" s="2" t="s">
        <v>39</v>
      </c>
    </row>
    <row r="21" spans="2:16" s="3" customFormat="1" x14ac:dyDescent="0.3">
      <c r="B21" s="140"/>
      <c r="C21" s="142" t="s">
        <v>205</v>
      </c>
      <c r="D21" s="49"/>
      <c r="E21" s="80"/>
      <c r="F21" s="4"/>
      <c r="G21" s="2"/>
      <c r="H21" s="2"/>
      <c r="J21" s="2"/>
      <c r="K21" s="2"/>
      <c r="L21" s="2"/>
      <c r="M21" s="2" t="s">
        <v>40</v>
      </c>
      <c r="N21" s="2" t="s">
        <v>41</v>
      </c>
    </row>
    <row r="22" spans="2:16" s="3" customFormat="1" ht="14.5" thickBot="1" x14ac:dyDescent="0.35">
      <c r="B22" s="140"/>
      <c r="C22" s="143" t="s">
        <v>208</v>
      </c>
      <c r="D22" s="49"/>
      <c r="E22" s="47"/>
      <c r="G22" s="2"/>
      <c r="H22" s="4" t="s">
        <v>42</v>
      </c>
      <c r="I22" s="2"/>
      <c r="J22" s="2"/>
      <c r="L22" s="2"/>
      <c r="M22" s="2"/>
      <c r="N22" s="2"/>
      <c r="O22" s="2" t="s">
        <v>43</v>
      </c>
      <c r="P22" s="2" t="s">
        <v>44</v>
      </c>
    </row>
    <row r="23" spans="2:16" s="3" customFormat="1" x14ac:dyDescent="0.3">
      <c r="B23" s="604" t="s">
        <v>207</v>
      </c>
      <c r="C23" s="605"/>
      <c r="D23" s="598" t="s">
        <v>847</v>
      </c>
      <c r="E23" s="47"/>
      <c r="G23" s="2"/>
      <c r="H23" s="4"/>
      <c r="I23" s="2"/>
      <c r="J23" s="2"/>
      <c r="L23" s="2"/>
      <c r="M23" s="2"/>
      <c r="N23" s="2"/>
      <c r="O23" s="2"/>
      <c r="P23" s="2"/>
    </row>
    <row r="24" spans="2:16" s="3" customFormat="1" ht="4.5" customHeight="1" x14ac:dyDescent="0.3">
      <c r="B24" s="604"/>
      <c r="C24" s="605"/>
      <c r="D24" s="599"/>
      <c r="E24" s="47"/>
      <c r="G24" s="2"/>
      <c r="H24" s="4"/>
      <c r="I24" s="2"/>
      <c r="J24" s="2"/>
      <c r="L24" s="2"/>
      <c r="M24" s="2"/>
      <c r="N24" s="2"/>
      <c r="O24" s="2"/>
      <c r="P24" s="2"/>
    </row>
    <row r="25" spans="2:16" s="3" customFormat="1" ht="27.75" customHeight="1" x14ac:dyDescent="0.3">
      <c r="B25" s="604" t="s">
        <v>262</v>
      </c>
      <c r="C25" s="605"/>
      <c r="D25" s="444" t="s">
        <v>848</v>
      </c>
      <c r="E25" s="47"/>
      <c r="F25" s="2"/>
      <c r="G25" s="4"/>
      <c r="H25" s="2"/>
      <c r="I25" s="2"/>
      <c r="K25" s="2"/>
      <c r="L25" s="2"/>
      <c r="M25" s="2"/>
      <c r="N25" s="2" t="s">
        <v>45</v>
      </c>
      <c r="O25" s="2" t="s">
        <v>46</v>
      </c>
    </row>
    <row r="26" spans="2:16" s="3" customFormat="1" ht="27" customHeight="1" x14ac:dyDescent="0.3">
      <c r="B26" s="604" t="s">
        <v>209</v>
      </c>
      <c r="C26" s="605"/>
      <c r="D26" s="444" t="s">
        <v>849</v>
      </c>
      <c r="E26" s="47"/>
      <c r="F26" s="2"/>
      <c r="G26" s="4"/>
      <c r="H26" s="2"/>
      <c r="I26" s="2"/>
      <c r="K26" s="2"/>
      <c r="L26" s="2"/>
      <c r="M26" s="2"/>
      <c r="N26" s="2" t="s">
        <v>47</v>
      </c>
      <c r="O26" s="2" t="s">
        <v>48</v>
      </c>
    </row>
    <row r="27" spans="2:16" s="3" customFormat="1" ht="28.5" customHeight="1" x14ac:dyDescent="0.3">
      <c r="B27" s="602" t="s">
        <v>769</v>
      </c>
      <c r="C27" s="603"/>
      <c r="D27" s="18"/>
      <c r="E27" s="84"/>
      <c r="F27" s="2"/>
      <c r="G27" s="4"/>
      <c r="H27" s="2"/>
      <c r="I27" s="2"/>
      <c r="J27" s="2"/>
      <c r="K27" s="2"/>
      <c r="L27" s="2"/>
      <c r="M27" s="2"/>
      <c r="N27" s="2"/>
      <c r="O27" s="2"/>
    </row>
    <row r="28" spans="2:16" s="3" customFormat="1" ht="27.75" customHeight="1" x14ac:dyDescent="0.3">
      <c r="B28" s="445"/>
      <c r="C28" s="440"/>
      <c r="D28" s="394"/>
      <c r="E28" s="84"/>
      <c r="F28" s="2"/>
      <c r="G28" s="4"/>
      <c r="H28" s="2"/>
      <c r="I28" s="2"/>
      <c r="J28" s="2"/>
      <c r="K28" s="2"/>
      <c r="L28" s="2"/>
      <c r="M28" s="2"/>
      <c r="N28" s="2"/>
      <c r="O28" s="2"/>
    </row>
    <row r="29" spans="2:16" s="3" customFormat="1" x14ac:dyDescent="0.3">
      <c r="B29" s="446"/>
      <c r="C29" s="440" t="s">
        <v>768</v>
      </c>
      <c r="D29" s="444" t="s">
        <v>850</v>
      </c>
      <c r="E29" s="47"/>
      <c r="F29" s="2"/>
      <c r="G29" s="4"/>
      <c r="H29" s="2"/>
      <c r="I29" s="2"/>
      <c r="J29" s="2"/>
      <c r="K29" s="2"/>
      <c r="L29" s="2"/>
      <c r="M29" s="2"/>
      <c r="N29" s="2"/>
      <c r="O29" s="2"/>
    </row>
    <row r="30" spans="2:16" s="3" customFormat="1" ht="38" customHeight="1" x14ac:dyDescent="0.3">
      <c r="B30" s="602" t="s">
        <v>770</v>
      </c>
      <c r="C30" s="603"/>
      <c r="D30" s="608"/>
      <c r="E30" s="393"/>
      <c r="F30" s="2"/>
      <c r="G30" s="4"/>
      <c r="H30" s="2"/>
      <c r="I30" s="2"/>
      <c r="J30" s="2"/>
      <c r="K30" s="2"/>
      <c r="L30" s="2"/>
      <c r="M30" s="2"/>
      <c r="N30" s="2"/>
      <c r="O30" s="2"/>
    </row>
    <row r="31" spans="2:16" s="3" customFormat="1" ht="28.5" thickBot="1" x14ac:dyDescent="0.35">
      <c r="B31" s="446"/>
      <c r="C31" s="447" t="s">
        <v>836</v>
      </c>
      <c r="D31" s="609"/>
      <c r="E31" s="393"/>
      <c r="F31" s="2"/>
      <c r="G31" s="4"/>
      <c r="H31" s="2"/>
      <c r="I31" s="2"/>
      <c r="J31" s="2"/>
      <c r="K31" s="2"/>
      <c r="L31" s="2"/>
      <c r="M31" s="2"/>
      <c r="N31" s="2"/>
      <c r="O31" s="2"/>
    </row>
    <row r="32" spans="2:16" s="3" customFormat="1" x14ac:dyDescent="0.3">
      <c r="B32" s="391"/>
      <c r="C32" s="392"/>
      <c r="D32" s="85"/>
      <c r="E32" s="47"/>
      <c r="F32" s="2"/>
      <c r="G32" s="4"/>
      <c r="H32" s="2"/>
      <c r="I32" s="2"/>
      <c r="J32" s="2"/>
      <c r="K32" s="2"/>
      <c r="L32" s="2"/>
      <c r="M32" s="2"/>
      <c r="N32" s="2"/>
      <c r="O32" s="2"/>
    </row>
    <row r="33" spans="2:16" s="3" customFormat="1" ht="14.5" thickBot="1" x14ac:dyDescent="0.35">
      <c r="B33" s="391"/>
      <c r="C33" s="392"/>
      <c r="D33" s="416" t="s">
        <v>822</v>
      </c>
      <c r="E33" s="47"/>
      <c r="F33" s="2"/>
      <c r="G33" s="4"/>
      <c r="H33" s="2"/>
      <c r="I33" s="2"/>
      <c r="J33" s="2"/>
      <c r="K33" s="2"/>
      <c r="L33" s="2"/>
      <c r="M33" s="2"/>
      <c r="N33" s="2"/>
      <c r="O33" s="2"/>
    </row>
    <row r="34" spans="2:16" s="3" customFormat="1" ht="25.25" customHeight="1" x14ac:dyDescent="0.3">
      <c r="B34" s="391"/>
      <c r="C34" s="539" t="s">
        <v>786</v>
      </c>
      <c r="D34" s="540"/>
      <c r="E34" s="47"/>
      <c r="F34" s="2"/>
      <c r="G34" s="4"/>
      <c r="H34" s="2"/>
      <c r="I34" s="2"/>
      <c r="J34" s="2"/>
      <c r="K34" s="2"/>
      <c r="L34" s="2"/>
      <c r="M34" s="2"/>
      <c r="N34" s="2"/>
      <c r="O34" s="2"/>
    </row>
    <row r="35" spans="2:16" s="3" customFormat="1" ht="23.25" customHeight="1" x14ac:dyDescent="0.3">
      <c r="B35" s="391"/>
      <c r="C35" s="541" t="s">
        <v>777</v>
      </c>
      <c r="D35" s="542"/>
      <c r="E35" s="47"/>
      <c r="F35" s="2"/>
      <c r="G35" s="4"/>
      <c r="H35" s="2"/>
      <c r="I35" s="2"/>
      <c r="J35" s="2"/>
      <c r="K35" s="2"/>
      <c r="L35" s="2"/>
      <c r="M35" s="2"/>
      <c r="N35" s="2"/>
      <c r="O35" s="2"/>
    </row>
    <row r="36" spans="2:16" s="3" customFormat="1" ht="24" customHeight="1" x14ac:dyDescent="0.3">
      <c r="B36" s="391"/>
      <c r="C36" s="543" t="s">
        <v>228</v>
      </c>
      <c r="D36" s="544"/>
      <c r="E36" s="47"/>
      <c r="F36" s="2"/>
      <c r="G36" s="4"/>
      <c r="H36" s="2"/>
      <c r="I36" s="2"/>
      <c r="J36" s="2"/>
      <c r="K36" s="2"/>
      <c r="L36" s="2"/>
      <c r="M36" s="2"/>
      <c r="N36" s="2"/>
      <c r="O36" s="2"/>
    </row>
    <row r="37" spans="2:16" s="3" customFormat="1" ht="57.5" customHeight="1" thickBot="1" x14ac:dyDescent="0.35">
      <c r="B37" s="391"/>
      <c r="C37" s="547" t="s">
        <v>778</v>
      </c>
      <c r="D37" s="545"/>
      <c r="E37" s="47"/>
      <c r="F37" s="2"/>
      <c r="G37" s="4"/>
      <c r="H37" s="2"/>
      <c r="I37" s="2"/>
      <c r="J37" s="2"/>
      <c r="K37" s="2"/>
      <c r="L37" s="2"/>
      <c r="M37" s="2"/>
      <c r="N37" s="2"/>
      <c r="O37" s="2"/>
    </row>
    <row r="38" spans="2:16" s="3" customFormat="1" x14ac:dyDescent="0.3">
      <c r="B38" s="391"/>
      <c r="C38" s="392"/>
      <c r="D38" s="85"/>
      <c r="E38" s="49"/>
      <c r="F38" s="400"/>
      <c r="G38" s="4"/>
      <c r="H38" s="2"/>
      <c r="I38" s="2"/>
      <c r="J38" s="2"/>
      <c r="K38" s="2"/>
      <c r="L38" s="2"/>
      <c r="M38" s="2"/>
      <c r="N38" s="2"/>
      <c r="O38" s="2"/>
    </row>
    <row r="39" spans="2:16" s="3" customFormat="1" ht="10.5" customHeight="1" x14ac:dyDescent="0.3">
      <c r="B39" s="391"/>
      <c r="C39" s="392"/>
      <c r="D39" s="85"/>
      <c r="E39" s="49"/>
      <c r="F39" s="400"/>
      <c r="G39" s="4"/>
      <c r="H39" s="2"/>
      <c r="I39" s="2"/>
      <c r="J39" s="2"/>
      <c r="K39" s="2"/>
      <c r="L39" s="2"/>
      <c r="M39" s="2"/>
      <c r="N39" s="2"/>
      <c r="O39" s="2"/>
    </row>
    <row r="40" spans="2:16" s="3" customFormat="1" ht="30" customHeight="1" thickBot="1" x14ac:dyDescent="0.35">
      <c r="B40" s="140"/>
      <c r="C40" s="87"/>
      <c r="D40" s="418" t="s">
        <v>823</v>
      </c>
      <c r="E40" s="49"/>
      <c r="F40" s="400"/>
      <c r="G40" s="2"/>
      <c r="H40" s="4" t="s">
        <v>49</v>
      </c>
      <c r="I40" s="2"/>
      <c r="J40" s="2"/>
      <c r="K40" s="2"/>
      <c r="L40" s="2"/>
      <c r="M40" s="2"/>
      <c r="N40" s="2"/>
      <c r="O40" s="2"/>
      <c r="P40" s="2"/>
    </row>
    <row r="41" spans="2:16" s="3" customFormat="1" ht="80" customHeight="1" thickBot="1" x14ac:dyDescent="0.35">
      <c r="B41" s="140"/>
      <c r="C41" s="87"/>
      <c r="D41" s="546"/>
      <c r="E41" s="47"/>
      <c r="F41" s="5"/>
      <c r="G41" s="2"/>
      <c r="H41" s="4" t="s">
        <v>50</v>
      </c>
      <c r="I41" s="2"/>
      <c r="J41" s="2"/>
      <c r="K41" s="2"/>
      <c r="L41" s="2"/>
      <c r="M41" s="2"/>
      <c r="N41" s="2"/>
      <c r="O41" s="2"/>
      <c r="P41" s="2"/>
    </row>
    <row r="42" spans="2:16" s="3" customFormat="1" ht="32.25" customHeight="1" thickBot="1" x14ac:dyDescent="0.35">
      <c r="B42" s="600" t="s">
        <v>824</v>
      </c>
      <c r="C42" s="610"/>
      <c r="D42" s="49"/>
      <c r="E42" s="47"/>
      <c r="G42" s="2"/>
      <c r="H42" s="4" t="s">
        <v>51</v>
      </c>
      <c r="I42" s="2"/>
      <c r="J42" s="2"/>
      <c r="K42" s="2"/>
      <c r="L42" s="2"/>
      <c r="M42" s="2"/>
      <c r="N42" s="2"/>
      <c r="O42" s="2"/>
      <c r="P42" s="2"/>
    </row>
    <row r="43" spans="2:16" s="3" customFormat="1" ht="27.75" customHeight="1" thickBot="1" x14ac:dyDescent="0.35">
      <c r="B43" s="600"/>
      <c r="C43" s="610"/>
      <c r="D43" s="448" t="s">
        <v>1032</v>
      </c>
      <c r="E43" s="47"/>
      <c r="G43" s="2"/>
      <c r="H43" s="4" t="s">
        <v>52</v>
      </c>
      <c r="I43" s="2"/>
      <c r="J43" s="2"/>
      <c r="K43" s="2"/>
      <c r="L43" s="2"/>
      <c r="M43" s="2"/>
      <c r="N43" s="2"/>
      <c r="O43" s="2"/>
      <c r="P43" s="2"/>
    </row>
    <row r="44" spans="2:16" s="3" customFormat="1" x14ac:dyDescent="0.3">
      <c r="B44" s="140"/>
      <c r="C44" s="87"/>
      <c r="D44" s="49"/>
      <c r="E44" s="47"/>
      <c r="F44" s="5"/>
      <c r="G44" s="2"/>
      <c r="H44" s="4" t="s">
        <v>53</v>
      </c>
      <c r="I44" s="2"/>
      <c r="J44" s="2"/>
      <c r="K44" s="2"/>
      <c r="L44" s="2"/>
      <c r="M44" s="2"/>
      <c r="N44" s="2"/>
      <c r="O44" s="2"/>
      <c r="P44" s="2"/>
    </row>
    <row r="45" spans="2:16" s="3" customFormat="1" x14ac:dyDescent="0.3">
      <c r="B45" s="140"/>
      <c r="C45" s="410" t="s">
        <v>54</v>
      </c>
      <c r="D45" s="49"/>
      <c r="E45" s="47"/>
      <c r="G45" s="2"/>
      <c r="H45" s="4" t="s">
        <v>55</v>
      </c>
      <c r="I45" s="2"/>
      <c r="J45" s="2"/>
      <c r="K45" s="2"/>
      <c r="L45" s="2"/>
      <c r="M45" s="2"/>
      <c r="N45" s="2"/>
      <c r="O45" s="2"/>
      <c r="P45" s="2"/>
    </row>
    <row r="46" spans="2:16" s="3" customFormat="1" ht="31.5" customHeight="1" thickBot="1" x14ac:dyDescent="0.35">
      <c r="B46" s="596" t="s">
        <v>837</v>
      </c>
      <c r="C46" s="597"/>
      <c r="D46" s="49"/>
      <c r="E46" s="47"/>
      <c r="G46" s="2"/>
      <c r="H46" s="4" t="s">
        <v>56</v>
      </c>
      <c r="I46" s="2"/>
      <c r="J46" s="2"/>
      <c r="K46" s="2"/>
      <c r="L46" s="2"/>
      <c r="M46" s="2"/>
      <c r="N46" s="2"/>
      <c r="O46" s="2"/>
      <c r="P46" s="2"/>
    </row>
    <row r="47" spans="2:16" s="3" customFormat="1" x14ac:dyDescent="0.3">
      <c r="B47" s="140"/>
      <c r="C47" s="87" t="s">
        <v>57</v>
      </c>
      <c r="D47" s="449" t="s">
        <v>851</v>
      </c>
      <c r="E47" s="47"/>
      <c r="G47" s="2"/>
      <c r="H47" s="4" t="s">
        <v>58</v>
      </c>
      <c r="I47" s="2"/>
      <c r="J47" s="2"/>
      <c r="K47" s="2"/>
      <c r="L47" s="2"/>
      <c r="M47" s="2"/>
      <c r="N47" s="2"/>
      <c r="O47" s="2"/>
      <c r="P47" s="2"/>
    </row>
    <row r="48" spans="2:16" s="3" customFormat="1" x14ac:dyDescent="0.3">
      <c r="B48" s="140"/>
      <c r="C48" s="87" t="s">
        <v>59</v>
      </c>
      <c r="D48" s="450" t="s">
        <v>852</v>
      </c>
      <c r="E48" s="47"/>
      <c r="G48" s="2"/>
      <c r="H48" s="4" t="s">
        <v>60</v>
      </c>
      <c r="I48" s="2"/>
      <c r="J48" s="2"/>
      <c r="K48" s="2"/>
      <c r="L48" s="2"/>
      <c r="M48" s="2"/>
      <c r="N48" s="2"/>
      <c r="O48" s="2"/>
      <c r="P48" s="2"/>
    </row>
    <row r="49" spans="1:16" s="3" customFormat="1" ht="14.5" thickBot="1" x14ac:dyDescent="0.35">
      <c r="B49" s="140"/>
      <c r="C49" s="87" t="s">
        <v>61</v>
      </c>
      <c r="D49" s="451" t="s">
        <v>1031</v>
      </c>
      <c r="E49" s="47"/>
      <c r="G49" s="2"/>
      <c r="H49" s="4" t="s">
        <v>62</v>
      </c>
      <c r="I49" s="2"/>
      <c r="J49" s="2"/>
      <c r="K49" s="2"/>
      <c r="L49" s="2"/>
      <c r="M49" s="2"/>
      <c r="N49" s="2"/>
      <c r="O49" s="2"/>
      <c r="P49" s="2"/>
    </row>
    <row r="50" spans="1:16" s="3" customFormat="1" ht="3.5" customHeight="1" x14ac:dyDescent="0.3">
      <c r="B50" s="140"/>
      <c r="C50" s="87"/>
      <c r="D50" s="399"/>
      <c r="E50" s="47"/>
      <c r="G50" s="2"/>
      <c r="H50" s="4"/>
      <c r="I50" s="2"/>
      <c r="J50" s="2"/>
      <c r="K50" s="2"/>
      <c r="L50" s="2"/>
      <c r="M50" s="2"/>
      <c r="N50" s="2"/>
      <c r="O50" s="2"/>
      <c r="P50" s="2"/>
    </row>
    <row r="51" spans="1:16" s="3" customFormat="1" ht="27.5" customHeight="1" x14ac:dyDescent="0.3">
      <c r="B51" s="596" t="s">
        <v>838</v>
      </c>
      <c r="C51" s="597"/>
      <c r="D51" s="399"/>
      <c r="E51" s="47"/>
      <c r="G51" s="2"/>
      <c r="H51" s="4"/>
      <c r="I51" s="2"/>
      <c r="J51" s="2"/>
      <c r="K51" s="2"/>
      <c r="L51" s="2"/>
      <c r="M51" s="2"/>
      <c r="N51" s="2"/>
      <c r="O51" s="2"/>
      <c r="P51" s="2"/>
    </row>
    <row r="52" spans="1:16" s="3" customFormat="1" ht="15" customHeight="1" thickBot="1" x14ac:dyDescent="0.35">
      <c r="B52" s="596"/>
      <c r="C52" s="597"/>
      <c r="D52" s="49"/>
      <c r="E52" s="47"/>
      <c r="G52" s="2"/>
      <c r="H52" s="4" t="s">
        <v>63</v>
      </c>
      <c r="I52" s="2"/>
      <c r="J52" s="2"/>
      <c r="K52" s="2"/>
      <c r="L52" s="2"/>
      <c r="M52" s="2"/>
      <c r="N52" s="2"/>
      <c r="O52" s="2"/>
      <c r="P52" s="2"/>
    </row>
    <row r="53" spans="1:16" s="3" customFormat="1" ht="28.5" thickBot="1" x14ac:dyDescent="0.35">
      <c r="B53" s="140"/>
      <c r="C53" s="87" t="s">
        <v>57</v>
      </c>
      <c r="D53" s="19" t="s">
        <v>1034</v>
      </c>
      <c r="E53" s="47"/>
      <c r="G53" s="2"/>
      <c r="H53" s="4" t="s">
        <v>64</v>
      </c>
      <c r="I53" s="2"/>
      <c r="J53" s="2"/>
      <c r="K53" s="2"/>
      <c r="L53" s="2"/>
      <c r="M53" s="2"/>
      <c r="N53" s="2"/>
      <c r="O53" s="2"/>
      <c r="P53" s="2"/>
    </row>
    <row r="54" spans="1:16" s="3" customFormat="1" ht="14.5" x14ac:dyDescent="0.3">
      <c r="B54" s="140"/>
      <c r="C54" s="87" t="s">
        <v>59</v>
      </c>
      <c r="D54" s="452" t="s">
        <v>1035</v>
      </c>
      <c r="E54" s="47"/>
      <c r="G54" s="2"/>
      <c r="H54" s="4" t="s">
        <v>65</v>
      </c>
      <c r="I54" s="2"/>
      <c r="J54" s="2"/>
      <c r="K54" s="2"/>
      <c r="L54" s="2"/>
      <c r="M54" s="2"/>
      <c r="N54" s="2"/>
      <c r="O54" s="2"/>
      <c r="P54" s="2"/>
    </row>
    <row r="55" spans="1:16" s="3" customFormat="1" ht="14.5" thickBot="1" x14ac:dyDescent="0.35">
      <c r="B55" s="140"/>
      <c r="C55" s="87" t="s">
        <v>61</v>
      </c>
      <c r="D55" s="451" t="s">
        <v>1036</v>
      </c>
      <c r="E55" s="47"/>
      <c r="G55" s="2"/>
      <c r="H55" s="4" t="s">
        <v>66</v>
      </c>
      <c r="I55" s="2"/>
      <c r="J55" s="2"/>
      <c r="K55" s="2"/>
      <c r="L55" s="2"/>
      <c r="M55" s="2"/>
      <c r="N55" s="2"/>
      <c r="O55" s="2"/>
      <c r="P55" s="2"/>
    </row>
    <row r="56" spans="1:16" s="3" customFormat="1" ht="14.5" thickBot="1" x14ac:dyDescent="0.35">
      <c r="B56" s="140"/>
      <c r="C56" s="83" t="s">
        <v>263</v>
      </c>
      <c r="D56" s="49"/>
      <c r="E56" s="47"/>
      <c r="G56" s="2"/>
      <c r="H56" s="4" t="s">
        <v>67</v>
      </c>
      <c r="I56" s="2"/>
      <c r="J56" s="2"/>
      <c r="K56" s="2"/>
      <c r="L56" s="2"/>
      <c r="M56" s="2"/>
      <c r="N56" s="2"/>
      <c r="O56" s="2"/>
      <c r="P56" s="2"/>
    </row>
    <row r="57" spans="1:16" s="3" customFormat="1" x14ac:dyDescent="0.3">
      <c r="B57" s="140"/>
      <c r="C57" s="87" t="s">
        <v>57</v>
      </c>
      <c r="D57" s="453" t="s">
        <v>853</v>
      </c>
      <c r="E57" s="47"/>
      <c r="G57" s="2"/>
      <c r="H57" s="4" t="s">
        <v>68</v>
      </c>
      <c r="I57" s="2"/>
      <c r="J57" s="2"/>
      <c r="K57" s="2"/>
      <c r="L57" s="2"/>
      <c r="M57" s="2"/>
      <c r="N57" s="2"/>
      <c r="O57" s="2"/>
      <c r="P57" s="2"/>
    </row>
    <row r="58" spans="1:16" s="3" customFormat="1" ht="14.5" x14ac:dyDescent="0.35">
      <c r="B58" s="140"/>
      <c r="C58" s="87" t="s">
        <v>59</v>
      </c>
      <c r="D58" s="454" t="s">
        <v>854</v>
      </c>
      <c r="E58" s="47"/>
      <c r="G58" s="2"/>
      <c r="H58" s="4" t="s">
        <v>69</v>
      </c>
      <c r="I58" s="2"/>
      <c r="J58" s="2"/>
      <c r="K58" s="2"/>
      <c r="L58" s="2"/>
      <c r="M58" s="2"/>
      <c r="N58" s="2"/>
      <c r="O58" s="2"/>
      <c r="P58" s="2"/>
    </row>
    <row r="59" spans="1:16" ht="14.5" thickBot="1" x14ac:dyDescent="0.35">
      <c r="A59" s="3"/>
      <c r="B59" s="140"/>
      <c r="C59" s="87" t="s">
        <v>61</v>
      </c>
      <c r="D59" s="451" t="s">
        <v>1031</v>
      </c>
      <c r="E59" s="47"/>
      <c r="H59" s="4" t="s">
        <v>70</v>
      </c>
    </row>
    <row r="60" spans="1:16" ht="14.5" thickBot="1" x14ac:dyDescent="0.35">
      <c r="B60" s="140"/>
      <c r="C60" s="83" t="s">
        <v>204</v>
      </c>
      <c r="D60" s="49"/>
      <c r="E60" s="47"/>
      <c r="H60" s="4" t="s">
        <v>71</v>
      </c>
    </row>
    <row r="61" spans="1:16" ht="28.5" thickBot="1" x14ac:dyDescent="0.35">
      <c r="B61" s="140"/>
      <c r="C61" s="87" t="s">
        <v>57</v>
      </c>
      <c r="D61" s="19" t="s">
        <v>1037</v>
      </c>
      <c r="E61" s="47"/>
      <c r="H61" s="4" t="s">
        <v>72</v>
      </c>
    </row>
    <row r="62" spans="1:16" ht="14.5" x14ac:dyDescent="0.3">
      <c r="B62" s="140"/>
      <c r="C62" s="87" t="s">
        <v>59</v>
      </c>
      <c r="D62" s="452" t="s">
        <v>1038</v>
      </c>
      <c r="E62" s="47"/>
      <c r="H62" s="4" t="s">
        <v>73</v>
      </c>
    </row>
    <row r="63" spans="1:16" ht="14.5" thickBot="1" x14ac:dyDescent="0.35">
      <c r="B63" s="140"/>
      <c r="C63" s="87" t="s">
        <v>61</v>
      </c>
      <c r="D63" s="556">
        <v>43964</v>
      </c>
      <c r="E63" s="47"/>
      <c r="H63" s="4" t="s">
        <v>74</v>
      </c>
    </row>
    <row r="64" spans="1:16" ht="14.5" thickBot="1" x14ac:dyDescent="0.35">
      <c r="B64" s="140"/>
      <c r="C64" s="83" t="s">
        <v>204</v>
      </c>
      <c r="D64" s="49"/>
      <c r="E64" s="47"/>
      <c r="H64" s="4" t="s">
        <v>75</v>
      </c>
    </row>
    <row r="65" spans="2:8" ht="28" x14ac:dyDescent="0.3">
      <c r="B65" s="140"/>
      <c r="C65" s="87" t="s">
        <v>57</v>
      </c>
      <c r="D65" s="453" t="s">
        <v>855</v>
      </c>
      <c r="E65" s="47"/>
      <c r="H65" s="4" t="s">
        <v>76</v>
      </c>
    </row>
    <row r="66" spans="2:8" ht="14.5" x14ac:dyDescent="0.3">
      <c r="B66" s="140"/>
      <c r="C66" s="87" t="s">
        <v>59</v>
      </c>
      <c r="D66" s="558" t="s">
        <v>1040</v>
      </c>
      <c r="E66" s="47"/>
      <c r="H66" s="4" t="s">
        <v>77</v>
      </c>
    </row>
    <row r="67" spans="2:8" ht="14.5" thickBot="1" x14ac:dyDescent="0.35">
      <c r="B67" s="140"/>
      <c r="C67" s="87" t="s">
        <v>61</v>
      </c>
      <c r="D67" s="451" t="s">
        <v>1031</v>
      </c>
      <c r="E67" s="47"/>
      <c r="H67" s="4" t="s">
        <v>78</v>
      </c>
    </row>
    <row r="68" spans="2:8" ht="14.5" thickBot="1" x14ac:dyDescent="0.35">
      <c r="B68" s="140"/>
      <c r="C68" s="83" t="s">
        <v>204</v>
      </c>
      <c r="D68" s="49"/>
      <c r="E68" s="47"/>
      <c r="H68" s="4" t="s">
        <v>79</v>
      </c>
    </row>
    <row r="69" spans="2:8" x14ac:dyDescent="0.3">
      <c r="B69" s="140"/>
      <c r="C69" s="87" t="s">
        <v>57</v>
      </c>
      <c r="D69" s="20"/>
      <c r="E69" s="47"/>
      <c r="H69" s="4" t="s">
        <v>80</v>
      </c>
    </row>
    <row r="70" spans="2:8" x14ac:dyDescent="0.3">
      <c r="B70" s="140"/>
      <c r="C70" s="87" t="s">
        <v>59</v>
      </c>
      <c r="D70" s="17"/>
      <c r="E70" s="47"/>
      <c r="H70" s="4" t="s">
        <v>81</v>
      </c>
    </row>
    <row r="71" spans="2:8" ht="14.5" thickBot="1" x14ac:dyDescent="0.35">
      <c r="B71" s="140"/>
      <c r="C71" s="87" t="s">
        <v>61</v>
      </c>
      <c r="D71" s="21"/>
      <c r="E71" s="47"/>
      <c r="H71" s="4" t="s">
        <v>82</v>
      </c>
    </row>
    <row r="72" spans="2:8" ht="14.5" thickBot="1" x14ac:dyDescent="0.35">
      <c r="B72" s="144"/>
      <c r="C72" s="145"/>
      <c r="D72" s="88"/>
      <c r="E72" s="59"/>
      <c r="H72" s="4" t="s">
        <v>83</v>
      </c>
    </row>
    <row r="73" spans="2:8" x14ac:dyDescent="0.3">
      <c r="H73" s="4" t="s">
        <v>84</v>
      </c>
    </row>
    <row r="74" spans="2:8" ht="14.75" customHeight="1" x14ac:dyDescent="0.3">
      <c r="H74" s="4" t="s">
        <v>85</v>
      </c>
    </row>
    <row r="75" spans="2:8" x14ac:dyDescent="0.3">
      <c r="H75" s="4" t="s">
        <v>86</v>
      </c>
    </row>
    <row r="76" spans="2:8" ht="14" customHeight="1" x14ac:dyDescent="0.3">
      <c r="H76" s="4" t="s">
        <v>87</v>
      </c>
    </row>
    <row r="77" spans="2:8" x14ac:dyDescent="0.3">
      <c r="H77" s="4" t="s">
        <v>88</v>
      </c>
    </row>
    <row r="78" spans="2:8" x14ac:dyDescent="0.3">
      <c r="H78" s="4" t="s">
        <v>89</v>
      </c>
    </row>
    <row r="79" spans="2:8" ht="14"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disablePrompts="1"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48" r:id="rId2" xr:uid="{00000000-0004-0000-0000-000001000000}"/>
    <hyperlink ref="D58" r:id="rId3" display="mctorres@caf.com /" xr:uid="{00000000-0004-0000-0000-000002000000}"/>
    <hyperlink ref="D66" r:id="rId4" xr:uid="{00000000-0004-0000-0000-000003000000}"/>
    <hyperlink ref="D54" r:id="rId5" display="rmorales@minam.gob.pe" xr:uid="{00000000-0004-0000-0000-000004000000}"/>
    <hyperlink ref="D62" r:id="rId6" xr:uid="{00000000-0004-0000-0000-000005000000}"/>
  </hyperlinks>
  <pageMargins left="0.7" right="0.7" top="0.75" bottom="0.75" header="0.3" footer="0.3"/>
  <pageSetup orientation="landscape" r:id="rId7"/>
  <drawing r:id="rId8"/>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334"/>
  <sheetViews>
    <sheetView showGridLines="0" topLeftCell="H1" zoomScale="70" zoomScaleNormal="70" zoomScalePageLayoutView="85" workbookViewId="0">
      <selection activeCell="Q68" sqref="Q68"/>
    </sheetView>
  </sheetViews>
  <sheetFormatPr defaultColWidth="8.6328125" defaultRowHeight="14.5" outlineLevelRow="1" x14ac:dyDescent="0.35"/>
  <cols>
    <col min="1" max="1" width="3" style="160" customWidth="1"/>
    <col min="2" max="2" width="28.453125" style="160" customWidth="1"/>
    <col min="3" max="3" width="50.453125" style="160" customWidth="1"/>
    <col min="4" max="4" width="34.36328125" style="160" customWidth="1"/>
    <col min="5" max="5" width="32" style="160" customWidth="1"/>
    <col min="6" max="6" width="26.6328125" style="160" customWidth="1"/>
    <col min="7" max="7" width="26.453125" style="160" bestFit="1" customWidth="1"/>
    <col min="8" max="8" width="30" style="160" customWidth="1"/>
    <col min="9" max="9" width="26.36328125" style="160" customWidth="1"/>
    <col min="10" max="10" width="25.6328125" style="160" customWidth="1"/>
    <col min="11" max="11" width="31" style="160" bestFit="1" customWidth="1"/>
    <col min="12" max="12" width="30.36328125" style="160" customWidth="1"/>
    <col min="13" max="13" width="27.36328125" style="160" bestFit="1" customWidth="1"/>
    <col min="14" max="14" width="25" style="160" customWidth="1"/>
    <col min="15" max="15" width="25.6328125" style="160" bestFit="1" customWidth="1"/>
    <col min="16" max="16" width="30.36328125" style="160" customWidth="1"/>
    <col min="17" max="17" width="27.36328125" style="160" bestFit="1" customWidth="1"/>
    <col min="18" max="18" width="24.36328125" style="160" customWidth="1"/>
    <col min="19" max="19" width="23.36328125" style="160" bestFit="1" customWidth="1"/>
    <col min="20" max="20" width="27.6328125" style="160" customWidth="1"/>
    <col min="21" max="16384" width="8.6328125" style="160"/>
  </cols>
  <sheetData>
    <row r="1" spans="2:19" ht="15" thickBot="1" x14ac:dyDescent="0.4"/>
    <row r="2" spans="2:19" ht="26" x14ac:dyDescent="0.35">
      <c r="B2" s="97"/>
      <c r="C2" s="1000"/>
      <c r="D2" s="1000"/>
      <c r="E2" s="1000"/>
      <c r="F2" s="1000"/>
      <c r="G2" s="1000"/>
      <c r="H2" s="91"/>
      <c r="I2" s="91"/>
      <c r="J2" s="91"/>
      <c r="K2" s="91"/>
      <c r="L2" s="91"/>
      <c r="M2" s="91"/>
      <c r="N2" s="91"/>
      <c r="O2" s="91"/>
      <c r="P2" s="91"/>
      <c r="Q2" s="91"/>
      <c r="R2" s="91"/>
      <c r="S2" s="92"/>
    </row>
    <row r="3" spans="2:19" ht="26" x14ac:dyDescent="0.35">
      <c r="B3" s="98"/>
      <c r="C3" s="1007" t="s">
        <v>270</v>
      </c>
      <c r="D3" s="1008"/>
      <c r="E3" s="1008"/>
      <c r="F3" s="1008"/>
      <c r="G3" s="1009"/>
      <c r="H3" s="94"/>
      <c r="I3" s="94"/>
      <c r="J3" s="94"/>
      <c r="K3" s="94"/>
      <c r="L3" s="94"/>
      <c r="M3" s="94"/>
      <c r="N3" s="94"/>
      <c r="O3" s="94"/>
      <c r="P3" s="94"/>
      <c r="Q3" s="94"/>
      <c r="R3" s="94"/>
      <c r="S3" s="96"/>
    </row>
    <row r="4" spans="2:19" ht="26" x14ac:dyDescent="0.35">
      <c r="B4" s="98"/>
      <c r="C4" s="99"/>
      <c r="D4" s="99"/>
      <c r="E4" s="99"/>
      <c r="F4" s="99"/>
      <c r="G4" s="99"/>
      <c r="H4" s="94"/>
      <c r="I4" s="94"/>
      <c r="J4" s="94"/>
      <c r="K4" s="94"/>
      <c r="L4" s="94"/>
      <c r="M4" s="94"/>
      <c r="N4" s="94"/>
      <c r="O4" s="94"/>
      <c r="P4" s="94"/>
      <c r="Q4" s="94"/>
      <c r="R4" s="94"/>
      <c r="S4" s="96"/>
    </row>
    <row r="5" spans="2:19" ht="15" thickBot="1" x14ac:dyDescent="0.4">
      <c r="B5" s="93"/>
      <c r="C5" s="94"/>
      <c r="D5" s="94"/>
      <c r="E5" s="94"/>
      <c r="F5" s="94"/>
      <c r="G5" s="94"/>
      <c r="H5" s="94"/>
      <c r="I5" s="94"/>
      <c r="J5" s="94"/>
      <c r="K5" s="94"/>
      <c r="L5" s="94"/>
      <c r="M5" s="94"/>
      <c r="N5" s="94"/>
      <c r="O5" s="94"/>
      <c r="P5" s="94"/>
      <c r="Q5" s="94"/>
      <c r="R5" s="94"/>
      <c r="S5" s="96"/>
    </row>
    <row r="6" spans="2:19" ht="34.5" customHeight="1" thickBot="1" x14ac:dyDescent="0.4">
      <c r="B6" s="1001" t="s">
        <v>839</v>
      </c>
      <c r="C6" s="1002"/>
      <c r="D6" s="1002"/>
      <c r="E6" s="1002"/>
      <c r="F6" s="1002"/>
      <c r="G6" s="1002"/>
      <c r="H6" s="253"/>
      <c r="I6" s="253"/>
      <c r="J6" s="253"/>
      <c r="K6" s="253"/>
      <c r="L6" s="253"/>
      <c r="M6" s="253"/>
      <c r="N6" s="253"/>
      <c r="O6" s="253"/>
      <c r="P6" s="253"/>
      <c r="Q6" s="253"/>
      <c r="R6" s="253"/>
      <c r="S6" s="254"/>
    </row>
    <row r="7" spans="2:19" ht="15.75" customHeight="1" x14ac:dyDescent="0.35">
      <c r="B7" s="1003" t="s">
        <v>650</v>
      </c>
      <c r="C7" s="1004"/>
      <c r="D7" s="1004"/>
      <c r="E7" s="1004"/>
      <c r="F7" s="1004"/>
      <c r="G7" s="1004"/>
      <c r="H7" s="253"/>
      <c r="I7" s="253"/>
      <c r="J7" s="253"/>
      <c r="K7" s="253"/>
      <c r="L7" s="253"/>
      <c r="M7" s="253"/>
      <c r="N7" s="253"/>
      <c r="O7" s="253"/>
      <c r="P7" s="253"/>
      <c r="Q7" s="253"/>
      <c r="R7" s="253"/>
      <c r="S7" s="254"/>
    </row>
    <row r="8" spans="2:19" ht="15.75" customHeight="1" thickBot="1" x14ac:dyDescent="0.4">
      <c r="B8" s="1005" t="s">
        <v>841</v>
      </c>
      <c r="C8" s="1006"/>
      <c r="D8" s="1006"/>
      <c r="E8" s="1006"/>
      <c r="F8" s="1006"/>
      <c r="G8" s="1006"/>
      <c r="H8" s="255"/>
      <c r="I8" s="255"/>
      <c r="J8" s="255"/>
      <c r="K8" s="255"/>
      <c r="L8" s="255"/>
      <c r="M8" s="255"/>
      <c r="N8" s="255"/>
      <c r="O8" s="255"/>
      <c r="P8" s="255"/>
      <c r="Q8" s="255"/>
      <c r="R8" s="255"/>
      <c r="S8" s="256"/>
    </row>
    <row r="10" spans="2:19" ht="21" x14ac:dyDescent="0.5">
      <c r="B10" s="911" t="s">
        <v>296</v>
      </c>
      <c r="C10" s="911"/>
    </row>
    <row r="11" spans="2:19" ht="15" thickBot="1" x14ac:dyDescent="0.4"/>
    <row r="12" spans="2:19" ht="15" customHeight="1" thickBot="1" x14ac:dyDescent="0.4">
      <c r="B12" s="259" t="s">
        <v>297</v>
      </c>
      <c r="C12" s="161" t="s">
        <v>844</v>
      </c>
    </row>
    <row r="13" spans="2:19" ht="15.75" customHeight="1" thickBot="1" x14ac:dyDescent="0.4">
      <c r="B13" s="259" t="s">
        <v>263</v>
      </c>
      <c r="C13" s="161" t="s">
        <v>1030</v>
      </c>
    </row>
    <row r="14" spans="2:19" ht="15.75" customHeight="1" thickBot="1" x14ac:dyDescent="0.4">
      <c r="B14" s="259" t="s">
        <v>651</v>
      </c>
      <c r="C14" s="161" t="s">
        <v>590</v>
      </c>
    </row>
    <row r="15" spans="2:19" ht="15.75" customHeight="1" thickBot="1" x14ac:dyDescent="0.4">
      <c r="B15" s="259" t="s">
        <v>298</v>
      </c>
      <c r="C15" s="161" t="s">
        <v>141</v>
      </c>
    </row>
    <row r="16" spans="2:19" ht="15" thickBot="1" x14ac:dyDescent="0.4">
      <c r="B16" s="259" t="s">
        <v>299</v>
      </c>
      <c r="C16" s="161" t="s">
        <v>593</v>
      </c>
    </row>
    <row r="17" spans="2:19" ht="15" thickBot="1" x14ac:dyDescent="0.4">
      <c r="B17" s="259" t="s">
        <v>300</v>
      </c>
      <c r="C17" s="161" t="s">
        <v>482</v>
      </c>
    </row>
    <row r="18" spans="2:19" ht="15" thickBot="1" x14ac:dyDescent="0.4"/>
    <row r="19" spans="2:19" ht="15" thickBot="1" x14ac:dyDescent="0.4">
      <c r="D19" s="889" t="s">
        <v>301</v>
      </c>
      <c r="E19" s="890"/>
      <c r="F19" s="890"/>
      <c r="G19" s="891"/>
      <c r="H19" s="889" t="s">
        <v>302</v>
      </c>
      <c r="I19" s="890"/>
      <c r="J19" s="890"/>
      <c r="K19" s="891"/>
      <c r="L19" s="889" t="s">
        <v>303</v>
      </c>
      <c r="M19" s="890"/>
      <c r="N19" s="890"/>
      <c r="O19" s="891"/>
      <c r="P19" s="889" t="s">
        <v>304</v>
      </c>
      <c r="Q19" s="890"/>
      <c r="R19" s="890"/>
      <c r="S19" s="891"/>
    </row>
    <row r="20" spans="2:19" ht="45" customHeight="1" thickBot="1" x14ac:dyDescent="0.4">
      <c r="B20" s="912" t="s">
        <v>305</v>
      </c>
      <c r="C20" s="915" t="s">
        <v>306</v>
      </c>
      <c r="D20" s="162"/>
      <c r="E20" s="163" t="s">
        <v>307</v>
      </c>
      <c r="F20" s="164" t="s">
        <v>308</v>
      </c>
      <c r="G20" s="165" t="s">
        <v>309</v>
      </c>
      <c r="H20" s="162"/>
      <c r="I20" s="163" t="s">
        <v>307</v>
      </c>
      <c r="J20" s="164" t="s">
        <v>308</v>
      </c>
      <c r="K20" s="165" t="s">
        <v>309</v>
      </c>
      <c r="L20" s="162"/>
      <c r="M20" s="163" t="s">
        <v>307</v>
      </c>
      <c r="N20" s="164" t="s">
        <v>308</v>
      </c>
      <c r="O20" s="165" t="s">
        <v>309</v>
      </c>
      <c r="P20" s="162"/>
      <c r="Q20" s="163" t="s">
        <v>307</v>
      </c>
      <c r="R20" s="164" t="s">
        <v>308</v>
      </c>
      <c r="S20" s="165" t="s">
        <v>309</v>
      </c>
    </row>
    <row r="21" spans="2:19" ht="40.5" customHeight="1" x14ac:dyDescent="0.35">
      <c r="B21" s="913"/>
      <c r="C21" s="916"/>
      <c r="D21" s="166" t="s">
        <v>310</v>
      </c>
      <c r="E21" s="537">
        <v>0</v>
      </c>
      <c r="F21" s="167">
        <v>0</v>
      </c>
      <c r="G21" s="538">
        <f>E21-F21</f>
        <v>0</v>
      </c>
      <c r="H21" s="168" t="s">
        <v>310</v>
      </c>
      <c r="I21" s="538">
        <v>240467</v>
      </c>
      <c r="J21" s="538">
        <v>68848</v>
      </c>
      <c r="K21" s="538">
        <f>I21-J21</f>
        <v>171619</v>
      </c>
      <c r="L21" s="166" t="s">
        <v>310</v>
      </c>
      <c r="M21" s="169"/>
      <c r="N21" s="170"/>
      <c r="O21" s="171"/>
      <c r="P21" s="166" t="s">
        <v>310</v>
      </c>
      <c r="Q21" s="169"/>
      <c r="R21" s="170"/>
      <c r="S21" s="171"/>
    </row>
    <row r="22" spans="2:19" ht="39.75" customHeight="1" x14ac:dyDescent="0.35">
      <c r="B22" s="913"/>
      <c r="C22" s="916"/>
      <c r="D22" s="172" t="s">
        <v>311</v>
      </c>
      <c r="E22" s="173">
        <v>0</v>
      </c>
      <c r="F22" s="173">
        <v>0</v>
      </c>
      <c r="G22" s="174">
        <v>0</v>
      </c>
      <c r="H22" s="175" t="s">
        <v>311</v>
      </c>
      <c r="I22" s="173">
        <v>0.47</v>
      </c>
      <c r="J22" s="173">
        <v>0.49</v>
      </c>
      <c r="K22" s="174">
        <v>0.48</v>
      </c>
      <c r="L22" s="172" t="s">
        <v>311</v>
      </c>
      <c r="M22" s="176"/>
      <c r="N22" s="176"/>
      <c r="O22" s="177"/>
      <c r="P22" s="172" t="s">
        <v>311</v>
      </c>
      <c r="Q22" s="176"/>
      <c r="R22" s="176"/>
      <c r="S22" s="177"/>
    </row>
    <row r="23" spans="2:19" ht="37.5" customHeight="1" x14ac:dyDescent="0.35">
      <c r="B23" s="914"/>
      <c r="C23" s="917"/>
      <c r="D23" s="172" t="s">
        <v>312</v>
      </c>
      <c r="E23" s="173">
        <v>0</v>
      </c>
      <c r="F23" s="173">
        <v>0</v>
      </c>
      <c r="G23" s="174">
        <v>0</v>
      </c>
      <c r="H23" s="175" t="s">
        <v>312</v>
      </c>
      <c r="I23" s="173">
        <v>0</v>
      </c>
      <c r="J23" s="173">
        <v>0</v>
      </c>
      <c r="K23" s="174">
        <v>0</v>
      </c>
      <c r="L23" s="172" t="s">
        <v>312</v>
      </c>
      <c r="M23" s="176"/>
      <c r="N23" s="176"/>
      <c r="O23" s="177"/>
      <c r="P23" s="172" t="s">
        <v>312</v>
      </c>
      <c r="Q23" s="176"/>
      <c r="R23" s="176"/>
      <c r="S23" s="177"/>
    </row>
    <row r="24" spans="2:19" ht="14.75" customHeight="1" thickBot="1" x14ac:dyDescent="0.4">
      <c r="B24" s="178"/>
      <c r="C24" s="178"/>
      <c r="Q24" s="179"/>
      <c r="R24" s="179"/>
      <c r="S24" s="179"/>
    </row>
    <row r="25" spans="2:19" ht="30" customHeight="1" thickBot="1" x14ac:dyDescent="0.4">
      <c r="B25" s="178"/>
      <c r="C25" s="178"/>
      <c r="D25" s="889" t="s">
        <v>301</v>
      </c>
      <c r="E25" s="890"/>
      <c r="F25" s="890"/>
      <c r="G25" s="891"/>
      <c r="H25" s="889" t="s">
        <v>302</v>
      </c>
      <c r="I25" s="890"/>
      <c r="J25" s="890"/>
      <c r="K25" s="891"/>
      <c r="L25" s="889" t="s">
        <v>303</v>
      </c>
      <c r="M25" s="890"/>
      <c r="N25" s="890"/>
      <c r="O25" s="891"/>
      <c r="P25" s="889" t="s">
        <v>304</v>
      </c>
      <c r="Q25" s="890"/>
      <c r="R25" s="890"/>
      <c r="S25" s="891"/>
    </row>
    <row r="26" spans="2:19" ht="47.25" customHeight="1" x14ac:dyDescent="0.35">
      <c r="B26" s="912" t="s">
        <v>313</v>
      </c>
      <c r="C26" s="912" t="s">
        <v>314</v>
      </c>
      <c r="D26" s="918" t="s">
        <v>315</v>
      </c>
      <c r="E26" s="919"/>
      <c r="F26" s="180" t="s">
        <v>316</v>
      </c>
      <c r="G26" s="181" t="s">
        <v>317</v>
      </c>
      <c r="H26" s="918" t="s">
        <v>315</v>
      </c>
      <c r="I26" s="919"/>
      <c r="J26" s="180" t="s">
        <v>316</v>
      </c>
      <c r="K26" s="181" t="s">
        <v>317</v>
      </c>
      <c r="L26" s="918" t="s">
        <v>315</v>
      </c>
      <c r="M26" s="919"/>
      <c r="N26" s="180" t="s">
        <v>316</v>
      </c>
      <c r="O26" s="181" t="s">
        <v>317</v>
      </c>
      <c r="P26" s="918" t="s">
        <v>315</v>
      </c>
      <c r="Q26" s="919"/>
      <c r="R26" s="180" t="s">
        <v>316</v>
      </c>
      <c r="S26" s="181" t="s">
        <v>317</v>
      </c>
    </row>
    <row r="27" spans="2:19" ht="51" customHeight="1" x14ac:dyDescent="0.35">
      <c r="B27" s="913"/>
      <c r="C27" s="913"/>
      <c r="D27" s="182" t="s">
        <v>310</v>
      </c>
      <c r="E27" s="183"/>
      <c r="F27" s="934"/>
      <c r="G27" s="936"/>
      <c r="H27" s="182" t="s">
        <v>310</v>
      </c>
      <c r="I27" s="184"/>
      <c r="J27" s="920"/>
      <c r="K27" s="922"/>
      <c r="L27" s="182" t="s">
        <v>310</v>
      </c>
      <c r="M27" s="184"/>
      <c r="N27" s="920"/>
      <c r="O27" s="922"/>
      <c r="P27" s="182" t="s">
        <v>310</v>
      </c>
      <c r="Q27" s="184"/>
      <c r="R27" s="920"/>
      <c r="S27" s="922"/>
    </row>
    <row r="28" spans="2:19" ht="51" customHeight="1" x14ac:dyDescent="0.35">
      <c r="B28" s="914"/>
      <c r="C28" s="914"/>
      <c r="D28" s="185" t="s">
        <v>318</v>
      </c>
      <c r="E28" s="186"/>
      <c r="F28" s="935"/>
      <c r="G28" s="937"/>
      <c r="H28" s="185" t="s">
        <v>318</v>
      </c>
      <c r="I28" s="187"/>
      <c r="J28" s="921"/>
      <c r="K28" s="923"/>
      <c r="L28" s="185" t="s">
        <v>318</v>
      </c>
      <c r="M28" s="187"/>
      <c r="N28" s="921"/>
      <c r="O28" s="923"/>
      <c r="P28" s="185" t="s">
        <v>318</v>
      </c>
      <c r="Q28" s="187"/>
      <c r="R28" s="921"/>
      <c r="S28" s="923"/>
    </row>
    <row r="29" spans="2:19" ht="45.5" customHeight="1" x14ac:dyDescent="0.35">
      <c r="B29" s="924" t="s">
        <v>319</v>
      </c>
      <c r="C29" s="927" t="s">
        <v>320</v>
      </c>
      <c r="D29" s="188" t="s">
        <v>321</v>
      </c>
      <c r="E29" s="189" t="s">
        <v>300</v>
      </c>
      <c r="F29" s="189" t="s">
        <v>322</v>
      </c>
      <c r="G29" s="190" t="s">
        <v>323</v>
      </c>
      <c r="H29" s="188" t="s">
        <v>321</v>
      </c>
      <c r="I29" s="189" t="s">
        <v>300</v>
      </c>
      <c r="J29" s="189" t="s">
        <v>322</v>
      </c>
      <c r="K29" s="190" t="s">
        <v>323</v>
      </c>
      <c r="L29" s="188" t="s">
        <v>321</v>
      </c>
      <c r="M29" s="189" t="s">
        <v>300</v>
      </c>
      <c r="N29" s="189" t="s">
        <v>322</v>
      </c>
      <c r="O29" s="190" t="s">
        <v>323</v>
      </c>
      <c r="P29" s="188" t="s">
        <v>321</v>
      </c>
      <c r="Q29" s="189" t="s">
        <v>300</v>
      </c>
      <c r="R29" s="189" t="s">
        <v>322</v>
      </c>
      <c r="S29" s="190" t="s">
        <v>323</v>
      </c>
    </row>
    <row r="30" spans="2:19" ht="30" customHeight="1" x14ac:dyDescent="0.35">
      <c r="B30" s="925"/>
      <c r="C30" s="928"/>
      <c r="D30" s="191"/>
      <c r="E30" s="192"/>
      <c r="F30" s="192"/>
      <c r="G30" s="193" t="s">
        <v>534</v>
      </c>
      <c r="H30" s="194"/>
      <c r="I30" s="195"/>
      <c r="J30" s="194"/>
      <c r="K30" s="196"/>
      <c r="L30" s="194"/>
      <c r="M30" s="195"/>
      <c r="N30" s="194"/>
      <c r="O30" s="196"/>
      <c r="P30" s="194"/>
      <c r="Q30" s="195"/>
      <c r="R30" s="194"/>
      <c r="S30" s="196"/>
    </row>
    <row r="31" spans="2:19" ht="36.75" hidden="1" customHeight="1" outlineLevel="1" x14ac:dyDescent="0.35">
      <c r="B31" s="925"/>
      <c r="C31" s="928"/>
      <c r="D31" s="188" t="s">
        <v>321</v>
      </c>
      <c r="E31" s="189" t="s">
        <v>300</v>
      </c>
      <c r="F31" s="189" t="s">
        <v>322</v>
      </c>
      <c r="G31" s="190" t="s">
        <v>323</v>
      </c>
      <c r="H31" s="188" t="s">
        <v>321</v>
      </c>
      <c r="I31" s="189" t="s">
        <v>300</v>
      </c>
      <c r="J31" s="189" t="s">
        <v>322</v>
      </c>
      <c r="K31" s="190" t="s">
        <v>323</v>
      </c>
      <c r="L31" s="188" t="s">
        <v>321</v>
      </c>
      <c r="M31" s="189" t="s">
        <v>300</v>
      </c>
      <c r="N31" s="189" t="s">
        <v>322</v>
      </c>
      <c r="O31" s="190" t="s">
        <v>323</v>
      </c>
      <c r="P31" s="188" t="s">
        <v>321</v>
      </c>
      <c r="Q31" s="189" t="s">
        <v>300</v>
      </c>
      <c r="R31" s="189" t="s">
        <v>322</v>
      </c>
      <c r="S31" s="190" t="s">
        <v>323</v>
      </c>
    </row>
    <row r="32" spans="2:19" ht="30" hidden="1" customHeight="1" outlineLevel="1" x14ac:dyDescent="0.35">
      <c r="B32" s="925"/>
      <c r="C32" s="928"/>
      <c r="D32" s="191"/>
      <c r="E32" s="192"/>
      <c r="F32" s="192"/>
      <c r="G32" s="193"/>
      <c r="H32" s="194"/>
      <c r="I32" s="195"/>
      <c r="J32" s="194"/>
      <c r="K32" s="196"/>
      <c r="L32" s="194"/>
      <c r="M32" s="195"/>
      <c r="N32" s="194"/>
      <c r="O32" s="196"/>
      <c r="P32" s="194"/>
      <c r="Q32" s="195"/>
      <c r="R32" s="194"/>
      <c r="S32" s="196"/>
    </row>
    <row r="33" spans="2:19" ht="36" hidden="1" customHeight="1" outlineLevel="1" x14ac:dyDescent="0.35">
      <c r="B33" s="925"/>
      <c r="C33" s="928"/>
      <c r="D33" s="188" t="s">
        <v>321</v>
      </c>
      <c r="E33" s="189" t="s">
        <v>300</v>
      </c>
      <c r="F33" s="189" t="s">
        <v>322</v>
      </c>
      <c r="G33" s="190" t="s">
        <v>323</v>
      </c>
      <c r="H33" s="188" t="s">
        <v>321</v>
      </c>
      <c r="I33" s="189" t="s">
        <v>300</v>
      </c>
      <c r="J33" s="189" t="s">
        <v>322</v>
      </c>
      <c r="K33" s="190" t="s">
        <v>323</v>
      </c>
      <c r="L33" s="188" t="s">
        <v>321</v>
      </c>
      <c r="M33" s="189" t="s">
        <v>300</v>
      </c>
      <c r="N33" s="189" t="s">
        <v>322</v>
      </c>
      <c r="O33" s="190" t="s">
        <v>323</v>
      </c>
      <c r="P33" s="188" t="s">
        <v>321</v>
      </c>
      <c r="Q33" s="189" t="s">
        <v>300</v>
      </c>
      <c r="R33" s="189" t="s">
        <v>322</v>
      </c>
      <c r="S33" s="190" t="s">
        <v>323</v>
      </c>
    </row>
    <row r="34" spans="2:19" ht="30" hidden="1" customHeight="1" outlineLevel="1" x14ac:dyDescent="0.35">
      <c r="B34" s="925"/>
      <c r="C34" s="928"/>
      <c r="D34" s="191"/>
      <c r="E34" s="192"/>
      <c r="F34" s="192"/>
      <c r="G34" s="193"/>
      <c r="H34" s="194"/>
      <c r="I34" s="195"/>
      <c r="J34" s="194"/>
      <c r="K34" s="196"/>
      <c r="L34" s="194"/>
      <c r="M34" s="195"/>
      <c r="N34" s="194"/>
      <c r="O34" s="196"/>
      <c r="P34" s="194"/>
      <c r="Q34" s="195"/>
      <c r="R34" s="194"/>
      <c r="S34" s="196"/>
    </row>
    <row r="35" spans="2:19" ht="39" hidden="1" customHeight="1" outlineLevel="1" x14ac:dyDescent="0.35">
      <c r="B35" s="925"/>
      <c r="C35" s="928"/>
      <c r="D35" s="188" t="s">
        <v>321</v>
      </c>
      <c r="E35" s="189" t="s">
        <v>300</v>
      </c>
      <c r="F35" s="189" t="s">
        <v>322</v>
      </c>
      <c r="G35" s="190" t="s">
        <v>323</v>
      </c>
      <c r="H35" s="188" t="s">
        <v>321</v>
      </c>
      <c r="I35" s="189" t="s">
        <v>300</v>
      </c>
      <c r="J35" s="189" t="s">
        <v>322</v>
      </c>
      <c r="K35" s="190" t="s">
        <v>323</v>
      </c>
      <c r="L35" s="188" t="s">
        <v>321</v>
      </c>
      <c r="M35" s="189" t="s">
        <v>300</v>
      </c>
      <c r="N35" s="189" t="s">
        <v>322</v>
      </c>
      <c r="O35" s="190" t="s">
        <v>323</v>
      </c>
      <c r="P35" s="188" t="s">
        <v>321</v>
      </c>
      <c r="Q35" s="189" t="s">
        <v>300</v>
      </c>
      <c r="R35" s="189" t="s">
        <v>322</v>
      </c>
      <c r="S35" s="190" t="s">
        <v>323</v>
      </c>
    </row>
    <row r="36" spans="2:19" ht="30" hidden="1" customHeight="1" outlineLevel="1" x14ac:dyDescent="0.35">
      <c r="B36" s="925"/>
      <c r="C36" s="928"/>
      <c r="D36" s="191"/>
      <c r="E36" s="192"/>
      <c r="F36" s="192"/>
      <c r="G36" s="193"/>
      <c r="H36" s="194"/>
      <c r="I36" s="195"/>
      <c r="J36" s="194"/>
      <c r="K36" s="196"/>
      <c r="L36" s="194"/>
      <c r="M36" s="195"/>
      <c r="N36" s="194"/>
      <c r="O36" s="196"/>
      <c r="P36" s="194"/>
      <c r="Q36" s="195"/>
      <c r="R36" s="194"/>
      <c r="S36" s="196"/>
    </row>
    <row r="37" spans="2:19" ht="36.75" hidden="1" customHeight="1" outlineLevel="1" x14ac:dyDescent="0.35">
      <c r="B37" s="925"/>
      <c r="C37" s="928"/>
      <c r="D37" s="188" t="s">
        <v>321</v>
      </c>
      <c r="E37" s="189" t="s">
        <v>300</v>
      </c>
      <c r="F37" s="189" t="s">
        <v>322</v>
      </c>
      <c r="G37" s="190" t="s">
        <v>323</v>
      </c>
      <c r="H37" s="188" t="s">
        <v>321</v>
      </c>
      <c r="I37" s="189" t="s">
        <v>300</v>
      </c>
      <c r="J37" s="189" t="s">
        <v>322</v>
      </c>
      <c r="K37" s="190" t="s">
        <v>323</v>
      </c>
      <c r="L37" s="188" t="s">
        <v>321</v>
      </c>
      <c r="M37" s="189" t="s">
        <v>300</v>
      </c>
      <c r="N37" s="189" t="s">
        <v>322</v>
      </c>
      <c r="O37" s="190" t="s">
        <v>323</v>
      </c>
      <c r="P37" s="188" t="s">
        <v>321</v>
      </c>
      <c r="Q37" s="189" t="s">
        <v>300</v>
      </c>
      <c r="R37" s="189" t="s">
        <v>322</v>
      </c>
      <c r="S37" s="190" t="s">
        <v>323</v>
      </c>
    </row>
    <row r="38" spans="2:19" ht="30" hidden="1" customHeight="1" outlineLevel="1" x14ac:dyDescent="0.35">
      <c r="B38" s="926"/>
      <c r="C38" s="929"/>
      <c r="D38" s="191"/>
      <c r="E38" s="192"/>
      <c r="F38" s="192"/>
      <c r="G38" s="193"/>
      <c r="H38" s="194"/>
      <c r="I38" s="195"/>
      <c r="J38" s="194"/>
      <c r="K38" s="196"/>
      <c r="L38" s="194"/>
      <c r="M38" s="195"/>
      <c r="N38" s="194"/>
      <c r="O38" s="196"/>
      <c r="P38" s="194"/>
      <c r="Q38" s="195"/>
      <c r="R38" s="194"/>
      <c r="S38" s="196"/>
    </row>
    <row r="39" spans="2:19" ht="30" customHeight="1" collapsed="1" x14ac:dyDescent="0.35">
      <c r="B39" s="924" t="s">
        <v>324</v>
      </c>
      <c r="C39" s="924" t="s">
        <v>325</v>
      </c>
      <c r="D39" s="189" t="s">
        <v>326</v>
      </c>
      <c r="E39" s="189" t="s">
        <v>327</v>
      </c>
      <c r="F39" s="164" t="s">
        <v>328</v>
      </c>
      <c r="G39" s="197"/>
      <c r="H39" s="189" t="s">
        <v>326</v>
      </c>
      <c r="I39" s="189" t="s">
        <v>327</v>
      </c>
      <c r="J39" s="164" t="s">
        <v>328</v>
      </c>
      <c r="K39" s="198"/>
      <c r="L39" s="189" t="s">
        <v>326</v>
      </c>
      <c r="M39" s="189" t="s">
        <v>327</v>
      </c>
      <c r="N39" s="164" t="s">
        <v>328</v>
      </c>
      <c r="O39" s="198"/>
      <c r="P39" s="189" t="s">
        <v>326</v>
      </c>
      <c r="Q39" s="189" t="s">
        <v>327</v>
      </c>
      <c r="R39" s="164" t="s">
        <v>328</v>
      </c>
      <c r="S39" s="198"/>
    </row>
    <row r="40" spans="2:19" ht="30" customHeight="1" x14ac:dyDescent="0.35">
      <c r="B40" s="925"/>
      <c r="C40" s="925"/>
      <c r="D40" s="932"/>
      <c r="E40" s="932"/>
      <c r="F40" s="164" t="s">
        <v>329</v>
      </c>
      <c r="G40" s="199"/>
      <c r="H40" s="930"/>
      <c r="I40" s="930"/>
      <c r="J40" s="164" t="s">
        <v>329</v>
      </c>
      <c r="K40" s="200"/>
      <c r="L40" s="930"/>
      <c r="M40" s="930"/>
      <c r="N40" s="164" t="s">
        <v>329</v>
      </c>
      <c r="O40" s="200"/>
      <c r="P40" s="930"/>
      <c r="Q40" s="930"/>
      <c r="R40" s="164" t="s">
        <v>329</v>
      </c>
      <c r="S40" s="200"/>
    </row>
    <row r="41" spans="2:19" ht="30" customHeight="1" x14ac:dyDescent="0.35">
      <c r="B41" s="925"/>
      <c r="C41" s="925"/>
      <c r="D41" s="933"/>
      <c r="E41" s="933"/>
      <c r="F41" s="164" t="s">
        <v>330</v>
      </c>
      <c r="G41" s="193"/>
      <c r="H41" s="931"/>
      <c r="I41" s="931"/>
      <c r="J41" s="164" t="s">
        <v>330</v>
      </c>
      <c r="K41" s="196"/>
      <c r="L41" s="931"/>
      <c r="M41" s="931"/>
      <c r="N41" s="164" t="s">
        <v>330</v>
      </c>
      <c r="O41" s="196"/>
      <c r="P41" s="931"/>
      <c r="Q41" s="931"/>
      <c r="R41" s="164" t="s">
        <v>330</v>
      </c>
      <c r="S41" s="196"/>
    </row>
    <row r="42" spans="2:19" ht="30" customHeight="1" outlineLevel="1" x14ac:dyDescent="0.35">
      <c r="B42" s="925"/>
      <c r="C42" s="925"/>
      <c r="D42" s="189" t="s">
        <v>326</v>
      </c>
      <c r="E42" s="189" t="s">
        <v>327</v>
      </c>
      <c r="F42" s="164" t="s">
        <v>328</v>
      </c>
      <c r="G42" s="197"/>
      <c r="H42" s="189" t="s">
        <v>326</v>
      </c>
      <c r="I42" s="189" t="s">
        <v>327</v>
      </c>
      <c r="J42" s="164" t="s">
        <v>328</v>
      </c>
      <c r="K42" s="198"/>
      <c r="L42" s="189" t="s">
        <v>326</v>
      </c>
      <c r="M42" s="189" t="s">
        <v>327</v>
      </c>
      <c r="N42" s="164" t="s">
        <v>328</v>
      </c>
      <c r="O42" s="198"/>
      <c r="P42" s="189" t="s">
        <v>326</v>
      </c>
      <c r="Q42" s="189" t="s">
        <v>327</v>
      </c>
      <c r="R42" s="164" t="s">
        <v>328</v>
      </c>
      <c r="S42" s="198"/>
    </row>
    <row r="43" spans="2:19" ht="30" customHeight="1" outlineLevel="1" x14ac:dyDescent="0.35">
      <c r="B43" s="925"/>
      <c r="C43" s="925"/>
      <c r="D43" s="932"/>
      <c r="E43" s="932"/>
      <c r="F43" s="164" t="s">
        <v>329</v>
      </c>
      <c r="G43" s="199"/>
      <c r="H43" s="930"/>
      <c r="I43" s="930"/>
      <c r="J43" s="164" t="s">
        <v>329</v>
      </c>
      <c r="K43" s="200"/>
      <c r="L43" s="930"/>
      <c r="M43" s="930"/>
      <c r="N43" s="164" t="s">
        <v>329</v>
      </c>
      <c r="O43" s="200"/>
      <c r="P43" s="930"/>
      <c r="Q43" s="930"/>
      <c r="R43" s="164" t="s">
        <v>329</v>
      </c>
      <c r="S43" s="200"/>
    </row>
    <row r="44" spans="2:19" ht="30" customHeight="1" outlineLevel="1" x14ac:dyDescent="0.35">
      <c r="B44" s="925"/>
      <c r="C44" s="925"/>
      <c r="D44" s="933"/>
      <c r="E44" s="933"/>
      <c r="F44" s="164" t="s">
        <v>330</v>
      </c>
      <c r="G44" s="193"/>
      <c r="H44" s="931"/>
      <c r="I44" s="931"/>
      <c r="J44" s="164" t="s">
        <v>330</v>
      </c>
      <c r="K44" s="196"/>
      <c r="L44" s="931"/>
      <c r="M44" s="931"/>
      <c r="N44" s="164" t="s">
        <v>330</v>
      </c>
      <c r="O44" s="196"/>
      <c r="P44" s="931"/>
      <c r="Q44" s="931"/>
      <c r="R44" s="164" t="s">
        <v>330</v>
      </c>
      <c r="S44" s="196"/>
    </row>
    <row r="45" spans="2:19" ht="30" customHeight="1" outlineLevel="1" x14ac:dyDescent="0.35">
      <c r="B45" s="925"/>
      <c r="C45" s="925"/>
      <c r="D45" s="189" t="s">
        <v>326</v>
      </c>
      <c r="E45" s="189" t="s">
        <v>327</v>
      </c>
      <c r="F45" s="164" t="s">
        <v>328</v>
      </c>
      <c r="G45" s="197"/>
      <c r="H45" s="189" t="s">
        <v>326</v>
      </c>
      <c r="I45" s="189" t="s">
        <v>327</v>
      </c>
      <c r="J45" s="164" t="s">
        <v>328</v>
      </c>
      <c r="K45" s="198"/>
      <c r="L45" s="189" t="s">
        <v>326</v>
      </c>
      <c r="M45" s="189" t="s">
        <v>327</v>
      </c>
      <c r="N45" s="164" t="s">
        <v>328</v>
      </c>
      <c r="O45" s="198"/>
      <c r="P45" s="189" t="s">
        <v>326</v>
      </c>
      <c r="Q45" s="189" t="s">
        <v>327</v>
      </c>
      <c r="R45" s="164" t="s">
        <v>328</v>
      </c>
      <c r="S45" s="198"/>
    </row>
    <row r="46" spans="2:19" ht="30" customHeight="1" outlineLevel="1" x14ac:dyDescent="0.35">
      <c r="B46" s="925"/>
      <c r="C46" s="925"/>
      <c r="D46" s="932"/>
      <c r="E46" s="932"/>
      <c r="F46" s="164" t="s">
        <v>329</v>
      </c>
      <c r="G46" s="199"/>
      <c r="H46" s="930"/>
      <c r="I46" s="930"/>
      <c r="J46" s="164" t="s">
        <v>329</v>
      </c>
      <c r="K46" s="200"/>
      <c r="L46" s="930"/>
      <c r="M46" s="930"/>
      <c r="N46" s="164" t="s">
        <v>329</v>
      </c>
      <c r="O46" s="200"/>
      <c r="P46" s="930"/>
      <c r="Q46" s="930"/>
      <c r="R46" s="164" t="s">
        <v>329</v>
      </c>
      <c r="S46" s="200"/>
    </row>
    <row r="47" spans="2:19" ht="30" customHeight="1" outlineLevel="1" x14ac:dyDescent="0.35">
      <c r="B47" s="925"/>
      <c r="C47" s="925"/>
      <c r="D47" s="933"/>
      <c r="E47" s="933"/>
      <c r="F47" s="164" t="s">
        <v>330</v>
      </c>
      <c r="G47" s="193"/>
      <c r="H47" s="931"/>
      <c r="I47" s="931"/>
      <c r="J47" s="164" t="s">
        <v>330</v>
      </c>
      <c r="K47" s="196"/>
      <c r="L47" s="931"/>
      <c r="M47" s="931"/>
      <c r="N47" s="164" t="s">
        <v>330</v>
      </c>
      <c r="O47" s="196"/>
      <c r="P47" s="931"/>
      <c r="Q47" s="931"/>
      <c r="R47" s="164" t="s">
        <v>330</v>
      </c>
      <c r="S47" s="196"/>
    </row>
    <row r="48" spans="2:19" ht="30" customHeight="1" outlineLevel="1" x14ac:dyDescent="0.35">
      <c r="B48" s="925"/>
      <c r="C48" s="925"/>
      <c r="D48" s="189" t="s">
        <v>326</v>
      </c>
      <c r="E48" s="189" t="s">
        <v>327</v>
      </c>
      <c r="F48" s="164" t="s">
        <v>328</v>
      </c>
      <c r="G48" s="197"/>
      <c r="H48" s="189" t="s">
        <v>326</v>
      </c>
      <c r="I48" s="189" t="s">
        <v>327</v>
      </c>
      <c r="J48" s="164" t="s">
        <v>328</v>
      </c>
      <c r="K48" s="198"/>
      <c r="L48" s="189" t="s">
        <v>326</v>
      </c>
      <c r="M48" s="189" t="s">
        <v>327</v>
      </c>
      <c r="N48" s="164" t="s">
        <v>328</v>
      </c>
      <c r="O48" s="198"/>
      <c r="P48" s="189" t="s">
        <v>326</v>
      </c>
      <c r="Q48" s="189" t="s">
        <v>327</v>
      </c>
      <c r="R48" s="164" t="s">
        <v>328</v>
      </c>
      <c r="S48" s="198"/>
    </row>
    <row r="49" spans="2:19" ht="30" customHeight="1" outlineLevel="1" x14ac:dyDescent="0.35">
      <c r="B49" s="925"/>
      <c r="C49" s="925"/>
      <c r="D49" s="932"/>
      <c r="E49" s="932"/>
      <c r="F49" s="164" t="s">
        <v>329</v>
      </c>
      <c r="G49" s="199"/>
      <c r="H49" s="930"/>
      <c r="I49" s="930"/>
      <c r="J49" s="164" t="s">
        <v>329</v>
      </c>
      <c r="K49" s="200"/>
      <c r="L49" s="930"/>
      <c r="M49" s="930"/>
      <c r="N49" s="164" t="s">
        <v>329</v>
      </c>
      <c r="O49" s="200"/>
      <c r="P49" s="930"/>
      <c r="Q49" s="930"/>
      <c r="R49" s="164" t="s">
        <v>329</v>
      </c>
      <c r="S49" s="200"/>
    </row>
    <row r="50" spans="2:19" ht="30" customHeight="1" outlineLevel="1" x14ac:dyDescent="0.35">
      <c r="B50" s="926"/>
      <c r="C50" s="926"/>
      <c r="D50" s="933"/>
      <c r="E50" s="933"/>
      <c r="F50" s="164" t="s">
        <v>330</v>
      </c>
      <c r="G50" s="193"/>
      <c r="H50" s="931"/>
      <c r="I50" s="931"/>
      <c r="J50" s="164" t="s">
        <v>330</v>
      </c>
      <c r="K50" s="196"/>
      <c r="L50" s="931"/>
      <c r="M50" s="931"/>
      <c r="N50" s="164" t="s">
        <v>330</v>
      </c>
      <c r="O50" s="196"/>
      <c r="P50" s="931"/>
      <c r="Q50" s="931"/>
      <c r="R50" s="164" t="s">
        <v>330</v>
      </c>
      <c r="S50" s="196"/>
    </row>
    <row r="51" spans="2:19" ht="30" customHeight="1" thickBot="1" x14ac:dyDescent="0.4">
      <c r="C51" s="201"/>
      <c r="D51" s="202"/>
    </row>
    <row r="52" spans="2:19" ht="30" customHeight="1" thickBot="1" x14ac:dyDescent="0.4">
      <c r="D52" s="889" t="s">
        <v>301</v>
      </c>
      <c r="E52" s="890"/>
      <c r="F52" s="890"/>
      <c r="G52" s="891"/>
      <c r="H52" s="889" t="s">
        <v>302</v>
      </c>
      <c r="I52" s="890"/>
      <c r="J52" s="890"/>
      <c r="K52" s="891"/>
      <c r="L52" s="889" t="s">
        <v>303</v>
      </c>
      <c r="M52" s="890"/>
      <c r="N52" s="890"/>
      <c r="O52" s="891"/>
      <c r="P52" s="889" t="s">
        <v>304</v>
      </c>
      <c r="Q52" s="890"/>
      <c r="R52" s="890"/>
      <c r="S52" s="891"/>
    </row>
    <row r="53" spans="2:19" ht="30" customHeight="1" x14ac:dyDescent="0.35">
      <c r="B53" s="912" t="s">
        <v>331</v>
      </c>
      <c r="C53" s="912" t="s">
        <v>332</v>
      </c>
      <c r="D53" s="940" t="s">
        <v>333</v>
      </c>
      <c r="E53" s="941"/>
      <c r="F53" s="203" t="s">
        <v>300</v>
      </c>
      <c r="G53" s="204" t="s">
        <v>334</v>
      </c>
      <c r="H53" s="940" t="s">
        <v>333</v>
      </c>
      <c r="I53" s="941"/>
      <c r="J53" s="203" t="s">
        <v>300</v>
      </c>
      <c r="K53" s="204" t="s">
        <v>334</v>
      </c>
      <c r="L53" s="940" t="s">
        <v>333</v>
      </c>
      <c r="M53" s="941"/>
      <c r="N53" s="203" t="s">
        <v>300</v>
      </c>
      <c r="O53" s="204" t="s">
        <v>334</v>
      </c>
      <c r="P53" s="940" t="s">
        <v>333</v>
      </c>
      <c r="Q53" s="941"/>
      <c r="R53" s="203" t="s">
        <v>300</v>
      </c>
      <c r="S53" s="204" t="s">
        <v>334</v>
      </c>
    </row>
    <row r="54" spans="2:19" ht="45" customHeight="1" x14ac:dyDescent="0.35">
      <c r="B54" s="913"/>
      <c r="C54" s="913"/>
      <c r="D54" s="182" t="s">
        <v>310</v>
      </c>
      <c r="E54" s="183"/>
      <c r="F54" s="934"/>
      <c r="G54" s="936"/>
      <c r="H54" s="182" t="s">
        <v>310</v>
      </c>
      <c r="I54" s="184"/>
      <c r="J54" s="920"/>
      <c r="K54" s="922"/>
      <c r="L54" s="182" t="s">
        <v>310</v>
      </c>
      <c r="M54" s="184"/>
      <c r="N54" s="920"/>
      <c r="O54" s="922"/>
      <c r="P54" s="182" t="s">
        <v>310</v>
      </c>
      <c r="Q54" s="184"/>
      <c r="R54" s="920"/>
      <c r="S54" s="922"/>
    </row>
    <row r="55" spans="2:19" ht="45" customHeight="1" x14ac:dyDescent="0.35">
      <c r="B55" s="914"/>
      <c r="C55" s="914"/>
      <c r="D55" s="185" t="s">
        <v>318</v>
      </c>
      <c r="E55" s="186"/>
      <c r="F55" s="935"/>
      <c r="G55" s="937"/>
      <c r="H55" s="185" t="s">
        <v>318</v>
      </c>
      <c r="I55" s="187"/>
      <c r="J55" s="921"/>
      <c r="K55" s="923"/>
      <c r="L55" s="185" t="s">
        <v>318</v>
      </c>
      <c r="M55" s="187"/>
      <c r="N55" s="921"/>
      <c r="O55" s="923"/>
      <c r="P55" s="185" t="s">
        <v>318</v>
      </c>
      <c r="Q55" s="187"/>
      <c r="R55" s="921"/>
      <c r="S55" s="923"/>
    </row>
    <row r="56" spans="2:19" ht="30" customHeight="1" x14ac:dyDescent="0.35">
      <c r="B56" s="924" t="s">
        <v>335</v>
      </c>
      <c r="C56" s="924" t="s">
        <v>336</v>
      </c>
      <c r="D56" s="189" t="s">
        <v>337</v>
      </c>
      <c r="E56" s="205" t="s">
        <v>338</v>
      </c>
      <c r="F56" s="938" t="s">
        <v>339</v>
      </c>
      <c r="G56" s="939"/>
      <c r="H56" s="189" t="s">
        <v>337</v>
      </c>
      <c r="I56" s="205" t="s">
        <v>338</v>
      </c>
      <c r="J56" s="938" t="s">
        <v>339</v>
      </c>
      <c r="K56" s="939"/>
      <c r="L56" s="189" t="s">
        <v>337</v>
      </c>
      <c r="M56" s="205" t="s">
        <v>338</v>
      </c>
      <c r="N56" s="938" t="s">
        <v>339</v>
      </c>
      <c r="O56" s="939"/>
      <c r="P56" s="189" t="s">
        <v>337</v>
      </c>
      <c r="Q56" s="205" t="s">
        <v>338</v>
      </c>
      <c r="R56" s="938" t="s">
        <v>339</v>
      </c>
      <c r="S56" s="939"/>
    </row>
    <row r="57" spans="2:19" ht="30" customHeight="1" x14ac:dyDescent="0.35">
      <c r="B57" s="925"/>
      <c r="C57" s="926"/>
      <c r="D57" s="206"/>
      <c r="E57" s="207"/>
      <c r="F57" s="942"/>
      <c r="G57" s="943"/>
      <c r="H57" s="208"/>
      <c r="I57" s="209"/>
      <c r="J57" s="944"/>
      <c r="K57" s="945"/>
      <c r="L57" s="208"/>
      <c r="M57" s="209"/>
      <c r="N57" s="944"/>
      <c r="O57" s="945"/>
      <c r="P57" s="208"/>
      <c r="Q57" s="209"/>
      <c r="R57" s="944"/>
      <c r="S57" s="945"/>
    </row>
    <row r="58" spans="2:19" ht="30" customHeight="1" x14ac:dyDescent="0.35">
      <c r="B58" s="925"/>
      <c r="C58" s="924" t="s">
        <v>340</v>
      </c>
      <c r="D58" s="210" t="s">
        <v>339</v>
      </c>
      <c r="E58" s="211" t="s">
        <v>322</v>
      </c>
      <c r="F58" s="189" t="s">
        <v>300</v>
      </c>
      <c r="G58" s="212" t="s">
        <v>334</v>
      </c>
      <c r="H58" s="210" t="s">
        <v>339</v>
      </c>
      <c r="I58" s="211" t="s">
        <v>322</v>
      </c>
      <c r="J58" s="189" t="s">
        <v>300</v>
      </c>
      <c r="K58" s="212" t="s">
        <v>334</v>
      </c>
      <c r="L58" s="210" t="s">
        <v>339</v>
      </c>
      <c r="M58" s="211" t="s">
        <v>322</v>
      </c>
      <c r="N58" s="189" t="s">
        <v>300</v>
      </c>
      <c r="O58" s="212" t="s">
        <v>334</v>
      </c>
      <c r="P58" s="210" t="s">
        <v>339</v>
      </c>
      <c r="Q58" s="211" t="s">
        <v>322</v>
      </c>
      <c r="R58" s="189" t="s">
        <v>300</v>
      </c>
      <c r="S58" s="212" t="s">
        <v>334</v>
      </c>
    </row>
    <row r="59" spans="2:19" ht="30" customHeight="1" x14ac:dyDescent="0.35">
      <c r="B59" s="926"/>
      <c r="C59" s="949"/>
      <c r="D59" s="213"/>
      <c r="E59" s="214"/>
      <c r="F59" s="192"/>
      <c r="G59" s="215"/>
      <c r="H59" s="216"/>
      <c r="I59" s="217"/>
      <c r="J59" s="194"/>
      <c r="K59" s="218"/>
      <c r="L59" s="216"/>
      <c r="M59" s="217"/>
      <c r="N59" s="194"/>
      <c r="O59" s="218"/>
      <c r="P59" s="216"/>
      <c r="Q59" s="217"/>
      <c r="R59" s="194"/>
      <c r="S59" s="218"/>
    </row>
    <row r="60" spans="2:19" ht="30" customHeight="1" x14ac:dyDescent="0.35">
      <c r="B60" s="905" t="s">
        <v>738</v>
      </c>
      <c r="C60" s="905" t="s">
        <v>840</v>
      </c>
      <c r="D60" s="426" t="s">
        <v>832</v>
      </c>
      <c r="E60" s="427" t="s">
        <v>322</v>
      </c>
      <c r="F60" s="428" t="s">
        <v>300</v>
      </c>
      <c r="G60" s="429" t="s">
        <v>334</v>
      </c>
      <c r="H60" s="426" t="s">
        <v>832</v>
      </c>
      <c r="I60" s="427" t="s">
        <v>322</v>
      </c>
      <c r="J60" s="428" t="s">
        <v>300</v>
      </c>
      <c r="K60" s="429" t="s">
        <v>334</v>
      </c>
      <c r="L60" s="426" t="s">
        <v>832</v>
      </c>
      <c r="M60" s="427" t="s">
        <v>322</v>
      </c>
      <c r="N60" s="428" t="s">
        <v>300</v>
      </c>
      <c r="O60" s="429" t="s">
        <v>334</v>
      </c>
      <c r="P60" s="426" t="s">
        <v>832</v>
      </c>
      <c r="Q60" s="427" t="s">
        <v>322</v>
      </c>
      <c r="R60" s="428" t="s">
        <v>300</v>
      </c>
      <c r="S60" s="429" t="s">
        <v>334</v>
      </c>
    </row>
    <row r="61" spans="2:19" ht="52.25" customHeight="1" x14ac:dyDescent="0.35">
      <c r="B61" s="905"/>
      <c r="C61" s="905"/>
      <c r="D61" s="362"/>
      <c r="E61" s="363"/>
      <c r="F61" s="364"/>
      <c r="G61" s="365"/>
      <c r="H61" s="366"/>
      <c r="I61" s="367"/>
      <c r="J61" s="368"/>
      <c r="K61" s="369"/>
      <c r="L61" s="366"/>
      <c r="M61" s="367"/>
      <c r="N61" s="368"/>
      <c r="O61" s="369"/>
      <c r="P61" s="366"/>
      <c r="Q61" s="367"/>
      <c r="R61" s="368"/>
      <c r="S61" s="369"/>
    </row>
    <row r="62" spans="2:19" ht="30" customHeight="1" thickBot="1" x14ac:dyDescent="0.4">
      <c r="B62" s="178"/>
      <c r="C62" s="219"/>
      <c r="D62" s="202"/>
    </row>
    <row r="63" spans="2:19" ht="30" customHeight="1" thickBot="1" x14ac:dyDescent="0.4">
      <c r="B63" s="178"/>
      <c r="C63" s="178"/>
      <c r="D63" s="889" t="s">
        <v>301</v>
      </c>
      <c r="E63" s="890"/>
      <c r="F63" s="890"/>
      <c r="G63" s="890"/>
      <c r="H63" s="889" t="s">
        <v>302</v>
      </c>
      <c r="I63" s="890"/>
      <c r="J63" s="890"/>
      <c r="K63" s="891"/>
      <c r="L63" s="890" t="s">
        <v>303</v>
      </c>
      <c r="M63" s="890"/>
      <c r="N63" s="890"/>
      <c r="O63" s="890"/>
      <c r="P63" s="889" t="s">
        <v>304</v>
      </c>
      <c r="Q63" s="890"/>
      <c r="R63" s="890"/>
      <c r="S63" s="891"/>
    </row>
    <row r="64" spans="2:19" ht="30" customHeight="1" x14ac:dyDescent="0.35">
      <c r="B64" s="912" t="s">
        <v>341</v>
      </c>
      <c r="C64" s="912" t="s">
        <v>342</v>
      </c>
      <c r="D64" s="918" t="s">
        <v>343</v>
      </c>
      <c r="E64" s="919"/>
      <c r="F64" s="940" t="s">
        <v>300</v>
      </c>
      <c r="G64" s="946"/>
      <c r="H64" s="947" t="s">
        <v>343</v>
      </c>
      <c r="I64" s="919"/>
      <c r="J64" s="940" t="s">
        <v>300</v>
      </c>
      <c r="K64" s="948"/>
      <c r="L64" s="947" t="s">
        <v>343</v>
      </c>
      <c r="M64" s="919"/>
      <c r="N64" s="940" t="s">
        <v>300</v>
      </c>
      <c r="O64" s="948"/>
      <c r="P64" s="947" t="s">
        <v>343</v>
      </c>
      <c r="Q64" s="919"/>
      <c r="R64" s="940" t="s">
        <v>300</v>
      </c>
      <c r="S64" s="948"/>
    </row>
    <row r="65" spans="2:19" ht="36.75" customHeight="1" x14ac:dyDescent="0.35">
      <c r="B65" s="914"/>
      <c r="C65" s="914"/>
      <c r="D65" s="958">
        <v>0</v>
      </c>
      <c r="E65" s="959"/>
      <c r="F65" s="960" t="s">
        <v>482</v>
      </c>
      <c r="G65" s="961"/>
      <c r="H65" s="962">
        <v>9.6323680427192443E-2</v>
      </c>
      <c r="I65" s="963"/>
      <c r="J65" s="954"/>
      <c r="K65" s="955"/>
      <c r="L65" s="952"/>
      <c r="M65" s="953"/>
      <c r="N65" s="954"/>
      <c r="O65" s="955"/>
      <c r="P65" s="952"/>
      <c r="Q65" s="953"/>
      <c r="R65" s="954"/>
      <c r="S65" s="955"/>
    </row>
    <row r="66" spans="2:19" ht="45" customHeight="1" x14ac:dyDescent="0.35">
      <c r="B66" s="924" t="s">
        <v>344</v>
      </c>
      <c r="C66" s="924" t="s">
        <v>654</v>
      </c>
      <c r="D66" s="189" t="s">
        <v>345</v>
      </c>
      <c r="E66" s="189" t="s">
        <v>346</v>
      </c>
      <c r="F66" s="938" t="s">
        <v>347</v>
      </c>
      <c r="G66" s="939"/>
      <c r="H66" s="220" t="s">
        <v>345</v>
      </c>
      <c r="I66" s="189" t="s">
        <v>346</v>
      </c>
      <c r="J66" s="956" t="s">
        <v>347</v>
      </c>
      <c r="K66" s="939"/>
      <c r="L66" s="220" t="s">
        <v>345</v>
      </c>
      <c r="M66" s="189" t="s">
        <v>346</v>
      </c>
      <c r="N66" s="956" t="s">
        <v>347</v>
      </c>
      <c r="O66" s="939"/>
      <c r="P66" s="220" t="s">
        <v>345</v>
      </c>
      <c r="Q66" s="189" t="s">
        <v>346</v>
      </c>
      <c r="R66" s="956" t="s">
        <v>347</v>
      </c>
      <c r="S66" s="939"/>
    </row>
    <row r="67" spans="2:19" ht="27" customHeight="1" x14ac:dyDescent="0.35">
      <c r="B67" s="926"/>
      <c r="C67" s="926"/>
      <c r="D67" s="206">
        <v>0</v>
      </c>
      <c r="E67" s="207">
        <v>0</v>
      </c>
      <c r="F67" s="957" t="s">
        <v>508</v>
      </c>
      <c r="G67" s="957"/>
      <c r="H67" s="208">
        <v>2351</v>
      </c>
      <c r="I67" s="209">
        <v>0.41</v>
      </c>
      <c r="J67" s="950" t="s">
        <v>494</v>
      </c>
      <c r="K67" s="951"/>
      <c r="L67" s="208"/>
      <c r="M67" s="209"/>
      <c r="N67" s="950"/>
      <c r="O67" s="951"/>
      <c r="P67" s="208"/>
      <c r="Q67" s="209"/>
      <c r="R67" s="950"/>
      <c r="S67" s="951"/>
    </row>
    <row r="68" spans="2:19" ht="33.75" customHeight="1" x14ac:dyDescent="0.35">
      <c r="B68" s="905" t="s">
        <v>739</v>
      </c>
      <c r="C68" s="880" t="s">
        <v>740</v>
      </c>
      <c r="D68" s="428" t="s">
        <v>741</v>
      </c>
      <c r="E68" s="428" t="s">
        <v>833</v>
      </c>
      <c r="F68" s="883" t="s">
        <v>347</v>
      </c>
      <c r="G68" s="906"/>
      <c r="H68" s="430" t="s">
        <v>742</v>
      </c>
      <c r="I68" s="428" t="s">
        <v>833</v>
      </c>
      <c r="J68" s="907" t="s">
        <v>347</v>
      </c>
      <c r="K68" s="906"/>
      <c r="L68" s="430" t="s">
        <v>742</v>
      </c>
      <c r="M68" s="428" t="s">
        <v>833</v>
      </c>
      <c r="N68" s="907" t="s">
        <v>347</v>
      </c>
      <c r="O68" s="906"/>
      <c r="P68" s="430" t="s">
        <v>742</v>
      </c>
      <c r="Q68" s="428" t="s">
        <v>833</v>
      </c>
      <c r="R68" s="907" t="s">
        <v>347</v>
      </c>
      <c r="S68" s="906"/>
    </row>
    <row r="69" spans="2:19" ht="33.75" customHeight="1" x14ac:dyDescent="0.35">
      <c r="B69" s="905"/>
      <c r="C69" s="882"/>
      <c r="D69" s="370"/>
      <c r="E69" s="371"/>
      <c r="F69" s="908"/>
      <c r="G69" s="908"/>
      <c r="H69" s="372"/>
      <c r="I69" s="373"/>
      <c r="J69" s="909"/>
      <c r="K69" s="910"/>
      <c r="L69" s="372"/>
      <c r="M69" s="373"/>
      <c r="N69" s="909"/>
      <c r="O69" s="910"/>
      <c r="P69" s="372"/>
      <c r="Q69" s="373"/>
      <c r="R69" s="909"/>
      <c r="S69" s="910"/>
    </row>
    <row r="70" spans="2:19" ht="33.75" customHeight="1" x14ac:dyDescent="0.35">
      <c r="B70" s="905"/>
      <c r="C70" s="880" t="s">
        <v>743</v>
      </c>
      <c r="D70" s="428" t="s">
        <v>744</v>
      </c>
      <c r="E70" s="428" t="s">
        <v>339</v>
      </c>
      <c r="F70" s="883" t="s">
        <v>746</v>
      </c>
      <c r="G70" s="906"/>
      <c r="H70" s="430" t="s">
        <v>744</v>
      </c>
      <c r="I70" s="428" t="s">
        <v>745</v>
      </c>
      <c r="J70" s="907" t="s">
        <v>322</v>
      </c>
      <c r="K70" s="906"/>
      <c r="L70" s="430" t="s">
        <v>744</v>
      </c>
      <c r="M70" s="428" t="s">
        <v>745</v>
      </c>
      <c r="N70" s="907" t="s">
        <v>322</v>
      </c>
      <c r="O70" s="906"/>
      <c r="P70" s="430" t="s">
        <v>744</v>
      </c>
      <c r="Q70" s="428" t="s">
        <v>745</v>
      </c>
      <c r="R70" s="907" t="s">
        <v>322</v>
      </c>
      <c r="S70" s="906"/>
    </row>
    <row r="71" spans="2:19" ht="33.75" customHeight="1" thickBot="1" x14ac:dyDescent="0.4">
      <c r="B71" s="905"/>
      <c r="C71" s="882"/>
      <c r="D71" s="370"/>
      <c r="E71" s="371"/>
      <c r="F71" s="908"/>
      <c r="G71" s="908"/>
      <c r="H71" s="372"/>
      <c r="I71" s="373"/>
      <c r="J71" s="909"/>
      <c r="K71" s="910"/>
      <c r="L71" s="372"/>
      <c r="M71" s="373"/>
      <c r="N71" s="909"/>
      <c r="O71" s="910"/>
      <c r="P71" s="372"/>
      <c r="Q71" s="373"/>
      <c r="R71" s="909"/>
      <c r="S71" s="910"/>
    </row>
    <row r="72" spans="2:19" ht="37.5" customHeight="1" thickBot="1" x14ac:dyDescent="0.4">
      <c r="B72" s="178"/>
      <c r="C72" s="178"/>
      <c r="D72" s="889" t="s">
        <v>301</v>
      </c>
      <c r="E72" s="890"/>
      <c r="F72" s="890"/>
      <c r="G72" s="891"/>
      <c r="H72" s="889" t="s">
        <v>302</v>
      </c>
      <c r="I72" s="890"/>
      <c r="J72" s="890"/>
      <c r="K72" s="891"/>
      <c r="L72" s="889" t="s">
        <v>303</v>
      </c>
      <c r="M72" s="890"/>
      <c r="N72" s="890"/>
      <c r="O72" s="890"/>
      <c r="P72" s="890" t="s">
        <v>302</v>
      </c>
      <c r="Q72" s="890"/>
      <c r="R72" s="890"/>
      <c r="S72" s="891"/>
    </row>
    <row r="73" spans="2:19" ht="37.5" customHeight="1" x14ac:dyDescent="0.35">
      <c r="B73" s="912" t="s">
        <v>348</v>
      </c>
      <c r="C73" s="912" t="s">
        <v>349</v>
      </c>
      <c r="D73" s="221" t="s">
        <v>350</v>
      </c>
      <c r="E73" s="203" t="s">
        <v>351</v>
      </c>
      <c r="F73" s="940" t="s">
        <v>352</v>
      </c>
      <c r="G73" s="948"/>
      <c r="H73" s="221" t="s">
        <v>350</v>
      </c>
      <c r="I73" s="203" t="s">
        <v>351</v>
      </c>
      <c r="J73" s="940" t="s">
        <v>352</v>
      </c>
      <c r="K73" s="948"/>
      <c r="L73" s="221" t="s">
        <v>350</v>
      </c>
      <c r="M73" s="203" t="s">
        <v>351</v>
      </c>
      <c r="N73" s="940" t="s">
        <v>352</v>
      </c>
      <c r="O73" s="948"/>
      <c r="P73" s="221" t="s">
        <v>350</v>
      </c>
      <c r="Q73" s="203" t="s">
        <v>351</v>
      </c>
      <c r="R73" s="940" t="s">
        <v>352</v>
      </c>
      <c r="S73" s="948"/>
    </row>
    <row r="74" spans="2:19" ht="44.25" customHeight="1" x14ac:dyDescent="0.35">
      <c r="B74" s="913"/>
      <c r="C74" s="914"/>
      <c r="D74" s="222"/>
      <c r="E74" s="223"/>
      <c r="F74" s="965"/>
      <c r="G74" s="966"/>
      <c r="H74" s="224"/>
      <c r="I74" s="225"/>
      <c r="J74" s="1016"/>
      <c r="K74" s="1017"/>
      <c r="L74" s="224"/>
      <c r="M74" s="225"/>
      <c r="N74" s="1016"/>
      <c r="O74" s="1017"/>
      <c r="P74" s="224"/>
      <c r="Q74" s="225"/>
      <c r="R74" s="1016"/>
      <c r="S74" s="1017"/>
    </row>
    <row r="75" spans="2:19" ht="36.75" customHeight="1" x14ac:dyDescent="0.35">
      <c r="B75" s="913"/>
      <c r="C75" s="912" t="s">
        <v>652</v>
      </c>
      <c r="D75" s="189" t="s">
        <v>300</v>
      </c>
      <c r="E75" s="188" t="s">
        <v>353</v>
      </c>
      <c r="F75" s="938" t="s">
        <v>354</v>
      </c>
      <c r="G75" s="939"/>
      <c r="H75" s="189" t="s">
        <v>300</v>
      </c>
      <c r="I75" s="188" t="s">
        <v>353</v>
      </c>
      <c r="J75" s="938" t="s">
        <v>354</v>
      </c>
      <c r="K75" s="939"/>
      <c r="L75" s="189" t="s">
        <v>300</v>
      </c>
      <c r="M75" s="188" t="s">
        <v>353</v>
      </c>
      <c r="N75" s="938" t="s">
        <v>354</v>
      </c>
      <c r="O75" s="939"/>
      <c r="P75" s="189" t="s">
        <v>300</v>
      </c>
      <c r="Q75" s="188" t="s">
        <v>353</v>
      </c>
      <c r="R75" s="938" t="s">
        <v>354</v>
      </c>
      <c r="S75" s="939"/>
    </row>
    <row r="76" spans="2:19" ht="30" customHeight="1" x14ac:dyDescent="0.35">
      <c r="B76" s="913"/>
      <c r="C76" s="913"/>
      <c r="D76" s="192"/>
      <c r="E76" s="223"/>
      <c r="F76" s="960"/>
      <c r="G76" s="964"/>
      <c r="H76" s="194"/>
      <c r="I76" s="225"/>
      <c r="J76" s="954"/>
      <c r="K76" s="955"/>
      <c r="L76" s="194"/>
      <c r="M76" s="225"/>
      <c r="N76" s="954"/>
      <c r="O76" s="955"/>
      <c r="P76" s="194"/>
      <c r="Q76" s="225"/>
      <c r="R76" s="954"/>
      <c r="S76" s="955"/>
    </row>
    <row r="77" spans="2:19" ht="30" customHeight="1" outlineLevel="1" x14ac:dyDescent="0.35">
      <c r="B77" s="913"/>
      <c r="C77" s="913"/>
      <c r="D77" s="192"/>
      <c r="E77" s="223"/>
      <c r="F77" s="960"/>
      <c r="G77" s="964"/>
      <c r="H77" s="194"/>
      <c r="I77" s="225"/>
      <c r="J77" s="954"/>
      <c r="K77" s="955"/>
      <c r="L77" s="194"/>
      <c r="M77" s="225"/>
      <c r="N77" s="954"/>
      <c r="O77" s="955"/>
      <c r="P77" s="194"/>
      <c r="Q77" s="225"/>
      <c r="R77" s="954"/>
      <c r="S77" s="955"/>
    </row>
    <row r="78" spans="2:19" ht="30" customHeight="1" outlineLevel="1" x14ac:dyDescent="0.35">
      <c r="B78" s="913"/>
      <c r="C78" s="913"/>
      <c r="D78" s="192"/>
      <c r="E78" s="223"/>
      <c r="F78" s="960"/>
      <c r="G78" s="964"/>
      <c r="H78" s="194"/>
      <c r="I78" s="225"/>
      <c r="J78" s="954"/>
      <c r="K78" s="955"/>
      <c r="L78" s="194"/>
      <c r="M78" s="225"/>
      <c r="N78" s="954"/>
      <c r="O78" s="955"/>
      <c r="P78" s="194"/>
      <c r="Q78" s="225"/>
      <c r="R78" s="954"/>
      <c r="S78" s="955"/>
    </row>
    <row r="79" spans="2:19" ht="30" customHeight="1" outlineLevel="1" x14ac:dyDescent="0.35">
      <c r="B79" s="913"/>
      <c r="C79" s="913"/>
      <c r="D79" s="192"/>
      <c r="E79" s="223"/>
      <c r="F79" s="960"/>
      <c r="G79" s="964"/>
      <c r="H79" s="194"/>
      <c r="I79" s="225"/>
      <c r="J79" s="954"/>
      <c r="K79" s="955"/>
      <c r="L79" s="194"/>
      <c r="M79" s="225"/>
      <c r="N79" s="954"/>
      <c r="O79" s="955"/>
      <c r="P79" s="194"/>
      <c r="Q79" s="225"/>
      <c r="R79" s="954"/>
      <c r="S79" s="955"/>
    </row>
    <row r="80" spans="2:19" ht="30" customHeight="1" outlineLevel="1" x14ac:dyDescent="0.35">
      <c r="B80" s="913"/>
      <c r="C80" s="913"/>
      <c r="D80" s="192"/>
      <c r="E80" s="223"/>
      <c r="F80" s="960"/>
      <c r="G80" s="964"/>
      <c r="H80" s="194"/>
      <c r="I80" s="225"/>
      <c r="J80" s="954"/>
      <c r="K80" s="955"/>
      <c r="L80" s="194"/>
      <c r="M80" s="225"/>
      <c r="N80" s="954"/>
      <c r="O80" s="955"/>
      <c r="P80" s="194"/>
      <c r="Q80" s="225"/>
      <c r="R80" s="954"/>
      <c r="S80" s="955"/>
    </row>
    <row r="81" spans="2:19" ht="30" customHeight="1" outlineLevel="1" x14ac:dyDescent="0.35">
      <c r="B81" s="914"/>
      <c r="C81" s="914"/>
      <c r="D81" s="192"/>
      <c r="E81" s="223"/>
      <c r="F81" s="960"/>
      <c r="G81" s="964"/>
      <c r="H81" s="194"/>
      <c r="I81" s="225"/>
      <c r="J81" s="954"/>
      <c r="K81" s="955"/>
      <c r="L81" s="194"/>
      <c r="M81" s="225"/>
      <c r="N81" s="954"/>
      <c r="O81" s="955"/>
      <c r="P81" s="194"/>
      <c r="Q81" s="225"/>
      <c r="R81" s="954"/>
      <c r="S81" s="955"/>
    </row>
    <row r="82" spans="2:19" ht="35.25" customHeight="1" x14ac:dyDescent="0.35">
      <c r="B82" s="924" t="s">
        <v>355</v>
      </c>
      <c r="C82" s="973" t="s">
        <v>653</v>
      </c>
      <c r="D82" s="205" t="s">
        <v>356</v>
      </c>
      <c r="E82" s="938" t="s">
        <v>339</v>
      </c>
      <c r="F82" s="974"/>
      <c r="G82" s="190" t="s">
        <v>300</v>
      </c>
      <c r="H82" s="205" t="s">
        <v>356</v>
      </c>
      <c r="I82" s="938" t="s">
        <v>339</v>
      </c>
      <c r="J82" s="974"/>
      <c r="K82" s="190" t="s">
        <v>300</v>
      </c>
      <c r="L82" s="205" t="s">
        <v>356</v>
      </c>
      <c r="M82" s="938" t="s">
        <v>339</v>
      </c>
      <c r="N82" s="974"/>
      <c r="O82" s="190" t="s">
        <v>300</v>
      </c>
      <c r="P82" s="205" t="s">
        <v>356</v>
      </c>
      <c r="Q82" s="938" t="s">
        <v>339</v>
      </c>
      <c r="R82" s="974"/>
      <c r="S82" s="190" t="s">
        <v>300</v>
      </c>
    </row>
    <row r="83" spans="2:19" ht="35.25" customHeight="1" x14ac:dyDescent="0.35">
      <c r="B83" s="925"/>
      <c r="C83" s="973"/>
      <c r="D83" s="226"/>
      <c r="E83" s="969"/>
      <c r="F83" s="970"/>
      <c r="G83" s="227"/>
      <c r="H83" s="228"/>
      <c r="I83" s="967"/>
      <c r="J83" s="968"/>
      <c r="K83" s="229"/>
      <c r="L83" s="228"/>
      <c r="M83" s="967"/>
      <c r="N83" s="968"/>
      <c r="O83" s="229"/>
      <c r="P83" s="228"/>
      <c r="Q83" s="967"/>
      <c r="R83" s="968"/>
      <c r="S83" s="229"/>
    </row>
    <row r="84" spans="2:19" ht="35.25" customHeight="1" outlineLevel="1" x14ac:dyDescent="0.35">
      <c r="B84" s="925"/>
      <c r="C84" s="973"/>
      <c r="D84" s="226"/>
      <c r="E84" s="969"/>
      <c r="F84" s="970"/>
      <c r="G84" s="227"/>
      <c r="H84" s="228"/>
      <c r="I84" s="967"/>
      <c r="J84" s="968"/>
      <c r="K84" s="229"/>
      <c r="L84" s="228"/>
      <c r="M84" s="967"/>
      <c r="N84" s="968"/>
      <c r="O84" s="229"/>
      <c r="P84" s="228"/>
      <c r="Q84" s="967"/>
      <c r="R84" s="968"/>
      <c r="S84" s="229"/>
    </row>
    <row r="85" spans="2:19" ht="35.25" customHeight="1" outlineLevel="1" x14ac:dyDescent="0.35">
      <c r="B85" s="925"/>
      <c r="C85" s="973"/>
      <c r="D85" s="226"/>
      <c r="E85" s="969"/>
      <c r="F85" s="970"/>
      <c r="G85" s="227"/>
      <c r="H85" s="228"/>
      <c r="I85" s="967"/>
      <c r="J85" s="968"/>
      <c r="K85" s="229"/>
      <c r="L85" s="228"/>
      <c r="M85" s="967"/>
      <c r="N85" s="968"/>
      <c r="O85" s="229"/>
      <c r="P85" s="228"/>
      <c r="Q85" s="967"/>
      <c r="R85" s="968"/>
      <c r="S85" s="229"/>
    </row>
    <row r="86" spans="2:19" ht="35.25" customHeight="1" outlineLevel="1" x14ac:dyDescent="0.35">
      <c r="B86" s="925"/>
      <c r="C86" s="973"/>
      <c r="D86" s="226"/>
      <c r="E86" s="969"/>
      <c r="F86" s="970"/>
      <c r="G86" s="227"/>
      <c r="H86" s="228"/>
      <c r="I86" s="967"/>
      <c r="J86" s="968"/>
      <c r="K86" s="229"/>
      <c r="L86" s="228"/>
      <c r="M86" s="967"/>
      <c r="N86" s="968"/>
      <c r="O86" s="229"/>
      <c r="P86" s="228"/>
      <c r="Q86" s="967"/>
      <c r="R86" s="968"/>
      <c r="S86" s="229"/>
    </row>
    <row r="87" spans="2:19" ht="35.25" customHeight="1" outlineLevel="1" x14ac:dyDescent="0.35">
      <c r="B87" s="925"/>
      <c r="C87" s="973"/>
      <c r="D87" s="226"/>
      <c r="E87" s="969"/>
      <c r="F87" s="970"/>
      <c r="G87" s="227"/>
      <c r="H87" s="228"/>
      <c r="I87" s="967"/>
      <c r="J87" s="968"/>
      <c r="K87" s="229"/>
      <c r="L87" s="228"/>
      <c r="M87" s="967"/>
      <c r="N87" s="968"/>
      <c r="O87" s="229"/>
      <c r="P87" s="228"/>
      <c r="Q87" s="967"/>
      <c r="R87" s="968"/>
      <c r="S87" s="229"/>
    </row>
    <row r="88" spans="2:19" ht="33" customHeight="1" outlineLevel="1" x14ac:dyDescent="0.35">
      <c r="B88" s="926"/>
      <c r="C88" s="973"/>
      <c r="D88" s="226"/>
      <c r="E88" s="969"/>
      <c r="F88" s="970"/>
      <c r="G88" s="227"/>
      <c r="H88" s="228"/>
      <c r="I88" s="967"/>
      <c r="J88" s="968"/>
      <c r="K88" s="229"/>
      <c r="L88" s="228"/>
      <c r="M88" s="967"/>
      <c r="N88" s="968"/>
      <c r="O88" s="229"/>
      <c r="P88" s="228"/>
      <c r="Q88" s="967"/>
      <c r="R88" s="968"/>
      <c r="S88" s="229"/>
    </row>
    <row r="89" spans="2:19" ht="31.5" customHeight="1" thickBot="1" x14ac:dyDescent="0.4">
      <c r="B89" s="178"/>
      <c r="C89" s="230"/>
      <c r="D89" s="202"/>
    </row>
    <row r="90" spans="2:19" ht="30.75" customHeight="1" thickBot="1" x14ac:dyDescent="0.4">
      <c r="B90" s="178"/>
      <c r="C90" s="178"/>
      <c r="D90" s="889" t="s">
        <v>301</v>
      </c>
      <c r="E90" s="890"/>
      <c r="F90" s="890"/>
      <c r="G90" s="891"/>
      <c r="H90" s="980" t="s">
        <v>301</v>
      </c>
      <c r="I90" s="981"/>
      <c r="J90" s="981"/>
      <c r="K90" s="982"/>
      <c r="L90" s="890" t="s">
        <v>303</v>
      </c>
      <c r="M90" s="890"/>
      <c r="N90" s="890"/>
      <c r="O90" s="890"/>
      <c r="P90" s="890" t="s">
        <v>302</v>
      </c>
      <c r="Q90" s="890"/>
      <c r="R90" s="890"/>
      <c r="S90" s="891"/>
    </row>
    <row r="91" spans="2:19" ht="30.75" customHeight="1" x14ac:dyDescent="0.35">
      <c r="B91" s="912" t="s">
        <v>357</v>
      </c>
      <c r="C91" s="912" t="s">
        <v>358</v>
      </c>
      <c r="D91" s="940" t="s">
        <v>359</v>
      </c>
      <c r="E91" s="941"/>
      <c r="F91" s="203" t="s">
        <v>300</v>
      </c>
      <c r="G91" s="231" t="s">
        <v>339</v>
      </c>
      <c r="H91" s="971" t="s">
        <v>359</v>
      </c>
      <c r="I91" s="941"/>
      <c r="J91" s="203" t="s">
        <v>300</v>
      </c>
      <c r="K91" s="231" t="s">
        <v>339</v>
      </c>
      <c r="L91" s="971" t="s">
        <v>359</v>
      </c>
      <c r="M91" s="941"/>
      <c r="N91" s="203" t="s">
        <v>300</v>
      </c>
      <c r="O91" s="231" t="s">
        <v>339</v>
      </c>
      <c r="P91" s="971" t="s">
        <v>359</v>
      </c>
      <c r="Q91" s="941"/>
      <c r="R91" s="203" t="s">
        <v>300</v>
      </c>
      <c r="S91" s="231" t="s">
        <v>339</v>
      </c>
    </row>
    <row r="92" spans="2:19" ht="29.25" customHeight="1" x14ac:dyDescent="0.35">
      <c r="B92" s="914"/>
      <c r="C92" s="914"/>
      <c r="D92" s="960"/>
      <c r="E92" s="972"/>
      <c r="F92" s="222"/>
      <c r="G92" s="232"/>
      <c r="H92" s="233"/>
      <c r="I92" s="234"/>
      <c r="J92" s="224"/>
      <c r="K92" s="235"/>
      <c r="L92" s="233"/>
      <c r="M92" s="234"/>
      <c r="N92" s="224"/>
      <c r="O92" s="235"/>
      <c r="P92" s="233"/>
      <c r="Q92" s="234"/>
      <c r="R92" s="224"/>
      <c r="S92" s="235"/>
    </row>
    <row r="93" spans="2:19" ht="45" customHeight="1" x14ac:dyDescent="0.35">
      <c r="B93" s="975" t="s">
        <v>360</v>
      </c>
      <c r="C93" s="924" t="s">
        <v>361</v>
      </c>
      <c r="D93" s="189" t="s">
        <v>362</v>
      </c>
      <c r="E93" s="189" t="s">
        <v>363</v>
      </c>
      <c r="F93" s="205" t="s">
        <v>364</v>
      </c>
      <c r="G93" s="190" t="s">
        <v>365</v>
      </c>
      <c r="H93" s="189" t="s">
        <v>362</v>
      </c>
      <c r="I93" s="189" t="s">
        <v>363</v>
      </c>
      <c r="J93" s="205" t="s">
        <v>364</v>
      </c>
      <c r="K93" s="190" t="s">
        <v>365</v>
      </c>
      <c r="L93" s="189" t="s">
        <v>362</v>
      </c>
      <c r="M93" s="189" t="s">
        <v>363</v>
      </c>
      <c r="N93" s="205" t="s">
        <v>364</v>
      </c>
      <c r="O93" s="190" t="s">
        <v>365</v>
      </c>
      <c r="P93" s="189" t="s">
        <v>362</v>
      </c>
      <c r="Q93" s="189" t="s">
        <v>363</v>
      </c>
      <c r="R93" s="205" t="s">
        <v>364</v>
      </c>
      <c r="S93" s="190" t="s">
        <v>365</v>
      </c>
    </row>
    <row r="94" spans="2:19" ht="29.25" customHeight="1" x14ac:dyDescent="0.35">
      <c r="B94" s="975"/>
      <c r="C94" s="925"/>
      <c r="D94" s="976"/>
      <c r="E94" s="978"/>
      <c r="F94" s="976"/>
      <c r="G94" s="985"/>
      <c r="H94" s="987"/>
      <c r="I94" s="987"/>
      <c r="J94" s="987"/>
      <c r="K94" s="983"/>
      <c r="L94" s="987"/>
      <c r="M94" s="987"/>
      <c r="N94" s="987"/>
      <c r="O94" s="983"/>
      <c r="P94" s="987"/>
      <c r="Q94" s="987"/>
      <c r="R94" s="987"/>
      <c r="S94" s="983"/>
    </row>
    <row r="95" spans="2:19" ht="29.25" customHeight="1" x14ac:dyDescent="0.35">
      <c r="B95" s="975"/>
      <c r="C95" s="925"/>
      <c r="D95" s="977"/>
      <c r="E95" s="979"/>
      <c r="F95" s="977"/>
      <c r="G95" s="986"/>
      <c r="H95" s="988"/>
      <c r="I95" s="988"/>
      <c r="J95" s="988"/>
      <c r="K95" s="984"/>
      <c r="L95" s="988"/>
      <c r="M95" s="988"/>
      <c r="N95" s="988"/>
      <c r="O95" s="984"/>
      <c r="P95" s="988"/>
      <c r="Q95" s="988"/>
      <c r="R95" s="988"/>
      <c r="S95" s="984"/>
    </row>
    <row r="96" spans="2:19" ht="24" outlineLevel="1" x14ac:dyDescent="0.35">
      <c r="B96" s="975"/>
      <c r="C96" s="925"/>
      <c r="D96" s="189" t="s">
        <v>362</v>
      </c>
      <c r="E96" s="189" t="s">
        <v>363</v>
      </c>
      <c r="F96" s="205" t="s">
        <v>364</v>
      </c>
      <c r="G96" s="190" t="s">
        <v>365</v>
      </c>
      <c r="H96" s="189" t="s">
        <v>362</v>
      </c>
      <c r="I96" s="189" t="s">
        <v>363</v>
      </c>
      <c r="J96" s="205" t="s">
        <v>364</v>
      </c>
      <c r="K96" s="190" t="s">
        <v>365</v>
      </c>
      <c r="L96" s="189" t="s">
        <v>362</v>
      </c>
      <c r="M96" s="189" t="s">
        <v>363</v>
      </c>
      <c r="N96" s="205" t="s">
        <v>364</v>
      </c>
      <c r="O96" s="190" t="s">
        <v>365</v>
      </c>
      <c r="P96" s="189" t="s">
        <v>362</v>
      </c>
      <c r="Q96" s="189" t="s">
        <v>363</v>
      </c>
      <c r="R96" s="205" t="s">
        <v>364</v>
      </c>
      <c r="S96" s="190" t="s">
        <v>365</v>
      </c>
    </row>
    <row r="97" spans="2:19" ht="29.25" customHeight="1" outlineLevel="1" x14ac:dyDescent="0.35">
      <c r="B97" s="975"/>
      <c r="C97" s="925"/>
      <c r="D97" s="976"/>
      <c r="E97" s="978"/>
      <c r="F97" s="976"/>
      <c r="G97" s="985"/>
      <c r="H97" s="987"/>
      <c r="I97" s="987"/>
      <c r="J97" s="987"/>
      <c r="K97" s="983"/>
      <c r="L97" s="987"/>
      <c r="M97" s="987"/>
      <c r="N97" s="987"/>
      <c r="O97" s="983"/>
      <c r="P97" s="987"/>
      <c r="Q97" s="987"/>
      <c r="R97" s="987"/>
      <c r="S97" s="983"/>
    </row>
    <row r="98" spans="2:19" ht="29.25" customHeight="1" outlineLevel="1" x14ac:dyDescent="0.35">
      <c r="B98" s="975"/>
      <c r="C98" s="925"/>
      <c r="D98" s="977"/>
      <c r="E98" s="979"/>
      <c r="F98" s="977"/>
      <c r="G98" s="986"/>
      <c r="H98" s="988"/>
      <c r="I98" s="988"/>
      <c r="J98" s="988"/>
      <c r="K98" s="984"/>
      <c r="L98" s="988"/>
      <c r="M98" s="988"/>
      <c r="N98" s="988"/>
      <c r="O98" s="984"/>
      <c r="P98" s="988"/>
      <c r="Q98" s="988"/>
      <c r="R98" s="988"/>
      <c r="S98" s="984"/>
    </row>
    <row r="99" spans="2:19" ht="24" outlineLevel="1" x14ac:dyDescent="0.35">
      <c r="B99" s="975"/>
      <c r="C99" s="925"/>
      <c r="D99" s="189" t="s">
        <v>362</v>
      </c>
      <c r="E99" s="189" t="s">
        <v>363</v>
      </c>
      <c r="F99" s="205" t="s">
        <v>364</v>
      </c>
      <c r="G99" s="190" t="s">
        <v>365</v>
      </c>
      <c r="H99" s="189" t="s">
        <v>362</v>
      </c>
      <c r="I99" s="189" t="s">
        <v>363</v>
      </c>
      <c r="J99" s="205" t="s">
        <v>364</v>
      </c>
      <c r="K99" s="190" t="s">
        <v>365</v>
      </c>
      <c r="L99" s="189" t="s">
        <v>362</v>
      </c>
      <c r="M99" s="189" t="s">
        <v>363</v>
      </c>
      <c r="N99" s="205" t="s">
        <v>364</v>
      </c>
      <c r="O99" s="190" t="s">
        <v>365</v>
      </c>
      <c r="P99" s="189" t="s">
        <v>362</v>
      </c>
      <c r="Q99" s="189" t="s">
        <v>363</v>
      </c>
      <c r="R99" s="205" t="s">
        <v>364</v>
      </c>
      <c r="S99" s="190" t="s">
        <v>365</v>
      </c>
    </row>
    <row r="100" spans="2:19" ht="29.25" customHeight="1" outlineLevel="1" x14ac:dyDescent="0.35">
      <c r="B100" s="975"/>
      <c r="C100" s="925"/>
      <c r="D100" s="976"/>
      <c r="E100" s="978"/>
      <c r="F100" s="976"/>
      <c r="G100" s="985"/>
      <c r="H100" s="987"/>
      <c r="I100" s="987"/>
      <c r="J100" s="987"/>
      <c r="K100" s="983"/>
      <c r="L100" s="987"/>
      <c r="M100" s="987"/>
      <c r="N100" s="987"/>
      <c r="O100" s="983"/>
      <c r="P100" s="987"/>
      <c r="Q100" s="987"/>
      <c r="R100" s="987"/>
      <c r="S100" s="983"/>
    </row>
    <row r="101" spans="2:19" ht="29.25" customHeight="1" outlineLevel="1" x14ac:dyDescent="0.35">
      <c r="B101" s="975"/>
      <c r="C101" s="925"/>
      <c r="D101" s="977"/>
      <c r="E101" s="979"/>
      <c r="F101" s="977"/>
      <c r="G101" s="986"/>
      <c r="H101" s="988"/>
      <c r="I101" s="988"/>
      <c r="J101" s="988"/>
      <c r="K101" s="984"/>
      <c r="L101" s="988"/>
      <c r="M101" s="988"/>
      <c r="N101" s="988"/>
      <c r="O101" s="984"/>
      <c r="P101" s="988"/>
      <c r="Q101" s="988"/>
      <c r="R101" s="988"/>
      <c r="S101" s="984"/>
    </row>
    <row r="102" spans="2:19" ht="24" outlineLevel="1" x14ac:dyDescent="0.35">
      <c r="B102" s="975"/>
      <c r="C102" s="925"/>
      <c r="D102" s="189" t="s">
        <v>362</v>
      </c>
      <c r="E102" s="189" t="s">
        <v>363</v>
      </c>
      <c r="F102" s="205" t="s">
        <v>364</v>
      </c>
      <c r="G102" s="190" t="s">
        <v>365</v>
      </c>
      <c r="H102" s="189" t="s">
        <v>362</v>
      </c>
      <c r="I102" s="189" t="s">
        <v>363</v>
      </c>
      <c r="J102" s="205" t="s">
        <v>364</v>
      </c>
      <c r="K102" s="190" t="s">
        <v>365</v>
      </c>
      <c r="L102" s="189" t="s">
        <v>362</v>
      </c>
      <c r="M102" s="189" t="s">
        <v>363</v>
      </c>
      <c r="N102" s="205" t="s">
        <v>364</v>
      </c>
      <c r="O102" s="190" t="s">
        <v>365</v>
      </c>
      <c r="P102" s="189" t="s">
        <v>362</v>
      </c>
      <c r="Q102" s="189" t="s">
        <v>363</v>
      </c>
      <c r="R102" s="205" t="s">
        <v>364</v>
      </c>
      <c r="S102" s="190" t="s">
        <v>365</v>
      </c>
    </row>
    <row r="103" spans="2:19" ht="29.25" customHeight="1" outlineLevel="1" x14ac:dyDescent="0.35">
      <c r="B103" s="975"/>
      <c r="C103" s="925"/>
      <c r="D103" s="976"/>
      <c r="E103" s="978"/>
      <c r="F103" s="976"/>
      <c r="G103" s="985"/>
      <c r="H103" s="987"/>
      <c r="I103" s="987"/>
      <c r="J103" s="987"/>
      <c r="K103" s="983"/>
      <c r="L103" s="987"/>
      <c r="M103" s="987"/>
      <c r="N103" s="987"/>
      <c r="O103" s="983"/>
      <c r="P103" s="987"/>
      <c r="Q103" s="987"/>
      <c r="R103" s="987"/>
      <c r="S103" s="983"/>
    </row>
    <row r="104" spans="2:19" ht="29.25" customHeight="1" outlineLevel="1" x14ac:dyDescent="0.35">
      <c r="B104" s="975"/>
      <c r="C104" s="926"/>
      <c r="D104" s="977"/>
      <c r="E104" s="979"/>
      <c r="F104" s="977"/>
      <c r="G104" s="986"/>
      <c r="H104" s="988"/>
      <c r="I104" s="988"/>
      <c r="J104" s="988"/>
      <c r="K104" s="984"/>
      <c r="L104" s="988"/>
      <c r="M104" s="988"/>
      <c r="N104" s="988"/>
      <c r="O104" s="984"/>
      <c r="P104" s="988"/>
      <c r="Q104" s="988"/>
      <c r="R104" s="988"/>
      <c r="S104" s="984"/>
    </row>
    <row r="105" spans="2:19" ht="15" thickBot="1" x14ac:dyDescent="0.4">
      <c r="B105" s="178"/>
      <c r="C105" s="178"/>
    </row>
    <row r="106" spans="2:19" ht="15" thickBot="1" x14ac:dyDescent="0.4">
      <c r="B106" s="178"/>
      <c r="C106" s="178"/>
      <c r="D106" s="889" t="s">
        <v>301</v>
      </c>
      <c r="E106" s="890"/>
      <c r="F106" s="890"/>
      <c r="G106" s="891"/>
      <c r="H106" s="980" t="s">
        <v>366</v>
      </c>
      <c r="I106" s="981"/>
      <c r="J106" s="981"/>
      <c r="K106" s="982"/>
      <c r="L106" s="980" t="s">
        <v>303</v>
      </c>
      <c r="M106" s="981"/>
      <c r="N106" s="981"/>
      <c r="O106" s="982"/>
      <c r="P106" s="980" t="s">
        <v>304</v>
      </c>
      <c r="Q106" s="981"/>
      <c r="R106" s="981"/>
      <c r="S106" s="982"/>
    </row>
    <row r="107" spans="2:19" ht="33.75" customHeight="1" x14ac:dyDescent="0.35">
      <c r="B107" s="989" t="s">
        <v>367</v>
      </c>
      <c r="C107" s="912" t="s">
        <v>368</v>
      </c>
      <c r="D107" s="236" t="s">
        <v>369</v>
      </c>
      <c r="E107" s="237" t="s">
        <v>370</v>
      </c>
      <c r="F107" s="940" t="s">
        <v>371</v>
      </c>
      <c r="G107" s="948"/>
      <c r="H107" s="236" t="s">
        <v>369</v>
      </c>
      <c r="I107" s="237" t="s">
        <v>370</v>
      </c>
      <c r="J107" s="940" t="s">
        <v>371</v>
      </c>
      <c r="K107" s="948"/>
      <c r="L107" s="236" t="s">
        <v>369</v>
      </c>
      <c r="M107" s="237" t="s">
        <v>370</v>
      </c>
      <c r="N107" s="940" t="s">
        <v>371</v>
      </c>
      <c r="O107" s="948"/>
      <c r="P107" s="236" t="s">
        <v>369</v>
      </c>
      <c r="Q107" s="237" t="s">
        <v>370</v>
      </c>
      <c r="R107" s="940" t="s">
        <v>371</v>
      </c>
      <c r="S107" s="948"/>
    </row>
    <row r="108" spans="2:19" ht="30" customHeight="1" x14ac:dyDescent="0.35">
      <c r="B108" s="990"/>
      <c r="C108" s="914"/>
      <c r="D108" s="238"/>
      <c r="E108" s="239"/>
      <c r="F108" s="960"/>
      <c r="G108" s="964"/>
      <c r="H108" s="240"/>
      <c r="I108" s="241"/>
      <c r="J108" s="992"/>
      <c r="K108" s="993"/>
      <c r="L108" s="240"/>
      <c r="M108" s="241"/>
      <c r="N108" s="992"/>
      <c r="O108" s="993"/>
      <c r="P108" s="240"/>
      <c r="Q108" s="241"/>
      <c r="R108" s="992"/>
      <c r="S108" s="993"/>
    </row>
    <row r="109" spans="2:19" ht="32.25" customHeight="1" x14ac:dyDescent="0.35">
      <c r="B109" s="990"/>
      <c r="C109" s="989" t="s">
        <v>372</v>
      </c>
      <c r="D109" s="242" t="s">
        <v>369</v>
      </c>
      <c r="E109" s="189" t="s">
        <v>370</v>
      </c>
      <c r="F109" s="189" t="s">
        <v>373</v>
      </c>
      <c r="G109" s="212" t="s">
        <v>374</v>
      </c>
      <c r="H109" s="242" t="s">
        <v>369</v>
      </c>
      <c r="I109" s="189" t="s">
        <v>370</v>
      </c>
      <c r="J109" s="189" t="s">
        <v>373</v>
      </c>
      <c r="K109" s="212" t="s">
        <v>374</v>
      </c>
      <c r="L109" s="242" t="s">
        <v>369</v>
      </c>
      <c r="M109" s="189" t="s">
        <v>370</v>
      </c>
      <c r="N109" s="189" t="s">
        <v>373</v>
      </c>
      <c r="O109" s="212" t="s">
        <v>374</v>
      </c>
      <c r="P109" s="242" t="s">
        <v>369</v>
      </c>
      <c r="Q109" s="189" t="s">
        <v>370</v>
      </c>
      <c r="R109" s="189" t="s">
        <v>373</v>
      </c>
      <c r="S109" s="212" t="s">
        <v>374</v>
      </c>
    </row>
    <row r="110" spans="2:19" ht="27.75" customHeight="1" x14ac:dyDescent="0.35">
      <c r="B110" s="990"/>
      <c r="C110" s="990"/>
      <c r="D110" s="554">
        <v>0</v>
      </c>
      <c r="E110" s="186">
        <v>0</v>
      </c>
      <c r="F110" s="223"/>
      <c r="G110" s="232"/>
      <c r="H110" s="582">
        <v>228</v>
      </c>
      <c r="I110" s="187">
        <v>0.35</v>
      </c>
      <c r="J110" s="225" t="s">
        <v>556</v>
      </c>
      <c r="K110" s="235" t="s">
        <v>421</v>
      </c>
      <c r="L110" s="240"/>
      <c r="M110" s="209"/>
      <c r="N110" s="225"/>
      <c r="O110" s="235"/>
      <c r="P110" s="240"/>
      <c r="Q110" s="209"/>
      <c r="R110" s="225"/>
      <c r="S110" s="235"/>
    </row>
    <row r="111" spans="2:19" ht="27.75" customHeight="1" outlineLevel="1" x14ac:dyDescent="0.35">
      <c r="B111" s="990"/>
      <c r="C111" s="990"/>
      <c r="D111" s="242" t="s">
        <v>369</v>
      </c>
      <c r="E111" s="189" t="s">
        <v>370</v>
      </c>
      <c r="F111" s="189" t="s">
        <v>373</v>
      </c>
      <c r="G111" s="212" t="s">
        <v>374</v>
      </c>
      <c r="H111" s="242" t="s">
        <v>369</v>
      </c>
      <c r="I111" s="189" t="s">
        <v>370</v>
      </c>
      <c r="J111" s="189" t="s">
        <v>373</v>
      </c>
      <c r="K111" s="212" t="s">
        <v>374</v>
      </c>
      <c r="L111" s="242" t="s">
        <v>369</v>
      </c>
      <c r="M111" s="189" t="s">
        <v>370</v>
      </c>
      <c r="N111" s="189" t="s">
        <v>373</v>
      </c>
      <c r="O111" s="212" t="s">
        <v>374</v>
      </c>
      <c r="P111" s="242" t="s">
        <v>369</v>
      </c>
      <c r="Q111" s="189" t="s">
        <v>370</v>
      </c>
      <c r="R111" s="189" t="s">
        <v>373</v>
      </c>
      <c r="S111" s="212" t="s">
        <v>374</v>
      </c>
    </row>
    <row r="112" spans="2:19" ht="27.75" customHeight="1" outlineLevel="1" x14ac:dyDescent="0.35">
      <c r="B112" s="990"/>
      <c r="C112" s="990"/>
      <c r="D112" s="238"/>
      <c r="E112" s="207"/>
      <c r="F112" s="223"/>
      <c r="G112" s="232"/>
      <c r="H112" s="240"/>
      <c r="I112" s="209"/>
      <c r="J112" s="225"/>
      <c r="K112" s="235"/>
      <c r="L112" s="240"/>
      <c r="M112" s="209"/>
      <c r="N112" s="225"/>
      <c r="O112" s="235"/>
      <c r="P112" s="240"/>
      <c r="Q112" s="209"/>
      <c r="R112" s="225"/>
      <c r="S112" s="235"/>
    </row>
    <row r="113" spans="2:19" ht="27.75" customHeight="1" outlineLevel="1" x14ac:dyDescent="0.35">
      <c r="B113" s="990"/>
      <c r="C113" s="990"/>
      <c r="D113" s="242" t="s">
        <v>369</v>
      </c>
      <c r="E113" s="189" t="s">
        <v>370</v>
      </c>
      <c r="F113" s="189" t="s">
        <v>373</v>
      </c>
      <c r="G113" s="212" t="s">
        <v>374</v>
      </c>
      <c r="H113" s="242" t="s">
        <v>369</v>
      </c>
      <c r="I113" s="189" t="s">
        <v>370</v>
      </c>
      <c r="J113" s="189" t="s">
        <v>373</v>
      </c>
      <c r="K113" s="212" t="s">
        <v>374</v>
      </c>
      <c r="L113" s="242" t="s">
        <v>369</v>
      </c>
      <c r="M113" s="189" t="s">
        <v>370</v>
      </c>
      <c r="N113" s="189" t="s">
        <v>373</v>
      </c>
      <c r="O113" s="212" t="s">
        <v>374</v>
      </c>
      <c r="P113" s="242" t="s">
        <v>369</v>
      </c>
      <c r="Q113" s="189" t="s">
        <v>370</v>
      </c>
      <c r="R113" s="189" t="s">
        <v>373</v>
      </c>
      <c r="S113" s="212" t="s">
        <v>374</v>
      </c>
    </row>
    <row r="114" spans="2:19" ht="27.75" customHeight="1" outlineLevel="1" x14ac:dyDescent="0.35">
      <c r="B114" s="990"/>
      <c r="C114" s="990"/>
      <c r="D114" s="238"/>
      <c r="E114" s="207"/>
      <c r="F114" s="223"/>
      <c r="G114" s="232"/>
      <c r="H114" s="240"/>
      <c r="I114" s="209"/>
      <c r="J114" s="225"/>
      <c r="K114" s="235"/>
      <c r="L114" s="240"/>
      <c r="M114" s="209"/>
      <c r="N114" s="225"/>
      <c r="O114" s="235"/>
      <c r="P114" s="240"/>
      <c r="Q114" s="209"/>
      <c r="R114" s="225"/>
      <c r="S114" s="235"/>
    </row>
    <row r="115" spans="2:19" ht="27.75" customHeight="1" outlineLevel="1" x14ac:dyDescent="0.35">
      <c r="B115" s="990"/>
      <c r="C115" s="990"/>
      <c r="D115" s="242" t="s">
        <v>369</v>
      </c>
      <c r="E115" s="189" t="s">
        <v>370</v>
      </c>
      <c r="F115" s="189" t="s">
        <v>373</v>
      </c>
      <c r="G115" s="212" t="s">
        <v>374</v>
      </c>
      <c r="H115" s="242" t="s">
        <v>369</v>
      </c>
      <c r="I115" s="189" t="s">
        <v>370</v>
      </c>
      <c r="J115" s="189" t="s">
        <v>373</v>
      </c>
      <c r="K115" s="212" t="s">
        <v>374</v>
      </c>
      <c r="L115" s="242" t="s">
        <v>369</v>
      </c>
      <c r="M115" s="189" t="s">
        <v>370</v>
      </c>
      <c r="N115" s="189" t="s">
        <v>373</v>
      </c>
      <c r="O115" s="212" t="s">
        <v>374</v>
      </c>
      <c r="P115" s="242" t="s">
        <v>369</v>
      </c>
      <c r="Q115" s="189" t="s">
        <v>370</v>
      </c>
      <c r="R115" s="189" t="s">
        <v>373</v>
      </c>
      <c r="S115" s="212" t="s">
        <v>374</v>
      </c>
    </row>
    <row r="116" spans="2:19" ht="27.75" customHeight="1" outlineLevel="1" x14ac:dyDescent="0.35">
      <c r="B116" s="991"/>
      <c r="C116" s="991"/>
      <c r="D116" s="238"/>
      <c r="E116" s="207"/>
      <c r="F116" s="223"/>
      <c r="G116" s="232"/>
      <c r="H116" s="240"/>
      <c r="I116" s="209"/>
      <c r="J116" s="225"/>
      <c r="K116" s="235"/>
      <c r="L116" s="240"/>
      <c r="M116" s="209"/>
      <c r="N116" s="225"/>
      <c r="O116" s="235"/>
      <c r="P116" s="240"/>
      <c r="Q116" s="209"/>
      <c r="R116" s="225"/>
      <c r="S116" s="235"/>
    </row>
    <row r="117" spans="2:19" ht="26.25" customHeight="1" x14ac:dyDescent="0.35">
      <c r="B117" s="927" t="s">
        <v>375</v>
      </c>
      <c r="C117" s="996" t="s">
        <v>376</v>
      </c>
      <c r="D117" s="243" t="s">
        <v>377</v>
      </c>
      <c r="E117" s="243" t="s">
        <v>378</v>
      </c>
      <c r="F117" s="243" t="s">
        <v>300</v>
      </c>
      <c r="G117" s="244" t="s">
        <v>379</v>
      </c>
      <c r="H117" s="245" t="s">
        <v>377</v>
      </c>
      <c r="I117" s="243" t="s">
        <v>378</v>
      </c>
      <c r="J117" s="243" t="s">
        <v>300</v>
      </c>
      <c r="K117" s="244" t="s">
        <v>379</v>
      </c>
      <c r="L117" s="243" t="s">
        <v>377</v>
      </c>
      <c r="M117" s="243" t="s">
        <v>378</v>
      </c>
      <c r="N117" s="243" t="s">
        <v>300</v>
      </c>
      <c r="O117" s="244" t="s">
        <v>379</v>
      </c>
      <c r="P117" s="243" t="s">
        <v>377</v>
      </c>
      <c r="Q117" s="243" t="s">
        <v>378</v>
      </c>
      <c r="R117" s="243" t="s">
        <v>300</v>
      </c>
      <c r="S117" s="244" t="s">
        <v>379</v>
      </c>
    </row>
    <row r="118" spans="2:19" ht="32.25" customHeight="1" x14ac:dyDescent="0.35">
      <c r="B118" s="928"/>
      <c r="C118" s="997"/>
      <c r="D118" s="206">
        <v>0</v>
      </c>
      <c r="E118" s="206" t="s">
        <v>448</v>
      </c>
      <c r="F118" s="206" t="s">
        <v>482</v>
      </c>
      <c r="G118" s="206" t="s">
        <v>571</v>
      </c>
      <c r="H118" s="228">
        <v>192</v>
      </c>
      <c r="I118" s="208" t="s">
        <v>422</v>
      </c>
      <c r="J118" s="208" t="s">
        <v>266</v>
      </c>
      <c r="K118" s="229" t="s">
        <v>539</v>
      </c>
      <c r="L118" s="208"/>
      <c r="M118" s="208"/>
      <c r="N118" s="208"/>
      <c r="O118" s="229"/>
      <c r="P118" s="208"/>
      <c r="Q118" s="208"/>
      <c r="R118" s="208"/>
      <c r="S118" s="229"/>
    </row>
    <row r="119" spans="2:19" ht="32.25" customHeight="1" x14ac:dyDescent="0.35">
      <c r="B119" s="928"/>
      <c r="C119" s="927" t="s">
        <v>380</v>
      </c>
      <c r="D119" s="189" t="s">
        <v>381</v>
      </c>
      <c r="E119" s="938" t="s">
        <v>382</v>
      </c>
      <c r="F119" s="974"/>
      <c r="G119" s="190" t="s">
        <v>383</v>
      </c>
      <c r="H119" s="189" t="s">
        <v>381</v>
      </c>
      <c r="I119" s="938" t="s">
        <v>382</v>
      </c>
      <c r="J119" s="974"/>
      <c r="K119" s="190" t="s">
        <v>383</v>
      </c>
      <c r="L119" s="189" t="s">
        <v>381</v>
      </c>
      <c r="M119" s="938" t="s">
        <v>382</v>
      </c>
      <c r="N119" s="974"/>
      <c r="O119" s="190" t="s">
        <v>383</v>
      </c>
      <c r="P119" s="189" t="s">
        <v>381</v>
      </c>
      <c r="Q119" s="189" t="s">
        <v>382</v>
      </c>
      <c r="R119" s="938" t="s">
        <v>382</v>
      </c>
      <c r="S119" s="974"/>
    </row>
    <row r="120" spans="2:19" ht="23.25" customHeight="1" x14ac:dyDescent="0.35">
      <c r="B120" s="928"/>
      <c r="C120" s="928"/>
      <c r="D120" s="246"/>
      <c r="E120" s="998"/>
      <c r="F120" s="999"/>
      <c r="G120" s="193"/>
      <c r="H120" s="247"/>
      <c r="I120" s="994"/>
      <c r="J120" s="995"/>
      <c r="K120" s="218"/>
      <c r="L120" s="247"/>
      <c r="M120" s="994"/>
      <c r="N120" s="995"/>
      <c r="O120" s="196"/>
      <c r="P120" s="247"/>
      <c r="Q120" s="194"/>
      <c r="R120" s="994"/>
      <c r="S120" s="995"/>
    </row>
    <row r="121" spans="2:19" ht="23.25" customHeight="1" outlineLevel="1" x14ac:dyDescent="0.35">
      <c r="B121" s="928"/>
      <c r="C121" s="928"/>
      <c r="D121" s="189" t="s">
        <v>381</v>
      </c>
      <c r="E121" s="938" t="s">
        <v>382</v>
      </c>
      <c r="F121" s="974"/>
      <c r="G121" s="190" t="s">
        <v>383</v>
      </c>
      <c r="H121" s="189" t="s">
        <v>381</v>
      </c>
      <c r="I121" s="938" t="s">
        <v>382</v>
      </c>
      <c r="J121" s="974"/>
      <c r="K121" s="190" t="s">
        <v>383</v>
      </c>
      <c r="L121" s="189" t="s">
        <v>381</v>
      </c>
      <c r="M121" s="938" t="s">
        <v>382</v>
      </c>
      <c r="N121" s="974"/>
      <c r="O121" s="190" t="s">
        <v>383</v>
      </c>
      <c r="P121" s="189" t="s">
        <v>381</v>
      </c>
      <c r="Q121" s="189" t="s">
        <v>382</v>
      </c>
      <c r="R121" s="938" t="s">
        <v>382</v>
      </c>
      <c r="S121" s="974"/>
    </row>
    <row r="122" spans="2:19" ht="23.25" customHeight="1" outlineLevel="1" x14ac:dyDescent="0.35">
      <c r="B122" s="928"/>
      <c r="C122" s="928"/>
      <c r="D122" s="246"/>
      <c r="E122" s="998"/>
      <c r="F122" s="999"/>
      <c r="G122" s="193"/>
      <c r="H122" s="247"/>
      <c r="I122" s="994"/>
      <c r="J122" s="995"/>
      <c r="K122" s="196"/>
      <c r="L122" s="247"/>
      <c r="M122" s="994"/>
      <c r="N122" s="995"/>
      <c r="O122" s="196"/>
      <c r="P122" s="247"/>
      <c r="Q122" s="194"/>
      <c r="R122" s="994"/>
      <c r="S122" s="995"/>
    </row>
    <row r="123" spans="2:19" ht="23.25" customHeight="1" outlineLevel="1" x14ac:dyDescent="0.35">
      <c r="B123" s="928"/>
      <c r="C123" s="928"/>
      <c r="D123" s="189" t="s">
        <v>381</v>
      </c>
      <c r="E123" s="938" t="s">
        <v>382</v>
      </c>
      <c r="F123" s="974"/>
      <c r="G123" s="190" t="s">
        <v>383</v>
      </c>
      <c r="H123" s="189" t="s">
        <v>381</v>
      </c>
      <c r="I123" s="938" t="s">
        <v>382</v>
      </c>
      <c r="J123" s="974"/>
      <c r="K123" s="190" t="s">
        <v>383</v>
      </c>
      <c r="L123" s="189" t="s">
        <v>381</v>
      </c>
      <c r="M123" s="938" t="s">
        <v>382</v>
      </c>
      <c r="N123" s="974"/>
      <c r="O123" s="190" t="s">
        <v>383</v>
      </c>
      <c r="P123" s="189" t="s">
        <v>381</v>
      </c>
      <c r="Q123" s="189" t="s">
        <v>382</v>
      </c>
      <c r="R123" s="938" t="s">
        <v>382</v>
      </c>
      <c r="S123" s="974"/>
    </row>
    <row r="124" spans="2:19" ht="23.25" customHeight="1" outlineLevel="1" x14ac:dyDescent="0.35">
      <c r="B124" s="928"/>
      <c r="C124" s="928"/>
      <c r="D124" s="246"/>
      <c r="E124" s="998"/>
      <c r="F124" s="999"/>
      <c r="G124" s="193"/>
      <c r="H124" s="247"/>
      <c r="I124" s="994"/>
      <c r="J124" s="995"/>
      <c r="K124" s="196"/>
      <c r="L124" s="247"/>
      <c r="M124" s="994"/>
      <c r="N124" s="995"/>
      <c r="O124" s="196"/>
      <c r="P124" s="247"/>
      <c r="Q124" s="194"/>
      <c r="R124" s="994"/>
      <c r="S124" s="995"/>
    </row>
    <row r="125" spans="2:19" ht="23.25" customHeight="1" outlineLevel="1" x14ac:dyDescent="0.35">
      <c r="B125" s="928"/>
      <c r="C125" s="928"/>
      <c r="D125" s="189" t="s">
        <v>381</v>
      </c>
      <c r="E125" s="938" t="s">
        <v>382</v>
      </c>
      <c r="F125" s="974"/>
      <c r="G125" s="190" t="s">
        <v>383</v>
      </c>
      <c r="H125" s="189" t="s">
        <v>381</v>
      </c>
      <c r="I125" s="938" t="s">
        <v>382</v>
      </c>
      <c r="J125" s="974"/>
      <c r="K125" s="190" t="s">
        <v>383</v>
      </c>
      <c r="L125" s="189" t="s">
        <v>381</v>
      </c>
      <c r="M125" s="938" t="s">
        <v>382</v>
      </c>
      <c r="N125" s="974"/>
      <c r="O125" s="190" t="s">
        <v>383</v>
      </c>
      <c r="P125" s="189" t="s">
        <v>381</v>
      </c>
      <c r="Q125" s="189" t="s">
        <v>382</v>
      </c>
      <c r="R125" s="938" t="s">
        <v>382</v>
      </c>
      <c r="S125" s="974"/>
    </row>
    <row r="126" spans="2:19" ht="23.25" customHeight="1" outlineLevel="1" x14ac:dyDescent="0.35">
      <c r="B126" s="929"/>
      <c r="C126" s="929"/>
      <c r="D126" s="246"/>
      <c r="E126" s="998"/>
      <c r="F126" s="999"/>
      <c r="G126" s="193"/>
      <c r="H126" s="247"/>
      <c r="I126" s="994"/>
      <c r="J126" s="995"/>
      <c r="K126" s="196"/>
      <c r="L126" s="247"/>
      <c r="M126" s="994"/>
      <c r="N126" s="995"/>
      <c r="O126" s="196"/>
      <c r="P126" s="247"/>
      <c r="Q126" s="194"/>
      <c r="R126" s="994"/>
      <c r="S126" s="995"/>
    </row>
    <row r="127" spans="2:19" ht="15" thickBot="1" x14ac:dyDescent="0.4">
      <c r="B127" s="178"/>
      <c r="C127" s="178"/>
    </row>
    <row r="128" spans="2:19" ht="15" thickBot="1" x14ac:dyDescent="0.4">
      <c r="B128" s="178"/>
      <c r="C128" s="178"/>
      <c r="D128" s="889" t="s">
        <v>301</v>
      </c>
      <c r="E128" s="890"/>
      <c r="F128" s="890"/>
      <c r="G128" s="891"/>
      <c r="H128" s="889" t="s">
        <v>302</v>
      </c>
      <c r="I128" s="890"/>
      <c r="J128" s="890"/>
      <c r="K128" s="891"/>
      <c r="L128" s="890" t="s">
        <v>303</v>
      </c>
      <c r="M128" s="890"/>
      <c r="N128" s="890"/>
      <c r="O128" s="890"/>
      <c r="P128" s="889" t="s">
        <v>304</v>
      </c>
      <c r="Q128" s="890"/>
      <c r="R128" s="890"/>
      <c r="S128" s="891"/>
    </row>
    <row r="129" spans="2:19" x14ac:dyDescent="0.35">
      <c r="B129" s="912" t="s">
        <v>384</v>
      </c>
      <c r="C129" s="912" t="s">
        <v>385</v>
      </c>
      <c r="D129" s="940" t="s">
        <v>386</v>
      </c>
      <c r="E129" s="946"/>
      <c r="F129" s="946"/>
      <c r="G129" s="948"/>
      <c r="H129" s="940" t="s">
        <v>386</v>
      </c>
      <c r="I129" s="946"/>
      <c r="J129" s="946"/>
      <c r="K129" s="948"/>
      <c r="L129" s="940" t="s">
        <v>386</v>
      </c>
      <c r="M129" s="946"/>
      <c r="N129" s="946"/>
      <c r="O129" s="948"/>
      <c r="P129" s="940" t="s">
        <v>386</v>
      </c>
      <c r="Q129" s="946"/>
      <c r="R129" s="946"/>
      <c r="S129" s="948"/>
    </row>
    <row r="130" spans="2:19" ht="45" customHeight="1" x14ac:dyDescent="0.35">
      <c r="B130" s="914"/>
      <c r="C130" s="914"/>
      <c r="D130" s="1010"/>
      <c r="E130" s="1011"/>
      <c r="F130" s="1011"/>
      <c r="G130" s="1012"/>
      <c r="H130" s="1013"/>
      <c r="I130" s="1014"/>
      <c r="J130" s="1014"/>
      <c r="K130" s="1015"/>
      <c r="L130" s="1013"/>
      <c r="M130" s="1014"/>
      <c r="N130" s="1014"/>
      <c r="O130" s="1015"/>
      <c r="P130" s="1013"/>
      <c r="Q130" s="1014"/>
      <c r="R130" s="1014"/>
      <c r="S130" s="1015"/>
    </row>
    <row r="131" spans="2:19" ht="32.25" customHeight="1" x14ac:dyDescent="0.35">
      <c r="B131" s="924" t="s">
        <v>387</v>
      </c>
      <c r="C131" s="924" t="s">
        <v>388</v>
      </c>
      <c r="D131" s="243" t="s">
        <v>389</v>
      </c>
      <c r="E131" s="211" t="s">
        <v>300</v>
      </c>
      <c r="F131" s="189" t="s">
        <v>322</v>
      </c>
      <c r="G131" s="190" t="s">
        <v>339</v>
      </c>
      <c r="H131" s="243" t="s">
        <v>389</v>
      </c>
      <c r="I131" s="257" t="s">
        <v>300</v>
      </c>
      <c r="J131" s="189" t="s">
        <v>322</v>
      </c>
      <c r="K131" s="190" t="s">
        <v>339</v>
      </c>
      <c r="L131" s="243" t="s">
        <v>389</v>
      </c>
      <c r="M131" s="257" t="s">
        <v>300</v>
      </c>
      <c r="N131" s="189" t="s">
        <v>322</v>
      </c>
      <c r="O131" s="190" t="s">
        <v>339</v>
      </c>
      <c r="P131" s="243" t="s">
        <v>389</v>
      </c>
      <c r="Q131" s="257" t="s">
        <v>300</v>
      </c>
      <c r="R131" s="189" t="s">
        <v>322</v>
      </c>
      <c r="S131" s="190" t="s">
        <v>339</v>
      </c>
    </row>
    <row r="132" spans="2:19" ht="23.25" customHeight="1" x14ac:dyDescent="0.35">
      <c r="B132" s="925"/>
      <c r="C132" s="926"/>
      <c r="D132" s="206"/>
      <c r="E132" s="248"/>
      <c r="F132" s="192"/>
      <c r="G132" s="227"/>
      <c r="H132" s="208"/>
      <c r="I132" s="260"/>
      <c r="J132" s="208"/>
      <c r="K132" s="258"/>
      <c r="L132" s="208"/>
      <c r="M132" s="260"/>
      <c r="N132" s="208"/>
      <c r="O132" s="258"/>
      <c r="P132" s="208"/>
      <c r="Q132" s="260"/>
      <c r="R132" s="208"/>
      <c r="S132" s="258"/>
    </row>
    <row r="133" spans="2:19" ht="29.25" customHeight="1" x14ac:dyDescent="0.35">
      <c r="B133" s="925"/>
      <c r="C133" s="924" t="s">
        <v>390</v>
      </c>
      <c r="D133" s="189" t="s">
        <v>391</v>
      </c>
      <c r="E133" s="938" t="s">
        <v>392</v>
      </c>
      <c r="F133" s="974"/>
      <c r="G133" s="190" t="s">
        <v>393</v>
      </c>
      <c r="H133" s="189" t="s">
        <v>391</v>
      </c>
      <c r="I133" s="938" t="s">
        <v>392</v>
      </c>
      <c r="J133" s="974"/>
      <c r="K133" s="190" t="s">
        <v>393</v>
      </c>
      <c r="L133" s="189" t="s">
        <v>391</v>
      </c>
      <c r="M133" s="938" t="s">
        <v>392</v>
      </c>
      <c r="N133" s="974"/>
      <c r="O133" s="190" t="s">
        <v>393</v>
      </c>
      <c r="P133" s="189" t="s">
        <v>391</v>
      </c>
      <c r="Q133" s="938" t="s">
        <v>392</v>
      </c>
      <c r="R133" s="974"/>
      <c r="S133" s="190" t="s">
        <v>393</v>
      </c>
    </row>
    <row r="134" spans="2:19" ht="36.5" customHeight="1" x14ac:dyDescent="0.35">
      <c r="B134" s="926"/>
      <c r="C134" s="926"/>
      <c r="D134" s="246"/>
      <c r="E134" s="998"/>
      <c r="F134" s="999"/>
      <c r="G134" s="193"/>
      <c r="H134" s="247"/>
      <c r="I134" s="994"/>
      <c r="J134" s="995"/>
      <c r="K134" s="196"/>
      <c r="L134" s="247"/>
      <c r="M134" s="994"/>
      <c r="N134" s="995"/>
      <c r="O134" s="196"/>
      <c r="P134" s="247"/>
      <c r="Q134" s="994"/>
      <c r="R134" s="995"/>
      <c r="S134" s="196"/>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60" t="s">
        <v>394</v>
      </c>
    </row>
    <row r="141" spans="2:19" hidden="1" x14ac:dyDescent="0.35">
      <c r="D141" s="160" t="s">
        <v>395</v>
      </c>
      <c r="E141" s="160" t="s">
        <v>396</v>
      </c>
      <c r="F141" s="160" t="s">
        <v>397</v>
      </c>
      <c r="H141" s="160" t="s">
        <v>398</v>
      </c>
      <c r="I141" s="160" t="s">
        <v>399</v>
      </c>
    </row>
    <row r="142" spans="2:19" hidden="1" x14ac:dyDescent="0.35">
      <c r="D142" s="160" t="s">
        <v>400</v>
      </c>
      <c r="E142" s="160" t="s">
        <v>401</v>
      </c>
      <c r="F142" s="160" t="s">
        <v>402</v>
      </c>
      <c r="H142" s="160" t="s">
        <v>403</v>
      </c>
      <c r="I142" s="160" t="s">
        <v>404</v>
      </c>
    </row>
    <row r="143" spans="2:19" hidden="1" x14ac:dyDescent="0.35">
      <c r="D143" s="160" t="s">
        <v>405</v>
      </c>
      <c r="E143" s="160" t="s">
        <v>406</v>
      </c>
      <c r="F143" s="160" t="s">
        <v>407</v>
      </c>
      <c r="H143" s="160" t="s">
        <v>408</v>
      </c>
      <c r="I143" s="160" t="s">
        <v>409</v>
      </c>
    </row>
    <row r="144" spans="2:19" hidden="1" x14ac:dyDescent="0.35">
      <c r="D144" s="160" t="s">
        <v>410</v>
      </c>
      <c r="F144" s="160" t="s">
        <v>411</v>
      </c>
      <c r="G144" s="160" t="s">
        <v>412</v>
      </c>
      <c r="H144" s="160" t="s">
        <v>413</v>
      </c>
      <c r="I144" s="160" t="s">
        <v>414</v>
      </c>
      <c r="K144" s="160" t="s">
        <v>415</v>
      </c>
    </row>
    <row r="145" spans="2:12" hidden="1" x14ac:dyDescent="0.35">
      <c r="D145" s="160" t="s">
        <v>416</v>
      </c>
      <c r="F145" s="160" t="s">
        <v>417</v>
      </c>
      <c r="G145" s="160" t="s">
        <v>418</v>
      </c>
      <c r="H145" s="160" t="s">
        <v>419</v>
      </c>
      <c r="I145" s="160" t="s">
        <v>420</v>
      </c>
      <c r="K145" s="160" t="s">
        <v>421</v>
      </c>
      <c r="L145" s="160" t="s">
        <v>422</v>
      </c>
    </row>
    <row r="146" spans="2:12" hidden="1" x14ac:dyDescent="0.35">
      <c r="D146" s="160" t="s">
        <v>423</v>
      </c>
      <c r="E146" s="249" t="s">
        <v>424</v>
      </c>
      <c r="G146" s="160" t="s">
        <v>425</v>
      </c>
      <c r="H146" s="160" t="s">
        <v>426</v>
      </c>
      <c r="K146" s="160" t="s">
        <v>427</v>
      </c>
      <c r="L146" s="160" t="s">
        <v>428</v>
      </c>
    </row>
    <row r="147" spans="2:12" hidden="1" x14ac:dyDescent="0.35">
      <c r="D147" s="160" t="s">
        <v>429</v>
      </c>
      <c r="E147" s="250" t="s">
        <v>430</v>
      </c>
      <c r="K147" s="160" t="s">
        <v>431</v>
      </c>
      <c r="L147" s="160" t="s">
        <v>432</v>
      </c>
    </row>
    <row r="148" spans="2:12" hidden="1" x14ac:dyDescent="0.35">
      <c r="E148" s="251" t="s">
        <v>433</v>
      </c>
      <c r="H148" s="160" t="s">
        <v>434</v>
      </c>
      <c r="K148" s="160" t="s">
        <v>435</v>
      </c>
      <c r="L148" s="160" t="s">
        <v>436</v>
      </c>
    </row>
    <row r="149" spans="2:12" hidden="1" x14ac:dyDescent="0.35">
      <c r="H149" s="160" t="s">
        <v>437</v>
      </c>
      <c r="K149" s="160" t="s">
        <v>438</v>
      </c>
      <c r="L149" s="160" t="s">
        <v>439</v>
      </c>
    </row>
    <row r="150" spans="2:12" hidden="1" x14ac:dyDescent="0.35">
      <c r="H150" s="160" t="s">
        <v>440</v>
      </c>
      <c r="K150" s="160" t="s">
        <v>441</v>
      </c>
      <c r="L150" s="160" t="s">
        <v>442</v>
      </c>
    </row>
    <row r="151" spans="2:12" hidden="1" x14ac:dyDescent="0.35">
      <c r="B151" s="160" t="s">
        <v>443</v>
      </c>
      <c r="C151" s="160" t="s">
        <v>444</v>
      </c>
      <c r="D151" s="160" t="s">
        <v>443</v>
      </c>
      <c r="G151" s="160" t="s">
        <v>445</v>
      </c>
      <c r="H151" s="160" t="s">
        <v>446</v>
      </c>
      <c r="J151" s="160" t="s">
        <v>266</v>
      </c>
      <c r="K151" s="160" t="s">
        <v>447</v>
      </c>
      <c r="L151" s="160" t="s">
        <v>448</v>
      </c>
    </row>
    <row r="152" spans="2:12" hidden="1" x14ac:dyDescent="0.35">
      <c r="B152" s="160">
        <v>1</v>
      </c>
      <c r="C152" s="160" t="s">
        <v>449</v>
      </c>
      <c r="D152" s="160" t="s">
        <v>450</v>
      </c>
      <c r="E152" s="160" t="s">
        <v>339</v>
      </c>
      <c r="F152" s="160" t="s">
        <v>11</v>
      </c>
      <c r="G152" s="160" t="s">
        <v>451</v>
      </c>
      <c r="H152" s="160" t="s">
        <v>452</v>
      </c>
      <c r="J152" s="160" t="s">
        <v>427</v>
      </c>
      <c r="K152" s="160" t="s">
        <v>453</v>
      </c>
    </row>
    <row r="153" spans="2:12" hidden="1" x14ac:dyDescent="0.35">
      <c r="B153" s="160">
        <v>2</v>
      </c>
      <c r="C153" s="160" t="s">
        <v>454</v>
      </c>
      <c r="D153" s="160" t="s">
        <v>455</v>
      </c>
      <c r="E153" s="160" t="s">
        <v>322</v>
      </c>
      <c r="F153" s="160" t="s">
        <v>18</v>
      </c>
      <c r="G153" s="160" t="s">
        <v>456</v>
      </c>
      <c r="J153" s="160" t="s">
        <v>457</v>
      </c>
      <c r="K153" s="160" t="s">
        <v>458</v>
      </c>
    </row>
    <row r="154" spans="2:12" hidden="1" x14ac:dyDescent="0.35">
      <c r="B154" s="160">
        <v>3</v>
      </c>
      <c r="C154" s="160" t="s">
        <v>459</v>
      </c>
      <c r="D154" s="160" t="s">
        <v>460</v>
      </c>
      <c r="E154" s="160" t="s">
        <v>300</v>
      </c>
      <c r="G154" s="160" t="s">
        <v>461</v>
      </c>
      <c r="J154" s="160" t="s">
        <v>462</v>
      </c>
      <c r="K154" s="160" t="s">
        <v>463</v>
      </c>
    </row>
    <row r="155" spans="2:12" hidden="1" x14ac:dyDescent="0.35">
      <c r="B155" s="160">
        <v>4</v>
      </c>
      <c r="C155" s="160" t="s">
        <v>452</v>
      </c>
      <c r="H155" s="160" t="s">
        <v>464</v>
      </c>
      <c r="I155" s="160" t="s">
        <v>465</v>
      </c>
      <c r="J155" s="160" t="s">
        <v>466</v>
      </c>
      <c r="K155" s="160" t="s">
        <v>467</v>
      </c>
    </row>
    <row r="156" spans="2:12" hidden="1" x14ac:dyDescent="0.35">
      <c r="D156" s="160" t="s">
        <v>461</v>
      </c>
      <c r="H156" s="160" t="s">
        <v>468</v>
      </c>
      <c r="I156" s="160" t="s">
        <v>469</v>
      </c>
      <c r="J156" s="160" t="s">
        <v>470</v>
      </c>
      <c r="K156" s="160" t="s">
        <v>471</v>
      </c>
    </row>
    <row r="157" spans="2:12" hidden="1" x14ac:dyDescent="0.35">
      <c r="D157" s="160" t="s">
        <v>472</v>
      </c>
      <c r="H157" s="160" t="s">
        <v>473</v>
      </c>
      <c r="I157" s="160" t="s">
        <v>474</v>
      </c>
      <c r="J157" s="160" t="s">
        <v>475</v>
      </c>
      <c r="K157" s="160" t="s">
        <v>476</v>
      </c>
    </row>
    <row r="158" spans="2:12" hidden="1" x14ac:dyDescent="0.35">
      <c r="D158" s="160" t="s">
        <v>477</v>
      </c>
      <c r="H158" s="160" t="s">
        <v>478</v>
      </c>
      <c r="J158" s="160" t="s">
        <v>479</v>
      </c>
      <c r="K158" s="160" t="s">
        <v>480</v>
      </c>
    </row>
    <row r="159" spans="2:12" hidden="1" x14ac:dyDescent="0.35">
      <c r="H159" s="160" t="s">
        <v>481</v>
      </c>
      <c r="J159" s="160" t="s">
        <v>482</v>
      </c>
    </row>
    <row r="160" spans="2:12" ht="58" hidden="1" x14ac:dyDescent="0.35">
      <c r="D160" s="252" t="s">
        <v>483</v>
      </c>
      <c r="E160" s="160" t="s">
        <v>484</v>
      </c>
      <c r="F160" s="160" t="s">
        <v>485</v>
      </c>
      <c r="G160" s="160" t="s">
        <v>486</v>
      </c>
      <c r="H160" s="160" t="s">
        <v>487</v>
      </c>
      <c r="I160" s="160" t="s">
        <v>488</v>
      </c>
      <c r="J160" s="160" t="s">
        <v>489</v>
      </c>
      <c r="K160" s="160" t="s">
        <v>490</v>
      </c>
    </row>
    <row r="161" spans="2:11" ht="72.5" hidden="1" x14ac:dyDescent="0.35">
      <c r="B161" s="160" t="s">
        <v>592</v>
      </c>
      <c r="C161" s="160" t="s">
        <v>591</v>
      </c>
      <c r="D161" s="252" t="s">
        <v>491</v>
      </c>
      <c r="E161" s="160" t="s">
        <v>492</v>
      </c>
      <c r="F161" s="160" t="s">
        <v>493</v>
      </c>
      <c r="G161" s="160" t="s">
        <v>494</v>
      </c>
      <c r="H161" s="160" t="s">
        <v>495</v>
      </c>
      <c r="I161" s="160" t="s">
        <v>496</v>
      </c>
      <c r="J161" s="160" t="s">
        <v>497</v>
      </c>
      <c r="K161" s="160" t="s">
        <v>498</v>
      </c>
    </row>
    <row r="162" spans="2:11" ht="43.5" hidden="1" x14ac:dyDescent="0.35">
      <c r="B162" s="160" t="s">
        <v>593</v>
      </c>
      <c r="C162" s="160" t="s">
        <v>590</v>
      </c>
      <c r="D162" s="252" t="s">
        <v>499</v>
      </c>
      <c r="E162" s="160" t="s">
        <v>500</v>
      </c>
      <c r="F162" s="160" t="s">
        <v>501</v>
      </c>
      <c r="G162" s="160" t="s">
        <v>502</v>
      </c>
      <c r="H162" s="160" t="s">
        <v>503</v>
      </c>
      <c r="I162" s="160" t="s">
        <v>504</v>
      </c>
      <c r="J162" s="160" t="s">
        <v>505</v>
      </c>
      <c r="K162" s="160" t="s">
        <v>506</v>
      </c>
    </row>
    <row r="163" spans="2:11" hidden="1" x14ac:dyDescent="0.35">
      <c r="B163" s="160" t="s">
        <v>594</v>
      </c>
      <c r="C163" s="160" t="s">
        <v>589</v>
      </c>
      <c r="F163" s="160" t="s">
        <v>507</v>
      </c>
      <c r="G163" s="160" t="s">
        <v>508</v>
      </c>
      <c r="H163" s="160" t="s">
        <v>509</v>
      </c>
      <c r="I163" s="160" t="s">
        <v>510</v>
      </c>
      <c r="J163" s="160" t="s">
        <v>511</v>
      </c>
      <c r="K163" s="160" t="s">
        <v>512</v>
      </c>
    </row>
    <row r="164" spans="2:11" hidden="1" x14ac:dyDescent="0.35">
      <c r="B164" s="160" t="s">
        <v>595</v>
      </c>
      <c r="G164" s="160" t="s">
        <v>513</v>
      </c>
      <c r="H164" s="160" t="s">
        <v>514</v>
      </c>
      <c r="I164" s="160" t="s">
        <v>515</v>
      </c>
      <c r="J164" s="160" t="s">
        <v>516</v>
      </c>
      <c r="K164" s="160" t="s">
        <v>517</v>
      </c>
    </row>
    <row r="165" spans="2:11" hidden="1" x14ac:dyDescent="0.35">
      <c r="C165" s="160" t="s">
        <v>518</v>
      </c>
      <c r="J165" s="160" t="s">
        <v>519</v>
      </c>
    </row>
    <row r="166" spans="2:11" hidden="1" x14ac:dyDescent="0.35">
      <c r="C166" s="160" t="s">
        <v>520</v>
      </c>
      <c r="I166" s="160" t="s">
        <v>521</v>
      </c>
      <c r="J166" s="160" t="s">
        <v>522</v>
      </c>
    </row>
    <row r="167" spans="2:11" hidden="1" x14ac:dyDescent="0.35">
      <c r="B167" s="261" t="s">
        <v>596</v>
      </c>
      <c r="C167" s="160" t="s">
        <v>523</v>
      </c>
      <c r="I167" s="160" t="s">
        <v>524</v>
      </c>
      <c r="J167" s="160" t="s">
        <v>525</v>
      </c>
    </row>
    <row r="168" spans="2:11" hidden="1" x14ac:dyDescent="0.35">
      <c r="B168" s="261" t="s">
        <v>29</v>
      </c>
      <c r="C168" s="160" t="s">
        <v>526</v>
      </c>
      <c r="D168" s="160" t="s">
        <v>527</v>
      </c>
      <c r="E168" s="160" t="s">
        <v>528</v>
      </c>
      <c r="I168" s="160" t="s">
        <v>529</v>
      </c>
      <c r="J168" s="160" t="s">
        <v>266</v>
      </c>
    </row>
    <row r="169" spans="2:11" hidden="1" x14ac:dyDescent="0.35">
      <c r="B169" s="261" t="s">
        <v>16</v>
      </c>
      <c r="D169" s="160" t="s">
        <v>530</v>
      </c>
      <c r="E169" s="160" t="s">
        <v>531</v>
      </c>
      <c r="H169" s="160" t="s">
        <v>403</v>
      </c>
      <c r="I169" s="160" t="s">
        <v>532</v>
      </c>
    </row>
    <row r="170" spans="2:11" hidden="1" x14ac:dyDescent="0.35">
      <c r="B170" s="261" t="s">
        <v>34</v>
      </c>
      <c r="D170" s="160" t="s">
        <v>533</v>
      </c>
      <c r="E170" s="160" t="s">
        <v>534</v>
      </c>
      <c r="H170" s="160" t="s">
        <v>413</v>
      </c>
      <c r="I170" s="160" t="s">
        <v>535</v>
      </c>
      <c r="J170" s="160" t="s">
        <v>536</v>
      </c>
    </row>
    <row r="171" spans="2:11" hidden="1" x14ac:dyDescent="0.35">
      <c r="B171" s="261" t="s">
        <v>597</v>
      </c>
      <c r="C171" s="160" t="s">
        <v>537</v>
      </c>
      <c r="D171" s="160" t="s">
        <v>538</v>
      </c>
      <c r="H171" s="160" t="s">
        <v>419</v>
      </c>
      <c r="I171" s="160" t="s">
        <v>539</v>
      </c>
      <c r="J171" s="160" t="s">
        <v>540</v>
      </c>
    </row>
    <row r="172" spans="2:11" hidden="1" x14ac:dyDescent="0.35">
      <c r="B172" s="261" t="s">
        <v>598</v>
      </c>
      <c r="C172" s="160" t="s">
        <v>541</v>
      </c>
      <c r="H172" s="160" t="s">
        <v>426</v>
      </c>
      <c r="I172" s="160" t="s">
        <v>542</v>
      </c>
    </row>
    <row r="173" spans="2:11" hidden="1" x14ac:dyDescent="0.35">
      <c r="B173" s="261" t="s">
        <v>599</v>
      </c>
      <c r="C173" s="160" t="s">
        <v>543</v>
      </c>
      <c r="E173" s="160" t="s">
        <v>544</v>
      </c>
      <c r="H173" s="160" t="s">
        <v>545</v>
      </c>
      <c r="I173" s="160" t="s">
        <v>546</v>
      </c>
    </row>
    <row r="174" spans="2:11" hidden="1" x14ac:dyDescent="0.35">
      <c r="B174" s="261" t="s">
        <v>600</v>
      </c>
      <c r="C174" s="160" t="s">
        <v>547</v>
      </c>
      <c r="E174" s="160" t="s">
        <v>548</v>
      </c>
      <c r="H174" s="160" t="s">
        <v>549</v>
      </c>
      <c r="I174" s="160" t="s">
        <v>550</v>
      </c>
    </row>
    <row r="175" spans="2:11" hidden="1" x14ac:dyDescent="0.35">
      <c r="B175" s="261" t="s">
        <v>601</v>
      </c>
      <c r="C175" s="160" t="s">
        <v>551</v>
      </c>
      <c r="E175" s="160" t="s">
        <v>552</v>
      </c>
      <c r="H175" s="160" t="s">
        <v>553</v>
      </c>
      <c r="I175" s="160" t="s">
        <v>554</v>
      </c>
    </row>
    <row r="176" spans="2:11" hidden="1" x14ac:dyDescent="0.35">
      <c r="B176" s="261" t="s">
        <v>602</v>
      </c>
      <c r="C176" s="160" t="s">
        <v>555</v>
      </c>
      <c r="E176" s="160" t="s">
        <v>556</v>
      </c>
      <c r="H176" s="160" t="s">
        <v>557</v>
      </c>
      <c r="I176" s="160" t="s">
        <v>558</v>
      </c>
    </row>
    <row r="177" spans="2:9" hidden="1" x14ac:dyDescent="0.35">
      <c r="B177" s="261" t="s">
        <v>603</v>
      </c>
      <c r="C177" s="160" t="s">
        <v>559</v>
      </c>
      <c r="E177" s="160" t="s">
        <v>560</v>
      </c>
      <c r="H177" s="160" t="s">
        <v>561</v>
      </c>
      <c r="I177" s="160" t="s">
        <v>562</v>
      </c>
    </row>
    <row r="178" spans="2:9" hidden="1" x14ac:dyDescent="0.35">
      <c r="B178" s="261" t="s">
        <v>604</v>
      </c>
      <c r="C178" s="160" t="s">
        <v>266</v>
      </c>
      <c r="E178" s="160" t="s">
        <v>563</v>
      </c>
      <c r="H178" s="160" t="s">
        <v>564</v>
      </c>
      <c r="I178" s="160" t="s">
        <v>565</v>
      </c>
    </row>
    <row r="179" spans="2:9" hidden="1" x14ac:dyDescent="0.35">
      <c r="B179" s="261" t="s">
        <v>605</v>
      </c>
      <c r="E179" s="160" t="s">
        <v>566</v>
      </c>
      <c r="H179" s="160" t="s">
        <v>567</v>
      </c>
      <c r="I179" s="160" t="s">
        <v>568</v>
      </c>
    </row>
    <row r="180" spans="2:9" hidden="1" x14ac:dyDescent="0.35">
      <c r="B180" s="261" t="s">
        <v>606</v>
      </c>
      <c r="E180" s="160" t="s">
        <v>569</v>
      </c>
      <c r="H180" s="160" t="s">
        <v>570</v>
      </c>
      <c r="I180" s="160" t="s">
        <v>571</v>
      </c>
    </row>
    <row r="181" spans="2:9" hidden="1" x14ac:dyDescent="0.35">
      <c r="B181" s="261" t="s">
        <v>607</v>
      </c>
      <c r="E181" s="160" t="s">
        <v>572</v>
      </c>
      <c r="H181" s="160" t="s">
        <v>573</v>
      </c>
      <c r="I181" s="160" t="s">
        <v>574</v>
      </c>
    </row>
    <row r="182" spans="2:9" hidden="1" x14ac:dyDescent="0.35">
      <c r="B182" s="261" t="s">
        <v>608</v>
      </c>
      <c r="H182" s="160" t="s">
        <v>575</v>
      </c>
      <c r="I182" s="160" t="s">
        <v>576</v>
      </c>
    </row>
    <row r="183" spans="2:9" hidden="1" x14ac:dyDescent="0.35">
      <c r="B183" s="261" t="s">
        <v>609</v>
      </c>
      <c r="H183" s="160" t="s">
        <v>577</v>
      </c>
    </row>
    <row r="184" spans="2:9" hidden="1" x14ac:dyDescent="0.35">
      <c r="B184" s="261" t="s">
        <v>610</v>
      </c>
      <c r="H184" s="160" t="s">
        <v>578</v>
      </c>
    </row>
    <row r="185" spans="2:9" hidden="1" x14ac:dyDescent="0.35">
      <c r="B185" s="261" t="s">
        <v>611</v>
      </c>
      <c r="H185" s="160" t="s">
        <v>579</v>
      </c>
    </row>
    <row r="186" spans="2:9" hidden="1" x14ac:dyDescent="0.35">
      <c r="B186" s="261" t="s">
        <v>612</v>
      </c>
      <c r="H186" s="160" t="s">
        <v>580</v>
      </c>
    </row>
    <row r="187" spans="2:9" hidden="1" x14ac:dyDescent="0.35">
      <c r="B187" s="261" t="s">
        <v>613</v>
      </c>
      <c r="D187" t="s">
        <v>581</v>
      </c>
      <c r="H187" s="160" t="s">
        <v>582</v>
      </c>
    </row>
    <row r="188" spans="2:9" hidden="1" x14ac:dyDescent="0.35">
      <c r="B188" s="261" t="s">
        <v>614</v>
      </c>
      <c r="D188" t="s">
        <v>583</v>
      </c>
      <c r="H188" s="160" t="s">
        <v>584</v>
      </c>
    </row>
    <row r="189" spans="2:9" hidden="1" x14ac:dyDescent="0.35">
      <c r="B189" s="261" t="s">
        <v>615</v>
      </c>
      <c r="D189" t="s">
        <v>585</v>
      </c>
      <c r="H189" s="160" t="s">
        <v>586</v>
      </c>
    </row>
    <row r="190" spans="2:9" hidden="1" x14ac:dyDescent="0.35">
      <c r="B190" s="261" t="s">
        <v>616</v>
      </c>
      <c r="D190" t="s">
        <v>583</v>
      </c>
      <c r="H190" s="160" t="s">
        <v>587</v>
      </c>
    </row>
    <row r="191" spans="2:9" hidden="1" x14ac:dyDescent="0.35">
      <c r="B191" s="261" t="s">
        <v>617</v>
      </c>
      <c r="D191" t="s">
        <v>588</v>
      </c>
    </row>
    <row r="192" spans="2:9" hidden="1" x14ac:dyDescent="0.35">
      <c r="B192" s="261" t="s">
        <v>618</v>
      </c>
      <c r="D192" t="s">
        <v>583</v>
      </c>
    </row>
    <row r="193" spans="2:2" hidden="1" x14ac:dyDescent="0.35">
      <c r="B193" s="261" t="s">
        <v>619</v>
      </c>
    </row>
    <row r="194" spans="2:2" hidden="1" x14ac:dyDescent="0.35">
      <c r="B194" s="261" t="s">
        <v>620</v>
      </c>
    </row>
    <row r="195" spans="2:2" hidden="1" x14ac:dyDescent="0.35">
      <c r="B195" s="261" t="s">
        <v>621</v>
      </c>
    </row>
    <row r="196" spans="2:2" hidden="1" x14ac:dyDescent="0.35">
      <c r="B196" s="261" t="s">
        <v>622</v>
      </c>
    </row>
    <row r="197" spans="2:2" hidden="1" x14ac:dyDescent="0.35">
      <c r="B197" s="261" t="s">
        <v>623</v>
      </c>
    </row>
    <row r="198" spans="2:2" hidden="1" x14ac:dyDescent="0.35">
      <c r="B198" s="261" t="s">
        <v>624</v>
      </c>
    </row>
    <row r="199" spans="2:2" hidden="1" x14ac:dyDescent="0.35">
      <c r="B199" s="261" t="s">
        <v>625</v>
      </c>
    </row>
    <row r="200" spans="2:2" hidden="1" x14ac:dyDescent="0.35">
      <c r="B200" s="261" t="s">
        <v>626</v>
      </c>
    </row>
    <row r="201" spans="2:2" hidden="1" x14ac:dyDescent="0.35">
      <c r="B201" s="261" t="s">
        <v>627</v>
      </c>
    </row>
    <row r="202" spans="2:2" hidden="1" x14ac:dyDescent="0.35">
      <c r="B202" s="261" t="s">
        <v>50</v>
      </c>
    </row>
    <row r="203" spans="2:2" hidden="1" x14ac:dyDescent="0.35">
      <c r="B203" s="261" t="s">
        <v>55</v>
      </c>
    </row>
    <row r="204" spans="2:2" hidden="1" x14ac:dyDescent="0.35">
      <c r="B204" s="261" t="s">
        <v>56</v>
      </c>
    </row>
    <row r="205" spans="2:2" hidden="1" x14ac:dyDescent="0.35">
      <c r="B205" s="261" t="s">
        <v>58</v>
      </c>
    </row>
    <row r="206" spans="2:2" hidden="1" x14ac:dyDescent="0.35">
      <c r="B206" s="261" t="s">
        <v>23</v>
      </c>
    </row>
    <row r="207" spans="2:2" hidden="1" x14ac:dyDescent="0.35">
      <c r="B207" s="261" t="s">
        <v>60</v>
      </c>
    </row>
    <row r="208" spans="2:2" hidden="1" x14ac:dyDescent="0.35">
      <c r="B208" s="261" t="s">
        <v>62</v>
      </c>
    </row>
    <row r="209" spans="2:2" hidden="1" x14ac:dyDescent="0.35">
      <c r="B209" s="261" t="s">
        <v>65</v>
      </c>
    </row>
    <row r="210" spans="2:2" hidden="1" x14ac:dyDescent="0.35">
      <c r="B210" s="261" t="s">
        <v>66</v>
      </c>
    </row>
    <row r="211" spans="2:2" hidden="1" x14ac:dyDescent="0.35">
      <c r="B211" s="261" t="s">
        <v>67</v>
      </c>
    </row>
    <row r="212" spans="2:2" hidden="1" x14ac:dyDescent="0.35">
      <c r="B212" s="261" t="s">
        <v>68</v>
      </c>
    </row>
    <row r="213" spans="2:2" hidden="1" x14ac:dyDescent="0.35">
      <c r="B213" s="261" t="s">
        <v>628</v>
      </c>
    </row>
    <row r="214" spans="2:2" hidden="1" x14ac:dyDescent="0.35">
      <c r="B214" s="261" t="s">
        <v>629</v>
      </c>
    </row>
    <row r="215" spans="2:2" hidden="1" x14ac:dyDescent="0.35">
      <c r="B215" s="261" t="s">
        <v>72</v>
      </c>
    </row>
    <row r="216" spans="2:2" hidden="1" x14ac:dyDescent="0.35">
      <c r="B216" s="261" t="s">
        <v>74</v>
      </c>
    </row>
    <row r="217" spans="2:2" hidden="1" x14ac:dyDescent="0.35">
      <c r="B217" s="261" t="s">
        <v>78</v>
      </c>
    </row>
    <row r="218" spans="2:2" hidden="1" x14ac:dyDescent="0.35">
      <c r="B218" s="261" t="s">
        <v>630</v>
      </c>
    </row>
    <row r="219" spans="2:2" hidden="1" x14ac:dyDescent="0.35">
      <c r="B219" s="261" t="s">
        <v>631</v>
      </c>
    </row>
    <row r="220" spans="2:2" hidden="1" x14ac:dyDescent="0.35">
      <c r="B220" s="261" t="s">
        <v>632</v>
      </c>
    </row>
    <row r="221" spans="2:2" hidden="1" x14ac:dyDescent="0.35">
      <c r="B221" s="261" t="s">
        <v>76</v>
      </c>
    </row>
    <row r="222" spans="2:2" hidden="1" x14ac:dyDescent="0.35">
      <c r="B222" s="261" t="s">
        <v>77</v>
      </c>
    </row>
    <row r="223" spans="2:2" hidden="1" x14ac:dyDescent="0.35">
      <c r="B223" s="261" t="s">
        <v>80</v>
      </c>
    </row>
    <row r="224" spans="2:2" hidden="1" x14ac:dyDescent="0.35">
      <c r="B224" s="261" t="s">
        <v>82</v>
      </c>
    </row>
    <row r="225" spans="2:2" hidden="1" x14ac:dyDescent="0.35">
      <c r="B225" s="261" t="s">
        <v>633</v>
      </c>
    </row>
    <row r="226" spans="2:2" hidden="1" x14ac:dyDescent="0.35">
      <c r="B226" s="261" t="s">
        <v>81</v>
      </c>
    </row>
    <row r="227" spans="2:2" hidden="1" x14ac:dyDescent="0.35">
      <c r="B227" s="261" t="s">
        <v>83</v>
      </c>
    </row>
    <row r="228" spans="2:2" hidden="1" x14ac:dyDescent="0.35">
      <c r="B228" s="261" t="s">
        <v>86</v>
      </c>
    </row>
    <row r="229" spans="2:2" hidden="1" x14ac:dyDescent="0.35">
      <c r="B229" s="261" t="s">
        <v>85</v>
      </c>
    </row>
    <row r="230" spans="2:2" hidden="1" x14ac:dyDescent="0.35">
      <c r="B230" s="261" t="s">
        <v>634</v>
      </c>
    </row>
    <row r="231" spans="2:2" hidden="1" x14ac:dyDescent="0.35">
      <c r="B231" s="261" t="s">
        <v>92</v>
      </c>
    </row>
    <row r="232" spans="2:2" hidden="1" x14ac:dyDescent="0.35">
      <c r="B232" s="261" t="s">
        <v>94</v>
      </c>
    </row>
    <row r="233" spans="2:2" hidden="1" x14ac:dyDescent="0.35">
      <c r="B233" s="261" t="s">
        <v>95</v>
      </c>
    </row>
    <row r="234" spans="2:2" hidden="1" x14ac:dyDescent="0.35">
      <c r="B234" s="261" t="s">
        <v>96</v>
      </c>
    </row>
    <row r="235" spans="2:2" hidden="1" x14ac:dyDescent="0.35">
      <c r="B235" s="261" t="s">
        <v>635</v>
      </c>
    </row>
    <row r="236" spans="2:2" hidden="1" x14ac:dyDescent="0.35">
      <c r="B236" s="261" t="s">
        <v>636</v>
      </c>
    </row>
    <row r="237" spans="2:2" hidden="1" x14ac:dyDescent="0.35">
      <c r="B237" s="261" t="s">
        <v>97</v>
      </c>
    </row>
    <row r="238" spans="2:2" hidden="1" x14ac:dyDescent="0.35">
      <c r="B238" s="261" t="s">
        <v>151</v>
      </c>
    </row>
    <row r="239" spans="2:2" hidden="1" x14ac:dyDescent="0.35">
      <c r="B239" s="261" t="s">
        <v>637</v>
      </c>
    </row>
    <row r="240" spans="2:2" ht="29" hidden="1" x14ac:dyDescent="0.35">
      <c r="B240" s="261" t="s">
        <v>638</v>
      </c>
    </row>
    <row r="241" spans="2:2" hidden="1" x14ac:dyDescent="0.35">
      <c r="B241" s="261" t="s">
        <v>102</v>
      </c>
    </row>
    <row r="242" spans="2:2" hidden="1" x14ac:dyDescent="0.35">
      <c r="B242" s="261" t="s">
        <v>104</v>
      </c>
    </row>
    <row r="243" spans="2:2" hidden="1" x14ac:dyDescent="0.35">
      <c r="B243" s="261" t="s">
        <v>639</v>
      </c>
    </row>
    <row r="244" spans="2:2" hidden="1" x14ac:dyDescent="0.35">
      <c r="B244" s="261" t="s">
        <v>152</v>
      </c>
    </row>
    <row r="245" spans="2:2" hidden="1" x14ac:dyDescent="0.35">
      <c r="B245" s="261" t="s">
        <v>169</v>
      </c>
    </row>
    <row r="246" spans="2:2" hidden="1" x14ac:dyDescent="0.35">
      <c r="B246" s="261" t="s">
        <v>103</v>
      </c>
    </row>
    <row r="247" spans="2:2" hidden="1" x14ac:dyDescent="0.35">
      <c r="B247" s="261" t="s">
        <v>107</v>
      </c>
    </row>
    <row r="248" spans="2:2" hidden="1" x14ac:dyDescent="0.35">
      <c r="B248" s="261" t="s">
        <v>101</v>
      </c>
    </row>
    <row r="249" spans="2:2" hidden="1" x14ac:dyDescent="0.35">
      <c r="B249" s="261" t="s">
        <v>123</v>
      </c>
    </row>
    <row r="250" spans="2:2" hidden="1" x14ac:dyDescent="0.35">
      <c r="B250" s="261" t="s">
        <v>640</v>
      </c>
    </row>
    <row r="251" spans="2:2" hidden="1" x14ac:dyDescent="0.35">
      <c r="B251" s="261" t="s">
        <v>109</v>
      </c>
    </row>
    <row r="252" spans="2:2" hidden="1" x14ac:dyDescent="0.35">
      <c r="B252" s="261" t="s">
        <v>112</v>
      </c>
    </row>
    <row r="253" spans="2:2" hidden="1" x14ac:dyDescent="0.35">
      <c r="B253" s="261" t="s">
        <v>118</v>
      </c>
    </row>
    <row r="254" spans="2:2" hidden="1" x14ac:dyDescent="0.35">
      <c r="B254" s="261" t="s">
        <v>115</v>
      </c>
    </row>
    <row r="255" spans="2:2" ht="29" hidden="1" x14ac:dyDescent="0.35">
      <c r="B255" s="261" t="s">
        <v>641</v>
      </c>
    </row>
    <row r="256" spans="2:2" hidden="1" x14ac:dyDescent="0.35">
      <c r="B256" s="261" t="s">
        <v>113</v>
      </c>
    </row>
    <row r="257" spans="2:2" hidden="1" x14ac:dyDescent="0.35">
      <c r="B257" s="261" t="s">
        <v>114</v>
      </c>
    </row>
    <row r="258" spans="2:2" hidden="1" x14ac:dyDescent="0.35">
      <c r="B258" s="261" t="s">
        <v>125</v>
      </c>
    </row>
    <row r="259" spans="2:2" hidden="1" x14ac:dyDescent="0.35">
      <c r="B259" s="261" t="s">
        <v>122</v>
      </c>
    </row>
    <row r="260" spans="2:2" hidden="1" x14ac:dyDescent="0.35">
      <c r="B260" s="261" t="s">
        <v>121</v>
      </c>
    </row>
    <row r="261" spans="2:2" hidden="1" x14ac:dyDescent="0.35">
      <c r="B261" s="261" t="s">
        <v>124</v>
      </c>
    </row>
    <row r="262" spans="2:2" hidden="1" x14ac:dyDescent="0.35">
      <c r="B262" s="261" t="s">
        <v>116</v>
      </c>
    </row>
    <row r="263" spans="2:2" hidden="1" x14ac:dyDescent="0.35">
      <c r="B263" s="261" t="s">
        <v>117</v>
      </c>
    </row>
    <row r="264" spans="2:2" hidden="1" x14ac:dyDescent="0.35">
      <c r="B264" s="261" t="s">
        <v>110</v>
      </c>
    </row>
    <row r="265" spans="2:2" hidden="1" x14ac:dyDescent="0.35">
      <c r="B265" s="261" t="s">
        <v>111</v>
      </c>
    </row>
    <row r="266" spans="2:2" hidden="1" x14ac:dyDescent="0.35">
      <c r="B266" s="261" t="s">
        <v>126</v>
      </c>
    </row>
    <row r="267" spans="2:2" hidden="1" x14ac:dyDescent="0.35">
      <c r="B267" s="261" t="s">
        <v>132</v>
      </c>
    </row>
    <row r="268" spans="2:2" hidden="1" x14ac:dyDescent="0.35">
      <c r="B268" s="261" t="s">
        <v>133</v>
      </c>
    </row>
    <row r="269" spans="2:2" hidden="1" x14ac:dyDescent="0.35">
      <c r="B269" s="261" t="s">
        <v>131</v>
      </c>
    </row>
    <row r="270" spans="2:2" hidden="1" x14ac:dyDescent="0.35">
      <c r="B270" s="261" t="s">
        <v>642</v>
      </c>
    </row>
    <row r="271" spans="2:2" hidden="1" x14ac:dyDescent="0.35">
      <c r="B271" s="261" t="s">
        <v>128</v>
      </c>
    </row>
    <row r="272" spans="2:2" hidden="1" x14ac:dyDescent="0.35">
      <c r="B272" s="261" t="s">
        <v>127</v>
      </c>
    </row>
    <row r="273" spans="2:2" hidden="1" x14ac:dyDescent="0.35">
      <c r="B273" s="261" t="s">
        <v>135</v>
      </c>
    </row>
    <row r="274" spans="2:2" hidden="1" x14ac:dyDescent="0.35">
      <c r="B274" s="261" t="s">
        <v>136</v>
      </c>
    </row>
    <row r="275" spans="2:2" hidden="1" x14ac:dyDescent="0.35">
      <c r="B275" s="261" t="s">
        <v>138</v>
      </c>
    </row>
    <row r="276" spans="2:2" hidden="1" x14ac:dyDescent="0.35">
      <c r="B276" s="261" t="s">
        <v>141</v>
      </c>
    </row>
    <row r="277" spans="2:2" hidden="1" x14ac:dyDescent="0.35">
      <c r="B277" s="261" t="s">
        <v>142</v>
      </c>
    </row>
    <row r="278" spans="2:2" hidden="1" x14ac:dyDescent="0.35">
      <c r="B278" s="261" t="s">
        <v>137</v>
      </c>
    </row>
    <row r="279" spans="2:2" hidden="1" x14ac:dyDescent="0.35">
      <c r="B279" s="261" t="s">
        <v>139</v>
      </c>
    </row>
    <row r="280" spans="2:2" hidden="1" x14ac:dyDescent="0.35">
      <c r="B280" s="261" t="s">
        <v>143</v>
      </c>
    </row>
    <row r="281" spans="2:2" hidden="1" x14ac:dyDescent="0.35">
      <c r="B281" s="261" t="s">
        <v>643</v>
      </c>
    </row>
    <row r="282" spans="2:2" hidden="1" x14ac:dyDescent="0.35">
      <c r="B282" s="261" t="s">
        <v>140</v>
      </c>
    </row>
    <row r="283" spans="2:2" hidden="1" x14ac:dyDescent="0.35">
      <c r="B283" s="261" t="s">
        <v>148</v>
      </c>
    </row>
    <row r="284" spans="2:2" hidden="1" x14ac:dyDescent="0.35">
      <c r="B284" s="261" t="s">
        <v>149</v>
      </c>
    </row>
    <row r="285" spans="2:2" hidden="1" x14ac:dyDescent="0.35">
      <c r="B285" s="261" t="s">
        <v>150</v>
      </c>
    </row>
    <row r="286" spans="2:2" hidden="1" x14ac:dyDescent="0.35">
      <c r="B286" s="261" t="s">
        <v>157</v>
      </c>
    </row>
    <row r="287" spans="2:2" hidden="1" x14ac:dyDescent="0.35">
      <c r="B287" s="261" t="s">
        <v>170</v>
      </c>
    </row>
    <row r="288" spans="2:2" hidden="1" x14ac:dyDescent="0.35">
      <c r="B288" s="261" t="s">
        <v>158</v>
      </c>
    </row>
    <row r="289" spans="2:2" hidden="1" x14ac:dyDescent="0.35">
      <c r="B289" s="261" t="s">
        <v>165</v>
      </c>
    </row>
    <row r="290" spans="2:2" hidden="1" x14ac:dyDescent="0.35">
      <c r="B290" s="261" t="s">
        <v>161</v>
      </c>
    </row>
    <row r="291" spans="2:2" hidden="1" x14ac:dyDescent="0.35">
      <c r="B291" s="261" t="s">
        <v>63</v>
      </c>
    </row>
    <row r="292" spans="2:2" hidden="1" x14ac:dyDescent="0.35">
      <c r="B292" s="261" t="s">
        <v>155</v>
      </c>
    </row>
    <row r="293" spans="2:2" hidden="1" x14ac:dyDescent="0.35">
      <c r="B293" s="261" t="s">
        <v>159</v>
      </c>
    </row>
    <row r="294" spans="2:2" hidden="1" x14ac:dyDescent="0.35">
      <c r="B294" s="261" t="s">
        <v>156</v>
      </c>
    </row>
    <row r="295" spans="2:2" hidden="1" x14ac:dyDescent="0.35">
      <c r="B295" s="261" t="s">
        <v>171</v>
      </c>
    </row>
    <row r="296" spans="2:2" hidden="1" x14ac:dyDescent="0.35">
      <c r="B296" s="261" t="s">
        <v>644</v>
      </c>
    </row>
    <row r="297" spans="2:2" hidden="1" x14ac:dyDescent="0.35">
      <c r="B297" s="261" t="s">
        <v>164</v>
      </c>
    </row>
    <row r="298" spans="2:2" hidden="1" x14ac:dyDescent="0.35">
      <c r="B298" s="261" t="s">
        <v>172</v>
      </c>
    </row>
    <row r="299" spans="2:2" hidden="1" x14ac:dyDescent="0.35">
      <c r="B299" s="261" t="s">
        <v>160</v>
      </c>
    </row>
    <row r="300" spans="2:2" hidden="1" x14ac:dyDescent="0.35">
      <c r="B300" s="261" t="s">
        <v>175</v>
      </c>
    </row>
    <row r="301" spans="2:2" hidden="1" x14ac:dyDescent="0.35">
      <c r="B301" s="261" t="s">
        <v>645</v>
      </c>
    </row>
    <row r="302" spans="2:2" hidden="1" x14ac:dyDescent="0.35">
      <c r="B302" s="261" t="s">
        <v>180</v>
      </c>
    </row>
    <row r="303" spans="2:2" hidden="1" x14ac:dyDescent="0.35">
      <c r="B303" s="261" t="s">
        <v>177</v>
      </c>
    </row>
    <row r="304" spans="2:2" hidden="1" x14ac:dyDescent="0.35">
      <c r="B304" s="261" t="s">
        <v>176</v>
      </c>
    </row>
    <row r="305" spans="2:2" hidden="1" x14ac:dyDescent="0.35">
      <c r="B305" s="261" t="s">
        <v>185</v>
      </c>
    </row>
    <row r="306" spans="2:2" hidden="1" x14ac:dyDescent="0.35">
      <c r="B306" s="261" t="s">
        <v>181</v>
      </c>
    </row>
    <row r="307" spans="2:2" hidden="1" x14ac:dyDescent="0.35">
      <c r="B307" s="261" t="s">
        <v>182</v>
      </c>
    </row>
    <row r="308" spans="2:2" hidden="1" x14ac:dyDescent="0.35">
      <c r="B308" s="261" t="s">
        <v>183</v>
      </c>
    </row>
    <row r="309" spans="2:2" hidden="1" x14ac:dyDescent="0.35">
      <c r="B309" s="261" t="s">
        <v>184</v>
      </c>
    </row>
    <row r="310" spans="2:2" hidden="1" x14ac:dyDescent="0.35">
      <c r="B310" s="261" t="s">
        <v>186</v>
      </c>
    </row>
    <row r="311" spans="2:2" hidden="1" x14ac:dyDescent="0.35">
      <c r="B311" s="261" t="s">
        <v>646</v>
      </c>
    </row>
    <row r="312" spans="2:2" hidden="1" x14ac:dyDescent="0.35">
      <c r="B312" s="261" t="s">
        <v>187</v>
      </c>
    </row>
    <row r="313" spans="2:2" hidden="1" x14ac:dyDescent="0.35">
      <c r="B313" s="261" t="s">
        <v>188</v>
      </c>
    </row>
    <row r="314" spans="2:2" hidden="1" x14ac:dyDescent="0.35">
      <c r="B314" s="261" t="s">
        <v>193</v>
      </c>
    </row>
    <row r="315" spans="2:2" hidden="1" x14ac:dyDescent="0.35">
      <c r="B315" s="261" t="s">
        <v>194</v>
      </c>
    </row>
    <row r="316" spans="2:2" ht="29" hidden="1" x14ac:dyDescent="0.35">
      <c r="B316" s="261" t="s">
        <v>153</v>
      </c>
    </row>
    <row r="317" spans="2:2" hidden="1" x14ac:dyDescent="0.35">
      <c r="B317" s="261" t="s">
        <v>647</v>
      </c>
    </row>
    <row r="318" spans="2:2" hidden="1" x14ac:dyDescent="0.35">
      <c r="B318" s="261" t="s">
        <v>648</v>
      </c>
    </row>
    <row r="319" spans="2:2" hidden="1" x14ac:dyDescent="0.35">
      <c r="B319" s="261" t="s">
        <v>195</v>
      </c>
    </row>
    <row r="320" spans="2:2" hidden="1" x14ac:dyDescent="0.35">
      <c r="B320" s="261" t="s">
        <v>154</v>
      </c>
    </row>
    <row r="321" spans="2:20" hidden="1" x14ac:dyDescent="0.35">
      <c r="B321" s="261" t="s">
        <v>649</v>
      </c>
    </row>
    <row r="322" spans="2:20" hidden="1" x14ac:dyDescent="0.35">
      <c r="B322" s="261" t="s">
        <v>167</v>
      </c>
    </row>
    <row r="323" spans="2:20" hidden="1" x14ac:dyDescent="0.35">
      <c r="B323" s="261" t="s">
        <v>199</v>
      </c>
    </row>
    <row r="324" spans="2:20" hidden="1" x14ac:dyDescent="0.35">
      <c r="B324" s="261" t="s">
        <v>200</v>
      </c>
    </row>
    <row r="325" spans="2:20" hidden="1" x14ac:dyDescent="0.35">
      <c r="B325" s="261" t="s">
        <v>179</v>
      </c>
    </row>
    <row r="326" spans="2:20" hidden="1" x14ac:dyDescent="0.35"/>
    <row r="327" spans="2:20" ht="15" hidden="1" thickBot="1" x14ac:dyDescent="0.4"/>
    <row r="328" spans="2:20" ht="15" thickBot="1" x14ac:dyDescent="0.4">
      <c r="B328" s="178"/>
      <c r="C328" s="178"/>
      <c r="D328" s="889" t="s">
        <v>301</v>
      </c>
      <c r="E328" s="890"/>
      <c r="F328" s="890"/>
      <c r="G328" s="891"/>
      <c r="H328" s="889" t="s">
        <v>302</v>
      </c>
      <c r="I328" s="890"/>
      <c r="J328" s="890"/>
      <c r="K328" s="891"/>
      <c r="L328" s="890" t="s">
        <v>303</v>
      </c>
      <c r="M328" s="890"/>
      <c r="N328" s="890"/>
      <c r="O328" s="890"/>
      <c r="P328" s="889" t="s">
        <v>304</v>
      </c>
      <c r="Q328" s="890"/>
      <c r="R328" s="890"/>
      <c r="S328" s="891"/>
    </row>
    <row r="329" spans="2:20" x14ac:dyDescent="0.35">
      <c r="B329" s="892" t="s">
        <v>747</v>
      </c>
      <c r="C329" s="892" t="s">
        <v>748</v>
      </c>
      <c r="D329" s="431" t="s">
        <v>749</v>
      </c>
      <c r="E329" s="431" t="s">
        <v>750</v>
      </c>
      <c r="F329" s="894" t="s">
        <v>339</v>
      </c>
      <c r="G329" s="895"/>
      <c r="H329" s="432" t="s">
        <v>751</v>
      </c>
      <c r="I329" s="431" t="s">
        <v>752</v>
      </c>
      <c r="J329" s="896" t="s">
        <v>339</v>
      </c>
      <c r="K329" s="897"/>
      <c r="L329" s="433" t="s">
        <v>751</v>
      </c>
      <c r="M329" s="434" t="s">
        <v>752</v>
      </c>
      <c r="N329" s="898" t="s">
        <v>339</v>
      </c>
      <c r="O329" s="899"/>
      <c r="P329" s="435" t="s">
        <v>753</v>
      </c>
      <c r="Q329" s="435" t="s">
        <v>754</v>
      </c>
      <c r="R329" s="900" t="s">
        <v>339</v>
      </c>
      <c r="S329" s="899"/>
    </row>
    <row r="330" spans="2:20" ht="43.25" customHeight="1" x14ac:dyDescent="0.35">
      <c r="B330" s="893"/>
      <c r="C330" s="893"/>
      <c r="D330" s="375"/>
      <c r="E330" s="376"/>
      <c r="F330" s="901"/>
      <c r="G330" s="902"/>
      <c r="H330" s="377"/>
      <c r="I330" s="378"/>
      <c r="J330" s="903"/>
      <c r="K330" s="904"/>
      <c r="L330" s="377"/>
      <c r="M330" s="378"/>
      <c r="N330" s="903"/>
      <c r="O330" s="904"/>
      <c r="P330" s="377"/>
      <c r="Q330" s="378"/>
      <c r="R330" s="903"/>
      <c r="S330" s="904"/>
      <c r="T330" s="386"/>
    </row>
    <row r="331" spans="2:20" ht="24" x14ac:dyDescent="0.35">
      <c r="B331" s="880" t="s">
        <v>755</v>
      </c>
      <c r="C331" s="880" t="s">
        <v>756</v>
      </c>
      <c r="D331" s="436" t="s">
        <v>757</v>
      </c>
      <c r="E331" s="427" t="s">
        <v>300</v>
      </c>
      <c r="F331" s="428" t="s">
        <v>323</v>
      </c>
      <c r="G331" s="437" t="s">
        <v>393</v>
      </c>
      <c r="H331" s="428" t="s">
        <v>757</v>
      </c>
      <c r="I331" s="427" t="s">
        <v>300</v>
      </c>
      <c r="J331" s="428" t="s">
        <v>323</v>
      </c>
      <c r="K331" s="437" t="s">
        <v>393</v>
      </c>
      <c r="L331" s="428" t="s">
        <v>757</v>
      </c>
      <c r="M331" s="427" t="s">
        <v>300</v>
      </c>
      <c r="N331" s="428" t="s">
        <v>323</v>
      </c>
      <c r="O331" s="437" t="s">
        <v>393</v>
      </c>
      <c r="P331" s="428" t="s">
        <v>757</v>
      </c>
      <c r="Q331" s="427" t="s">
        <v>300</v>
      </c>
      <c r="R331" s="428" t="s">
        <v>323</v>
      </c>
      <c r="S331" s="437" t="s">
        <v>393</v>
      </c>
    </row>
    <row r="332" spans="2:20" ht="28.25" customHeight="1" x14ac:dyDescent="0.35">
      <c r="B332" s="881"/>
      <c r="C332" s="882"/>
      <c r="D332" s="370"/>
      <c r="E332" s="379"/>
      <c r="F332" s="364"/>
      <c r="G332" s="380"/>
      <c r="H332" s="372"/>
      <c r="I332" s="381"/>
      <c r="J332" s="372"/>
      <c r="K332" s="374"/>
      <c r="L332" s="372"/>
      <c r="M332" s="381"/>
      <c r="N332" s="372"/>
      <c r="O332" s="374"/>
      <c r="P332" s="372"/>
      <c r="Q332" s="381"/>
      <c r="R332" s="372"/>
      <c r="S332" s="374"/>
    </row>
    <row r="333" spans="2:20" x14ac:dyDescent="0.35">
      <c r="B333" s="881"/>
      <c r="C333" s="880" t="s">
        <v>775</v>
      </c>
      <c r="D333" s="428" t="s">
        <v>758</v>
      </c>
      <c r="E333" s="883" t="s">
        <v>339</v>
      </c>
      <c r="F333" s="884"/>
      <c r="G333" s="437" t="s">
        <v>393</v>
      </c>
      <c r="H333" s="428" t="s">
        <v>758</v>
      </c>
      <c r="I333" s="883" t="s">
        <v>339</v>
      </c>
      <c r="J333" s="884"/>
      <c r="K333" s="437" t="s">
        <v>393</v>
      </c>
      <c r="L333" s="428" t="s">
        <v>758</v>
      </c>
      <c r="M333" s="883" t="s">
        <v>745</v>
      </c>
      <c r="N333" s="884"/>
      <c r="O333" s="437" t="s">
        <v>393</v>
      </c>
      <c r="P333" s="428" t="s">
        <v>758</v>
      </c>
      <c r="Q333" s="883" t="s">
        <v>745</v>
      </c>
      <c r="R333" s="884"/>
      <c r="S333" s="437" t="s">
        <v>393</v>
      </c>
    </row>
    <row r="334" spans="2:20" ht="37.5" customHeight="1" x14ac:dyDescent="0.35">
      <c r="B334" s="882"/>
      <c r="C334" s="882"/>
      <c r="D334" s="382"/>
      <c r="E334" s="885"/>
      <c r="F334" s="886"/>
      <c r="G334" s="383"/>
      <c r="H334" s="384"/>
      <c r="I334" s="887"/>
      <c r="J334" s="888"/>
      <c r="K334" s="385"/>
      <c r="L334" s="384"/>
      <c r="M334" s="887"/>
      <c r="N334" s="888"/>
      <c r="O334" s="385"/>
      <c r="P334" s="384"/>
      <c r="Q334" s="887"/>
      <c r="R334" s="888"/>
      <c r="S334" s="385"/>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0">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P116 D112 D114 D110 H112 H114 L110 L112 L114 P110 P112 P114 H110"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71 D67 L67 P67 H69 L69 P69 D69 H71 L71 P71 H67"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Q27 E27 E21:G21 Q21:S21 M27 I27 M21:O21 I21:K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3 F22:G23 R22:S23 J22:K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P65:Q65 D65:E65 E22:E23 M22:M23 M28 I28 Q22:Q23 E28 E55 E108 I55 M55 M57 I57 Q28 E57 Q57 H65:I65 M67 Q67 Q108 M116 I116 M108 I108 E116 Q55 I22:I23 I67 E112 E114 E110 I112 I114 M110 M112 M114 Q110 Q112 Q114 Q116 E67 L65:M65 I110"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type="list" allowBlank="1" showInputMessage="1" showErrorMessage="1" error="Select from the drop-down list._x000a_" prompt="Select overall effectiveness" sqref="G27:G28 S27:S28 O27:O28 K27:K28" xr:uid="{00000000-0002-0000-0A00-00003E000000}">
      <formula1>$K$160:$K$164</formula1>
    </dataValidation>
    <dataValidation allowBlank="1" showInputMessage="1" showErrorMessage="1" prompt="Please include number of institutions" sqref="P61 D61 H61 L61" xr:uid="{00000000-0002-0000-0A00-00003F000000}"/>
    <dataValidation type="list" allowBlank="1" showInputMessage="1" showErrorMessage="1" prompt="Select scale" sqref="G61 K61 O61 S61" xr:uid="{00000000-0002-0000-0A00-000040000000}">
      <formula1>"4: High capacity, 3: Medium capacity, 2: Low capacity, 1: No capacity"</formula1>
    </dataValidation>
    <dataValidation type="list" allowBlank="1" showInputMessage="1" showErrorMessage="1" prompt="Select scale" sqref="E61 I61 M61 Q61" xr:uid="{00000000-0002-0000-0A00-000041000000}">
      <formula1>"National, Local"</formula1>
    </dataValidation>
    <dataValidation type="list" allowBlank="1" showInputMessage="1" showErrorMessage="1" prompt="Select sector" sqref="R61" xr:uid="{00000000-0002-0000-0A00-000042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3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4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5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6000000}">
      <formula1>"Training manuals, handbooks, technical guidelines"</formula1>
    </dataValidation>
    <dataValidation type="list" allowBlank="1" showInputMessage="1" showErrorMessage="1" prompt="Select level of awarness" sqref="F69:G69 J69:K69 N69:O69 R69:S69" xr:uid="{00000000-0002-0000-0A00-000047000000}">
      <formula1>"5: Fully aware, 4: Mostly aware, 3: Partially aware, 2: Partially not aware, 1: Aware of neither"</formula1>
    </dataValidation>
    <dataValidation type="list" allowBlank="1" showInputMessage="1" showErrorMessage="1" prompt="Select level of awarness" sqref="F71:G71" xr:uid="{00000000-0002-0000-0A00-000048000000}">
      <formula1>"Regional, National, Sub-national, Local"</formula1>
    </dataValidation>
    <dataValidation type="list" allowBlank="1" showInputMessage="1" showErrorMessage="1" errorTitle="Invalid data" error="Please enter a number between 0 and 100" sqref="I71 M71 Q71" xr:uid="{00000000-0002-0000-0A00-000049000000}">
      <formula1>"Training manuals, Handbooks, Technical guidelines"</formula1>
    </dataValidation>
    <dataValidation type="list" allowBlank="1" showInputMessage="1" showErrorMessage="1" sqref="J71:K71 R71:S71 N71:O71" xr:uid="{00000000-0002-0000-0A00-00004A000000}">
      <formula1>"Regional, National, Sub-national, Local"</formula1>
    </dataValidation>
    <dataValidation type="list" allowBlank="1" showInputMessage="1" showErrorMessage="1" prompt="Select type" sqref="E334:F334 I334:J334 M334:N334 Q334:R334" xr:uid="{00000000-0002-0000-0A00-00004B000000}">
      <formula1>"Innovative practice, Innovative product, Innovative technology "</formula1>
    </dataValidation>
    <dataValidation type="list" allowBlank="1" showInputMessage="1" showErrorMessage="1" prompt="Select status" sqref="J332 N332 F332 R332" xr:uid="{00000000-0002-0000-0A00-00004C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D000000}">
      <formula1>"Innovation rolled out, Innovation accelerated, Innovation scaled-up, Innovation replicated"</formula1>
    </dataValidation>
    <dataValidation type="list" allowBlank="1" showInputMessage="1" showErrorMessage="1" prompt="Select integration level" sqref="P330 H330 L330" xr:uid="{00000000-0002-0000-0A00-00004E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4F000000}">
      <formula1>"Regional, National, Subnational, Community"</formula1>
    </dataValidation>
    <dataValidation type="list" allowBlank="1" showInputMessage="1" showErrorMessage="1" prompt="Select sector" sqref="Q332 E332 I332 M332"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1000000}">
      <formula1>"5: Very effective, 4: Effective, 3: Moderately effective, 2: Partially effective, 1: Ineffective"</formula1>
    </dataValidation>
    <dataValidation type="list" allowBlank="1" showInputMessage="1" showErrorMessage="1" prompt="Select integration level" sqref="I330 M330 Q330" xr:uid="{00000000-0002-0000-0A00-000052000000}">
      <formula1>"Regional, National, Sub-national, Community"</formula1>
    </dataValidation>
    <dataValidation type="list" allowBlank="1" showInputMessage="1" showErrorMessage="1" sqref="J330:K330" xr:uid="{00000000-0002-0000-0A00-000053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4000000}">
      <formula1>0</formula1>
      <formula2>999999999999</formula2>
    </dataValidation>
    <dataValidation type="list" allowBlank="1" showInputMessage="1" showErrorMessage="1" sqref="D330" xr:uid="{00000000-0002-0000-0A00-000055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6000000}">
      <formula1>0</formula1>
      <formula2>999999999999</formula2>
    </dataValidation>
    <dataValidation type="whole" allowBlank="1" showInputMessage="1" showErrorMessage="1" error="Please enter a number here" prompt="Enter number of key findings" sqref="D334 H334 L334 P334" xr:uid="{00000000-0002-0000-0A00-000057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8000000}">
      <formula1>"20% to 39%, 40% to 60%, 61% to 80%"</formula1>
    </dataValidation>
    <dataValidation type="list" allowBlank="1" showInputMessage="1" showErrorMessage="1" prompt="Select integration level" sqref="F330:G330" xr:uid="{00000000-0002-0000-0A00-000059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91"/>
  <sheetViews>
    <sheetView topLeftCell="F66" zoomScale="80" zoomScaleNormal="80" workbookViewId="0">
      <selection activeCell="O10" sqref="O10"/>
    </sheetView>
  </sheetViews>
  <sheetFormatPr defaultColWidth="8.6328125" defaultRowHeight="14" x14ac:dyDescent="0.3"/>
  <cols>
    <col min="1" max="1" width="1.453125" style="23" customWidth="1"/>
    <col min="2" max="2" width="1.453125" style="22" customWidth="1"/>
    <col min="3" max="3" width="13.6328125" style="22" customWidth="1"/>
    <col min="4" max="4" width="29.36328125" style="22" customWidth="1"/>
    <col min="5" max="5" width="50.1796875" style="23" customWidth="1"/>
    <col min="6" max="6" width="32.453125" style="23" customWidth="1"/>
    <col min="7" max="7" width="13.453125" style="23" customWidth="1"/>
    <col min="8" max="8" width="1.81640625" style="23" customWidth="1"/>
    <col min="9" max="9" width="11.36328125" style="23" customWidth="1"/>
    <col min="10" max="10" width="6.1796875" style="23" customWidth="1"/>
    <col min="11" max="12" width="18.1796875" style="23" customWidth="1"/>
    <col min="13" max="13" width="53.1796875" style="23" customWidth="1"/>
    <col min="14" max="14" width="18.453125" style="23" customWidth="1"/>
    <col min="15" max="15" width="14.36328125" style="23" customWidth="1"/>
    <col min="16" max="16" width="1.6328125" style="23" customWidth="1"/>
    <col min="17" max="17" width="11" style="23" customWidth="1"/>
    <col min="18" max="19" width="8.6328125" style="23"/>
    <col min="20" max="20" width="23" style="23" customWidth="1"/>
    <col min="21" max="21" width="60.81640625" style="23" customWidth="1"/>
    <col min="22" max="22" width="23.6328125" style="23" customWidth="1"/>
    <col min="23" max="23" width="12.36328125" style="23" customWidth="1"/>
    <col min="24" max="24" width="2.36328125" style="23" customWidth="1"/>
    <col min="25" max="25" width="10.6328125" style="23" customWidth="1"/>
    <col min="26" max="26" width="5.81640625" style="23" customWidth="1"/>
    <col min="27" max="27" width="4.6328125" style="23" customWidth="1"/>
    <col min="28" max="28" width="24.6328125" style="23" customWidth="1"/>
    <col min="29" max="29" width="22.453125" style="23" customWidth="1"/>
    <col min="30" max="30" width="30.453125" style="23" customWidth="1"/>
    <col min="31" max="31" width="13.453125" style="23" customWidth="1"/>
    <col min="32" max="32" width="2.6328125" style="23" customWidth="1"/>
    <col min="33" max="33" width="10.6328125" style="23" customWidth="1"/>
    <col min="34" max="34" width="4.6328125" style="23" customWidth="1"/>
    <col min="35" max="35" width="5" style="23" customWidth="1"/>
    <col min="36" max="36" width="23.36328125" style="23" customWidth="1"/>
    <col min="37" max="37" width="21" style="23" customWidth="1"/>
    <col min="38" max="38" width="32.1796875" style="23" customWidth="1"/>
    <col min="39" max="39" width="14.1796875" style="23" customWidth="1"/>
    <col min="40" max="40" width="2.81640625" style="23" customWidth="1"/>
    <col min="41" max="16384" width="8.6328125" style="23"/>
  </cols>
  <sheetData>
    <row r="1" spans="2:40" ht="14.5" thickBot="1" x14ac:dyDescent="0.35"/>
    <row r="2" spans="2:40" ht="14.5" thickBot="1" x14ac:dyDescent="0.35">
      <c r="B2" s="66"/>
      <c r="C2" s="67"/>
      <c r="D2" s="67"/>
      <c r="E2" s="68"/>
      <c r="F2" s="68"/>
      <c r="G2" s="68"/>
      <c r="H2" s="69"/>
      <c r="J2" s="66"/>
      <c r="K2" s="67"/>
      <c r="L2" s="67"/>
      <c r="M2" s="68"/>
      <c r="N2" s="68"/>
      <c r="O2" s="68"/>
      <c r="P2" s="69"/>
      <c r="R2" s="66"/>
      <c r="S2" s="67"/>
      <c r="T2" s="67"/>
      <c r="U2" s="68"/>
      <c r="V2" s="68"/>
      <c r="W2" s="68"/>
      <c r="X2" s="69"/>
      <c r="Z2" s="66"/>
      <c r="AA2" s="67"/>
      <c r="AB2" s="67"/>
      <c r="AC2" s="68"/>
      <c r="AD2" s="68"/>
      <c r="AE2" s="68"/>
      <c r="AF2" s="69"/>
      <c r="AH2" s="66"/>
      <c r="AI2" s="67"/>
      <c r="AJ2" s="67"/>
      <c r="AK2" s="68"/>
      <c r="AL2" s="68"/>
      <c r="AM2" s="68"/>
      <c r="AN2" s="69"/>
    </row>
    <row r="3" spans="2:40" ht="20.75" customHeight="1" thickBot="1" x14ac:dyDescent="0.45">
      <c r="B3" s="70"/>
      <c r="C3" s="613" t="s">
        <v>886</v>
      </c>
      <c r="D3" s="614"/>
      <c r="E3" s="614"/>
      <c r="F3" s="614"/>
      <c r="G3" s="615"/>
      <c r="H3" s="71"/>
      <c r="J3" s="70"/>
      <c r="K3" s="613" t="s">
        <v>1052</v>
      </c>
      <c r="L3" s="614"/>
      <c r="M3" s="614"/>
      <c r="N3" s="614"/>
      <c r="O3" s="615"/>
      <c r="P3" s="71"/>
      <c r="R3" s="70"/>
      <c r="S3" s="613" t="s">
        <v>1051</v>
      </c>
      <c r="T3" s="614"/>
      <c r="U3" s="614"/>
      <c r="V3" s="614"/>
      <c r="W3" s="615"/>
      <c r="X3" s="71"/>
      <c r="Z3" s="70"/>
      <c r="AA3" s="613" t="s">
        <v>779</v>
      </c>
      <c r="AB3" s="614"/>
      <c r="AC3" s="614"/>
      <c r="AD3" s="614"/>
      <c r="AE3" s="615"/>
      <c r="AF3" s="71"/>
      <c r="AH3" s="70"/>
      <c r="AI3" s="613" t="s">
        <v>780</v>
      </c>
      <c r="AJ3" s="614"/>
      <c r="AK3" s="614"/>
      <c r="AL3" s="614"/>
      <c r="AM3" s="615"/>
      <c r="AN3" s="71"/>
    </row>
    <row r="4" spans="2:40" ht="14.75" customHeight="1" x14ac:dyDescent="0.3">
      <c r="B4" s="616"/>
      <c r="C4" s="617"/>
      <c r="D4" s="617"/>
      <c r="E4" s="617"/>
      <c r="F4" s="617"/>
      <c r="G4" s="73"/>
      <c r="H4" s="71"/>
      <c r="J4" s="618"/>
      <c r="K4" s="617"/>
      <c r="L4" s="617"/>
      <c r="M4" s="617"/>
      <c r="N4" s="617"/>
      <c r="O4" s="73"/>
      <c r="P4" s="71"/>
      <c r="R4" s="618"/>
      <c r="S4" s="617"/>
      <c r="T4" s="617"/>
      <c r="U4" s="617"/>
      <c r="V4" s="617"/>
      <c r="W4" s="73"/>
      <c r="X4" s="71"/>
      <c r="Z4" s="618"/>
      <c r="AA4" s="617"/>
      <c r="AB4" s="617"/>
      <c r="AC4" s="617"/>
      <c r="AD4" s="617"/>
      <c r="AE4" s="73"/>
      <c r="AF4" s="71"/>
      <c r="AH4" s="618"/>
      <c r="AI4" s="617"/>
      <c r="AJ4" s="617"/>
      <c r="AK4" s="617"/>
      <c r="AL4" s="617"/>
      <c r="AM4" s="73"/>
      <c r="AN4" s="71"/>
    </row>
    <row r="5" spans="2:40" x14ac:dyDescent="0.3">
      <c r="B5" s="72"/>
      <c r="C5" s="611"/>
      <c r="D5" s="611"/>
      <c r="E5" s="611"/>
      <c r="F5" s="611"/>
      <c r="G5" s="73"/>
      <c r="H5" s="71"/>
      <c r="J5" s="72"/>
      <c r="K5" s="611"/>
      <c r="L5" s="611"/>
      <c r="M5" s="611"/>
      <c r="N5" s="611"/>
      <c r="O5" s="73"/>
      <c r="P5" s="71"/>
      <c r="R5" s="72"/>
      <c r="S5" s="611"/>
      <c r="T5" s="611"/>
      <c r="U5" s="611"/>
      <c r="V5" s="611"/>
      <c r="W5" s="73"/>
      <c r="X5" s="71"/>
      <c r="Z5" s="72"/>
      <c r="AA5" s="611"/>
      <c r="AB5" s="611"/>
      <c r="AC5" s="611"/>
      <c r="AD5" s="611"/>
      <c r="AE5" s="73"/>
      <c r="AF5" s="71"/>
      <c r="AH5" s="72"/>
      <c r="AI5" s="611"/>
      <c r="AJ5" s="611"/>
      <c r="AK5" s="611"/>
      <c r="AL5" s="611"/>
      <c r="AM5" s="73"/>
      <c r="AN5" s="71"/>
    </row>
    <row r="6" spans="2:40" x14ac:dyDescent="0.3">
      <c r="B6" s="72"/>
      <c r="C6" s="48"/>
      <c r="D6" s="53"/>
      <c r="E6" s="49"/>
      <c r="F6" s="73"/>
      <c r="G6" s="73"/>
      <c r="H6" s="71"/>
      <c r="J6" s="72"/>
      <c r="K6" s="48"/>
      <c r="L6" s="53"/>
      <c r="M6" s="49"/>
      <c r="N6" s="73"/>
      <c r="O6" s="73"/>
      <c r="P6" s="71"/>
      <c r="R6" s="72"/>
      <c r="S6" s="48"/>
      <c r="T6" s="53"/>
      <c r="U6" s="49"/>
      <c r="V6" s="73"/>
      <c r="W6" s="73"/>
      <c r="X6" s="71"/>
      <c r="Z6" s="72"/>
      <c r="AA6" s="48"/>
      <c r="AB6" s="53"/>
      <c r="AC6" s="49"/>
      <c r="AD6" s="73"/>
      <c r="AE6" s="73"/>
      <c r="AF6" s="71"/>
      <c r="AH6" s="72"/>
      <c r="AI6" s="48"/>
      <c r="AJ6" s="53"/>
      <c r="AK6" s="49"/>
      <c r="AL6" s="73"/>
      <c r="AM6" s="73"/>
      <c r="AN6" s="71"/>
    </row>
    <row r="7" spans="2:40" ht="14" customHeight="1" thickBot="1" x14ac:dyDescent="0.35">
      <c r="B7" s="72"/>
      <c r="C7" s="612" t="s">
        <v>230</v>
      </c>
      <c r="D7" s="612"/>
      <c r="E7" s="50"/>
      <c r="F7" s="73"/>
      <c r="G7" s="73"/>
      <c r="H7" s="71"/>
      <c r="J7" s="72"/>
      <c r="K7" s="612" t="s">
        <v>230</v>
      </c>
      <c r="L7" s="612"/>
      <c r="M7" s="50"/>
      <c r="N7" s="73"/>
      <c r="O7" s="73"/>
      <c r="P7" s="71"/>
      <c r="R7" s="72"/>
      <c r="S7" s="612" t="s">
        <v>230</v>
      </c>
      <c r="T7" s="612"/>
      <c r="U7" s="50"/>
      <c r="V7" s="73"/>
      <c r="W7" s="73"/>
      <c r="X7" s="71"/>
      <c r="Z7" s="72"/>
      <c r="AA7" s="612" t="s">
        <v>230</v>
      </c>
      <c r="AB7" s="612"/>
      <c r="AC7" s="50"/>
      <c r="AD7" s="73"/>
      <c r="AE7" s="73"/>
      <c r="AF7" s="71"/>
      <c r="AH7" s="72"/>
      <c r="AI7" s="612" t="s">
        <v>230</v>
      </c>
      <c r="AJ7" s="612"/>
      <c r="AK7" s="50"/>
      <c r="AL7" s="73"/>
      <c r="AM7" s="73"/>
      <c r="AN7" s="71"/>
    </row>
    <row r="8" spans="2:40" ht="45.75" customHeight="1" thickBot="1" x14ac:dyDescent="0.35">
      <c r="B8" s="72"/>
      <c r="C8" s="619" t="s">
        <v>238</v>
      </c>
      <c r="D8" s="619"/>
      <c r="E8" s="619"/>
      <c r="F8" s="619"/>
      <c r="G8" s="73"/>
      <c r="H8" s="71"/>
      <c r="J8" s="72"/>
      <c r="K8" s="619" t="s">
        <v>238</v>
      </c>
      <c r="L8" s="619"/>
      <c r="M8" s="619"/>
      <c r="N8" s="619"/>
      <c r="O8" s="73"/>
      <c r="P8" s="71"/>
      <c r="Q8" s="395"/>
      <c r="R8" s="72"/>
      <c r="S8" s="619" t="s">
        <v>238</v>
      </c>
      <c r="T8" s="619"/>
      <c r="U8" s="619"/>
      <c r="V8" s="619"/>
      <c r="W8" s="73"/>
      <c r="X8" s="71"/>
      <c r="Y8" s="395"/>
      <c r="Z8" s="72"/>
      <c r="AA8" s="619" t="s">
        <v>238</v>
      </c>
      <c r="AB8" s="619"/>
      <c r="AC8" s="619"/>
      <c r="AD8" s="619"/>
      <c r="AE8" s="73"/>
      <c r="AF8" s="71"/>
      <c r="AG8" s="401"/>
      <c r="AH8" s="72"/>
      <c r="AI8" s="619" t="s">
        <v>238</v>
      </c>
      <c r="AJ8" s="619"/>
      <c r="AK8" s="619"/>
      <c r="AL8" s="619"/>
      <c r="AM8" s="73"/>
      <c r="AN8" s="71"/>
    </row>
    <row r="9" spans="2:40" ht="33" customHeight="1" thickBot="1" x14ac:dyDescent="0.35">
      <c r="B9" s="72"/>
      <c r="C9" s="620" t="s">
        <v>856</v>
      </c>
      <c r="D9" s="620"/>
      <c r="E9" s="621">
        <v>723956</v>
      </c>
      <c r="F9" s="622"/>
      <c r="G9" s="73"/>
      <c r="H9" s="71"/>
      <c r="J9" s="72"/>
      <c r="K9" s="620" t="s">
        <v>1041</v>
      </c>
      <c r="L9" s="620"/>
      <c r="M9" s="623">
        <v>1692034.37</v>
      </c>
      <c r="N9" s="624"/>
      <c r="O9" s="73"/>
      <c r="P9" s="71"/>
      <c r="R9" s="72"/>
      <c r="S9" s="620" t="s">
        <v>658</v>
      </c>
      <c r="T9" s="620"/>
      <c r="U9" s="623"/>
      <c r="V9" s="624"/>
      <c r="W9" s="73"/>
      <c r="X9" s="71"/>
      <c r="Z9" s="72"/>
      <c r="AA9" s="620" t="s">
        <v>658</v>
      </c>
      <c r="AB9" s="620"/>
      <c r="AC9" s="625"/>
      <c r="AD9" s="626"/>
      <c r="AE9" s="73"/>
      <c r="AF9" s="71"/>
      <c r="AH9" s="72"/>
      <c r="AI9" s="620" t="s">
        <v>658</v>
      </c>
      <c r="AJ9" s="620"/>
      <c r="AK9" s="625"/>
      <c r="AL9" s="626"/>
      <c r="AM9" s="73"/>
      <c r="AN9" s="71"/>
    </row>
    <row r="10" spans="2:40" ht="171" customHeight="1" thickBot="1" x14ac:dyDescent="0.35">
      <c r="B10" s="72"/>
      <c r="C10" s="612" t="s">
        <v>231</v>
      </c>
      <c r="D10" s="612"/>
      <c r="E10" s="627" t="s">
        <v>857</v>
      </c>
      <c r="F10" s="628"/>
      <c r="G10" s="73"/>
      <c r="H10" s="71"/>
      <c r="J10" s="72"/>
      <c r="K10" s="612" t="s">
        <v>231</v>
      </c>
      <c r="L10" s="612"/>
      <c r="M10" s="627" t="s">
        <v>1198</v>
      </c>
      <c r="N10" s="628"/>
      <c r="O10" s="73"/>
      <c r="P10" s="71"/>
      <c r="R10" s="72"/>
      <c r="S10" s="612" t="s">
        <v>231</v>
      </c>
      <c r="T10" s="612"/>
      <c r="U10" s="627"/>
      <c r="V10" s="628"/>
      <c r="W10" s="73"/>
      <c r="X10" s="71"/>
      <c r="Z10" s="72"/>
      <c r="AA10" s="612" t="s">
        <v>231</v>
      </c>
      <c r="AB10" s="612"/>
      <c r="AC10" s="657"/>
      <c r="AD10" s="658"/>
      <c r="AE10" s="73"/>
      <c r="AF10" s="71"/>
      <c r="AH10" s="72"/>
      <c r="AI10" s="612" t="s">
        <v>231</v>
      </c>
      <c r="AJ10" s="612"/>
      <c r="AK10" s="657"/>
      <c r="AL10" s="658"/>
      <c r="AM10" s="73"/>
      <c r="AN10" s="71"/>
    </row>
    <row r="11" spans="2:40" ht="14.5" thickBot="1" x14ac:dyDescent="0.35">
      <c r="B11" s="72"/>
      <c r="C11" s="53"/>
      <c r="D11" s="53"/>
      <c r="E11" s="73"/>
      <c r="F11" s="73"/>
      <c r="G11" s="73"/>
      <c r="H11" s="71"/>
      <c r="J11" s="72"/>
      <c r="K11" s="53"/>
      <c r="L11" s="53"/>
      <c r="M11" s="73"/>
      <c r="N11" s="73"/>
      <c r="O11" s="73"/>
      <c r="P11" s="71"/>
      <c r="R11" s="72"/>
      <c r="S11" s="53"/>
      <c r="T11" s="53"/>
      <c r="U11" s="73"/>
      <c r="V11" s="73"/>
      <c r="W11" s="73"/>
      <c r="X11" s="71"/>
      <c r="Z11" s="72"/>
      <c r="AA11" s="53"/>
      <c r="AB11" s="53"/>
      <c r="AC11" s="73"/>
      <c r="AD11" s="73"/>
      <c r="AE11" s="73"/>
      <c r="AF11" s="71"/>
      <c r="AH11" s="72"/>
      <c r="AI11" s="53"/>
      <c r="AJ11" s="53"/>
      <c r="AK11" s="73"/>
      <c r="AL11" s="73"/>
      <c r="AM11" s="73"/>
      <c r="AN11" s="71"/>
    </row>
    <row r="12" spans="2:40" ht="18.75" customHeight="1" thickBot="1" x14ac:dyDescent="0.35">
      <c r="B12" s="72"/>
      <c r="C12" s="612" t="s">
        <v>295</v>
      </c>
      <c r="D12" s="612"/>
      <c r="E12" s="625" t="s">
        <v>858</v>
      </c>
      <c r="F12" s="626"/>
      <c r="G12" s="73"/>
      <c r="H12" s="71"/>
      <c r="J12" s="72"/>
      <c r="K12" s="612" t="s">
        <v>295</v>
      </c>
      <c r="L12" s="612"/>
      <c r="M12" s="629" t="s">
        <v>1186</v>
      </c>
      <c r="N12" s="630"/>
      <c r="O12" s="73"/>
      <c r="P12" s="71"/>
      <c r="R12" s="72"/>
      <c r="S12" s="612" t="s">
        <v>295</v>
      </c>
      <c r="T12" s="612"/>
      <c r="U12" s="625"/>
      <c r="V12" s="626"/>
      <c r="W12" s="73"/>
      <c r="X12" s="71"/>
      <c r="Z12" s="72"/>
      <c r="AA12" s="612" t="s">
        <v>295</v>
      </c>
      <c r="AB12" s="612"/>
      <c r="AC12" s="625"/>
      <c r="AD12" s="626"/>
      <c r="AE12" s="73"/>
      <c r="AF12" s="71"/>
      <c r="AH12" s="72"/>
      <c r="AI12" s="612" t="s">
        <v>295</v>
      </c>
      <c r="AJ12" s="612"/>
      <c r="AK12" s="625"/>
      <c r="AL12" s="626"/>
      <c r="AM12" s="73"/>
      <c r="AN12" s="71"/>
    </row>
    <row r="13" spans="2:40" ht="15" customHeight="1" x14ac:dyDescent="0.3">
      <c r="B13" s="72"/>
      <c r="C13" s="631" t="s">
        <v>294</v>
      </c>
      <c r="D13" s="631"/>
      <c r="E13" s="631"/>
      <c r="F13" s="631"/>
      <c r="G13" s="73"/>
      <c r="H13" s="71"/>
      <c r="J13" s="72"/>
      <c r="K13" s="631" t="s">
        <v>294</v>
      </c>
      <c r="L13" s="631"/>
      <c r="M13" s="631"/>
      <c r="N13" s="631"/>
      <c r="O13" s="73"/>
      <c r="P13" s="71"/>
      <c r="R13" s="72"/>
      <c r="S13" s="631" t="s">
        <v>294</v>
      </c>
      <c r="T13" s="631"/>
      <c r="U13" s="631"/>
      <c r="V13" s="631"/>
      <c r="W13" s="73"/>
      <c r="X13" s="71"/>
      <c r="Z13" s="72"/>
      <c r="AA13" s="631" t="s">
        <v>294</v>
      </c>
      <c r="AB13" s="631"/>
      <c r="AC13" s="631"/>
      <c r="AD13" s="631"/>
      <c r="AE13" s="73"/>
      <c r="AF13" s="71"/>
      <c r="AH13" s="72"/>
      <c r="AI13" s="631" t="s">
        <v>294</v>
      </c>
      <c r="AJ13" s="631"/>
      <c r="AK13" s="631"/>
      <c r="AL13" s="631"/>
      <c r="AM13" s="73"/>
      <c r="AN13" s="71"/>
    </row>
    <row r="14" spans="2:40" ht="15" customHeight="1" x14ac:dyDescent="0.3">
      <c r="B14" s="72"/>
      <c r="C14" s="390"/>
      <c r="D14" s="390"/>
      <c r="E14" s="390"/>
      <c r="F14" s="390"/>
      <c r="G14" s="73"/>
      <c r="H14" s="71"/>
      <c r="J14" s="72"/>
      <c r="K14" s="390"/>
      <c r="L14" s="390"/>
      <c r="M14" s="390"/>
      <c r="N14" s="390"/>
      <c r="O14" s="73"/>
      <c r="P14" s="71"/>
      <c r="R14" s="72"/>
      <c r="S14" s="390"/>
      <c r="T14" s="390"/>
      <c r="U14" s="390"/>
      <c r="V14" s="390"/>
      <c r="W14" s="73"/>
      <c r="X14" s="71"/>
      <c r="Z14" s="72"/>
      <c r="AA14" s="398"/>
      <c r="AB14" s="398"/>
      <c r="AC14" s="398"/>
      <c r="AD14" s="398"/>
      <c r="AE14" s="73"/>
      <c r="AF14" s="71"/>
      <c r="AH14" s="72"/>
      <c r="AI14" s="398"/>
      <c r="AJ14" s="398"/>
      <c r="AK14" s="398"/>
      <c r="AL14" s="398"/>
      <c r="AM14" s="73"/>
      <c r="AN14" s="71"/>
    </row>
    <row r="15" spans="2:40" ht="14.75" customHeight="1" thickBot="1" x14ac:dyDescent="0.35">
      <c r="B15" s="72"/>
      <c r="C15" s="612" t="s">
        <v>214</v>
      </c>
      <c r="D15" s="612"/>
      <c r="E15" s="73"/>
      <c r="F15" s="73"/>
      <c r="G15" s="73"/>
      <c r="H15" s="71"/>
      <c r="I15" s="24"/>
      <c r="J15" s="72"/>
      <c r="K15" s="612" t="s">
        <v>214</v>
      </c>
      <c r="L15" s="612"/>
      <c r="M15" s="73"/>
      <c r="N15" s="73"/>
      <c r="O15" s="73"/>
      <c r="P15" s="71"/>
      <c r="R15" s="72"/>
      <c r="S15" s="612" t="s">
        <v>214</v>
      </c>
      <c r="T15" s="612"/>
      <c r="U15" s="73"/>
      <c r="V15" s="73"/>
      <c r="W15" s="73"/>
      <c r="X15" s="71"/>
      <c r="Z15" s="72"/>
      <c r="AA15" s="612" t="s">
        <v>214</v>
      </c>
      <c r="AB15" s="612"/>
      <c r="AC15" s="73"/>
      <c r="AD15" s="73"/>
      <c r="AE15" s="73"/>
      <c r="AF15" s="71"/>
      <c r="AH15" s="72"/>
      <c r="AI15" s="612" t="s">
        <v>214</v>
      </c>
      <c r="AJ15" s="612"/>
      <c r="AK15" s="73"/>
      <c r="AL15" s="73"/>
      <c r="AM15" s="73"/>
      <c r="AN15" s="71"/>
    </row>
    <row r="16" spans="2:40" ht="50" customHeight="1" thickBot="1" x14ac:dyDescent="0.35">
      <c r="B16" s="72"/>
      <c r="C16" s="612" t="s">
        <v>271</v>
      </c>
      <c r="D16" s="612"/>
      <c r="E16" s="456" t="s">
        <v>215</v>
      </c>
      <c r="F16" s="457" t="s">
        <v>216</v>
      </c>
      <c r="G16" s="73"/>
      <c r="H16" s="71"/>
      <c r="I16" s="24"/>
      <c r="J16" s="72"/>
      <c r="K16" s="612" t="s">
        <v>271</v>
      </c>
      <c r="L16" s="612"/>
      <c r="M16" s="456" t="s">
        <v>215</v>
      </c>
      <c r="N16" s="457" t="s">
        <v>216</v>
      </c>
      <c r="O16" s="73"/>
      <c r="P16" s="71"/>
      <c r="R16" s="72"/>
      <c r="S16" s="612" t="s">
        <v>271</v>
      </c>
      <c r="T16" s="612"/>
      <c r="U16" s="456" t="s">
        <v>215</v>
      </c>
      <c r="V16" s="457" t="s">
        <v>216</v>
      </c>
      <c r="W16" s="73"/>
      <c r="X16" s="71"/>
      <c r="Z16" s="72"/>
      <c r="AA16" s="612" t="s">
        <v>271</v>
      </c>
      <c r="AB16" s="612"/>
      <c r="AC16" s="150" t="s">
        <v>215</v>
      </c>
      <c r="AD16" s="151" t="s">
        <v>216</v>
      </c>
      <c r="AE16" s="73"/>
      <c r="AF16" s="71"/>
      <c r="AH16" s="72"/>
      <c r="AI16" s="612" t="s">
        <v>271</v>
      </c>
      <c r="AJ16" s="612"/>
      <c r="AK16" s="150" t="s">
        <v>215</v>
      </c>
      <c r="AL16" s="151" t="s">
        <v>216</v>
      </c>
      <c r="AM16" s="73"/>
      <c r="AN16" s="71"/>
    </row>
    <row r="17" spans="2:40" ht="52" x14ac:dyDescent="0.3">
      <c r="B17" s="72"/>
      <c r="C17" s="53"/>
      <c r="D17" s="53"/>
      <c r="E17" s="458" t="s">
        <v>859</v>
      </c>
      <c r="F17" s="459">
        <f>+F18+F25</f>
        <v>285855.03999999998</v>
      </c>
      <c r="G17" s="73"/>
      <c r="H17" s="71"/>
      <c r="I17" s="24"/>
      <c r="J17" s="72"/>
      <c r="K17" s="632" t="s">
        <v>1190</v>
      </c>
      <c r="L17" s="633"/>
      <c r="M17" s="458" t="s">
        <v>859</v>
      </c>
      <c r="N17" s="459">
        <v>1155016.7300000002</v>
      </c>
      <c r="O17" s="73"/>
      <c r="P17" s="71"/>
      <c r="R17" s="72"/>
      <c r="S17" s="53"/>
      <c r="T17" s="53"/>
      <c r="U17" s="458"/>
      <c r="V17" s="459"/>
      <c r="W17" s="73"/>
      <c r="X17" s="71"/>
      <c r="Z17" s="72"/>
      <c r="AA17" s="53"/>
      <c r="AB17" s="53"/>
      <c r="AC17" s="35"/>
      <c r="AD17" s="36"/>
      <c r="AE17" s="73"/>
      <c r="AF17" s="71"/>
      <c r="AH17" s="72"/>
      <c r="AI17" s="53"/>
      <c r="AJ17" s="53"/>
      <c r="AK17" s="35"/>
      <c r="AL17" s="36"/>
      <c r="AM17" s="73"/>
      <c r="AN17" s="71"/>
    </row>
    <row r="18" spans="2:40" ht="30" customHeight="1" x14ac:dyDescent="0.3">
      <c r="B18" s="72"/>
      <c r="C18" s="53"/>
      <c r="D18" s="53"/>
      <c r="E18" s="460" t="s">
        <v>860</v>
      </c>
      <c r="F18" s="461">
        <f>SUM(F19:F24)</f>
        <v>267049.99</v>
      </c>
      <c r="G18" s="73"/>
      <c r="H18" s="71"/>
      <c r="I18" s="24"/>
      <c r="J18" s="72"/>
      <c r="K18" s="53"/>
      <c r="L18" s="53"/>
      <c r="M18" s="460" t="s">
        <v>860</v>
      </c>
      <c r="N18" s="461">
        <v>732032.32000000018</v>
      </c>
      <c r="O18" s="73"/>
      <c r="P18" s="71"/>
      <c r="R18" s="72"/>
      <c r="S18" s="53"/>
      <c r="T18" s="53"/>
      <c r="U18" s="460"/>
      <c r="V18" s="461"/>
      <c r="W18" s="73"/>
      <c r="X18" s="71"/>
      <c r="Z18" s="72"/>
      <c r="AA18" s="53"/>
      <c r="AB18" s="53"/>
      <c r="AC18" s="25"/>
      <c r="AD18" s="455"/>
      <c r="AE18" s="73"/>
      <c r="AF18" s="71"/>
      <c r="AH18" s="72"/>
      <c r="AI18" s="53"/>
      <c r="AJ18" s="53"/>
      <c r="AK18" s="25"/>
      <c r="AL18" s="455"/>
      <c r="AM18" s="73"/>
      <c r="AN18" s="71"/>
    </row>
    <row r="19" spans="2:40" ht="26" x14ac:dyDescent="0.3">
      <c r="B19" s="72"/>
      <c r="C19" s="53"/>
      <c r="D19" s="53"/>
      <c r="E19" s="462" t="s">
        <v>861</v>
      </c>
      <c r="F19" s="463">
        <v>115829.58</v>
      </c>
      <c r="G19" s="73"/>
      <c r="H19" s="71"/>
      <c r="I19" s="24"/>
      <c r="J19" s="72"/>
      <c r="K19" s="53"/>
      <c r="L19" s="53"/>
      <c r="M19" s="462" t="s">
        <v>861</v>
      </c>
      <c r="N19" s="559">
        <v>357751.10000000003</v>
      </c>
      <c r="O19" s="73"/>
      <c r="P19" s="71"/>
      <c r="R19" s="72"/>
      <c r="S19" s="53"/>
      <c r="T19" s="53"/>
      <c r="U19" s="462"/>
      <c r="V19" s="559"/>
      <c r="W19" s="73"/>
      <c r="X19" s="71"/>
      <c r="Z19" s="72"/>
      <c r="AA19" s="53"/>
      <c r="AB19" s="53"/>
      <c r="AC19" s="25"/>
      <c r="AD19" s="455"/>
      <c r="AE19" s="73"/>
      <c r="AF19" s="71"/>
      <c r="AH19" s="72"/>
      <c r="AI19" s="53"/>
      <c r="AJ19" s="53"/>
      <c r="AK19" s="25"/>
      <c r="AL19" s="455"/>
      <c r="AM19" s="73"/>
      <c r="AN19" s="71"/>
    </row>
    <row r="20" spans="2:40" ht="26" x14ac:dyDescent="0.3">
      <c r="B20" s="72"/>
      <c r="C20" s="53"/>
      <c r="D20" s="53"/>
      <c r="E20" s="462" t="s">
        <v>862</v>
      </c>
      <c r="F20" s="463">
        <v>30761.75</v>
      </c>
      <c r="G20" s="73"/>
      <c r="H20" s="71"/>
      <c r="I20" s="24"/>
      <c r="J20" s="72"/>
      <c r="K20" s="53"/>
      <c r="L20" s="53"/>
      <c r="M20" s="462" t="s">
        <v>862</v>
      </c>
      <c r="N20" s="559">
        <v>71347.94</v>
      </c>
      <c r="O20" s="73"/>
      <c r="P20" s="71"/>
      <c r="R20" s="72"/>
      <c r="S20" s="53"/>
      <c r="T20" s="53"/>
      <c r="U20" s="462"/>
      <c r="V20" s="559"/>
      <c r="W20" s="73"/>
      <c r="X20" s="71"/>
      <c r="Z20" s="72"/>
      <c r="AA20" s="53"/>
      <c r="AB20" s="53"/>
      <c r="AC20" s="25"/>
      <c r="AD20" s="455"/>
      <c r="AE20" s="73"/>
      <c r="AF20" s="71"/>
      <c r="AH20" s="72"/>
      <c r="AI20" s="53"/>
      <c r="AJ20" s="53"/>
      <c r="AK20" s="25"/>
      <c r="AL20" s="455"/>
      <c r="AM20" s="73"/>
      <c r="AN20" s="71"/>
    </row>
    <row r="21" spans="2:40" ht="26" x14ac:dyDescent="0.3">
      <c r="B21" s="72"/>
      <c r="C21" s="53"/>
      <c r="D21" s="53"/>
      <c r="E21" s="462" t="s">
        <v>863</v>
      </c>
      <c r="F21" s="463">
        <v>111544.97</v>
      </c>
      <c r="G21" s="73"/>
      <c r="H21" s="71"/>
      <c r="I21" s="24"/>
      <c r="J21" s="72"/>
      <c r="K21" s="53"/>
      <c r="L21" s="53"/>
      <c r="M21" s="462" t="s">
        <v>863</v>
      </c>
      <c r="N21" s="559">
        <v>244946.88000000003</v>
      </c>
      <c r="O21" s="73"/>
      <c r="P21" s="71"/>
      <c r="R21" s="72"/>
      <c r="S21" s="53"/>
      <c r="T21" s="53"/>
      <c r="U21" s="462"/>
      <c r="V21" s="559"/>
      <c r="W21" s="73"/>
      <c r="X21" s="71"/>
      <c r="Z21" s="72"/>
      <c r="AA21" s="53"/>
      <c r="AB21" s="53"/>
      <c r="AC21" s="25"/>
      <c r="AD21" s="455"/>
      <c r="AE21" s="73"/>
      <c r="AF21" s="71"/>
      <c r="AH21" s="72"/>
      <c r="AI21" s="53"/>
      <c r="AJ21" s="53"/>
      <c r="AK21" s="25"/>
      <c r="AL21" s="455"/>
      <c r="AM21" s="73"/>
      <c r="AN21" s="71"/>
    </row>
    <row r="22" spans="2:40" x14ac:dyDescent="0.3">
      <c r="B22" s="72"/>
      <c r="C22" s="53"/>
      <c r="D22" s="53"/>
      <c r="E22" s="464" t="s">
        <v>864</v>
      </c>
      <c r="F22" s="463">
        <v>764.58</v>
      </c>
      <c r="G22" s="73"/>
      <c r="H22" s="71"/>
      <c r="I22" s="24"/>
      <c r="J22" s="72"/>
      <c r="K22" s="53"/>
      <c r="L22" s="53"/>
      <c r="M22" s="464" t="s">
        <v>864</v>
      </c>
      <c r="N22" s="559">
        <v>29410.670000000002</v>
      </c>
      <c r="O22" s="73"/>
      <c r="P22" s="71"/>
      <c r="R22" s="72"/>
      <c r="S22" s="53"/>
      <c r="T22" s="53"/>
      <c r="U22" s="464"/>
      <c r="V22" s="559"/>
      <c r="W22" s="73"/>
      <c r="X22" s="71"/>
      <c r="Z22" s="72"/>
      <c r="AA22" s="53"/>
      <c r="AB22" s="53"/>
      <c r="AC22" s="25"/>
      <c r="AD22" s="455"/>
      <c r="AE22" s="73"/>
      <c r="AF22" s="71"/>
      <c r="AH22" s="72"/>
      <c r="AI22" s="53"/>
      <c r="AJ22" s="53"/>
      <c r="AK22" s="25"/>
      <c r="AL22" s="455"/>
      <c r="AM22" s="73"/>
      <c r="AN22" s="71"/>
    </row>
    <row r="23" spans="2:40" ht="26" x14ac:dyDescent="0.3">
      <c r="B23" s="72"/>
      <c r="C23" s="53"/>
      <c r="D23" s="53"/>
      <c r="E23" s="464" t="s">
        <v>865</v>
      </c>
      <c r="F23" s="463">
        <v>1185.9100000000001</v>
      </c>
      <c r="G23" s="73"/>
      <c r="H23" s="71"/>
      <c r="I23" s="24"/>
      <c r="J23" s="72"/>
      <c r="K23" s="53"/>
      <c r="L23" s="53"/>
      <c r="M23" s="464" t="s">
        <v>865</v>
      </c>
      <c r="N23" s="559">
        <v>2636.3</v>
      </c>
      <c r="O23" s="73"/>
      <c r="P23" s="71"/>
      <c r="R23" s="72"/>
      <c r="S23" s="53"/>
      <c r="T23" s="53"/>
      <c r="U23" s="464"/>
      <c r="V23" s="559"/>
      <c r="W23" s="73"/>
      <c r="X23" s="71"/>
      <c r="Z23" s="72"/>
      <c r="AA23" s="53"/>
      <c r="AB23" s="53"/>
      <c r="AC23" s="25"/>
      <c r="AD23" s="455"/>
      <c r="AE23" s="73"/>
      <c r="AF23" s="71"/>
      <c r="AH23" s="72"/>
      <c r="AI23" s="53"/>
      <c r="AJ23" s="53"/>
      <c r="AK23" s="25"/>
      <c r="AL23" s="455"/>
      <c r="AM23" s="73"/>
      <c r="AN23" s="71"/>
    </row>
    <row r="24" spans="2:40" ht="26" x14ac:dyDescent="0.3">
      <c r="B24" s="72"/>
      <c r="C24" s="53"/>
      <c r="D24" s="53"/>
      <c r="E24" s="464" t="s">
        <v>866</v>
      </c>
      <c r="F24" s="463">
        <v>6963.2</v>
      </c>
      <c r="G24" s="73"/>
      <c r="H24" s="71"/>
      <c r="I24" s="24"/>
      <c r="J24" s="72"/>
      <c r="K24" s="53"/>
      <c r="L24" s="53"/>
      <c r="M24" s="464" t="s">
        <v>866</v>
      </c>
      <c r="N24" s="559">
        <v>25939.43</v>
      </c>
      <c r="O24" s="73"/>
      <c r="P24" s="71"/>
      <c r="R24" s="72"/>
      <c r="S24" s="53"/>
      <c r="T24" s="53"/>
      <c r="U24" s="464"/>
      <c r="V24" s="559"/>
      <c r="W24" s="73"/>
      <c r="X24" s="71"/>
      <c r="Z24" s="72"/>
      <c r="AA24" s="53"/>
      <c r="AB24" s="53"/>
      <c r="AC24" s="25"/>
      <c r="AD24" s="455"/>
      <c r="AE24" s="73"/>
      <c r="AF24" s="71"/>
      <c r="AH24" s="72"/>
      <c r="AI24" s="53"/>
      <c r="AJ24" s="53"/>
      <c r="AK24" s="25"/>
      <c r="AL24" s="455"/>
      <c r="AM24" s="73"/>
      <c r="AN24" s="71"/>
    </row>
    <row r="25" spans="2:40" x14ac:dyDescent="0.3">
      <c r="B25" s="72"/>
      <c r="C25" s="53"/>
      <c r="D25" s="53"/>
      <c r="E25" s="465" t="s">
        <v>867</v>
      </c>
      <c r="F25" s="461">
        <f>SUM(F26:F28)</f>
        <v>18805.05</v>
      </c>
      <c r="G25" s="73"/>
      <c r="H25" s="71"/>
      <c r="I25" s="24"/>
      <c r="J25" s="72"/>
      <c r="K25" s="53"/>
      <c r="L25" s="53"/>
      <c r="M25" s="465" t="s">
        <v>867</v>
      </c>
      <c r="N25" s="461">
        <v>180353.87</v>
      </c>
      <c r="O25" s="73"/>
      <c r="P25" s="71"/>
      <c r="R25" s="72"/>
      <c r="S25" s="53"/>
      <c r="T25" s="53"/>
      <c r="U25" s="465"/>
      <c r="V25" s="461"/>
      <c r="W25" s="73"/>
      <c r="X25" s="71"/>
      <c r="Z25" s="72"/>
      <c r="AA25" s="53"/>
      <c r="AB25" s="53"/>
      <c r="AC25" s="25"/>
      <c r="AD25" s="455"/>
      <c r="AE25" s="73"/>
      <c r="AF25" s="71"/>
      <c r="AH25" s="72"/>
      <c r="AI25" s="53"/>
      <c r="AJ25" s="53"/>
      <c r="AK25" s="25"/>
      <c r="AL25" s="455"/>
      <c r="AM25" s="73"/>
      <c r="AN25" s="71"/>
    </row>
    <row r="26" spans="2:40" ht="26" x14ac:dyDescent="0.3">
      <c r="B26" s="72"/>
      <c r="C26" s="53"/>
      <c r="D26" s="53"/>
      <c r="E26" s="466" t="s">
        <v>868</v>
      </c>
      <c r="F26" s="463">
        <v>7135.86</v>
      </c>
      <c r="G26" s="73"/>
      <c r="H26" s="71"/>
      <c r="I26" s="24"/>
      <c r="J26" s="72"/>
      <c r="K26" s="53"/>
      <c r="L26" s="53"/>
      <c r="M26" s="560" t="s">
        <v>868</v>
      </c>
      <c r="N26" s="559">
        <v>126756.1</v>
      </c>
      <c r="O26" s="73"/>
      <c r="P26" s="71"/>
      <c r="R26" s="72"/>
      <c r="S26" s="53"/>
      <c r="T26" s="53"/>
      <c r="U26" s="560"/>
      <c r="V26" s="559"/>
      <c r="W26" s="73"/>
      <c r="X26" s="71"/>
      <c r="Z26" s="72"/>
      <c r="AA26" s="53"/>
      <c r="AB26" s="53"/>
      <c r="AC26" s="25"/>
      <c r="AD26" s="455"/>
      <c r="AE26" s="73"/>
      <c r="AF26" s="71"/>
      <c r="AH26" s="72"/>
      <c r="AI26" s="53"/>
      <c r="AJ26" s="53"/>
      <c r="AK26" s="25"/>
      <c r="AL26" s="455"/>
      <c r="AM26" s="73"/>
      <c r="AN26" s="71"/>
    </row>
    <row r="27" spans="2:40" ht="39" x14ac:dyDescent="0.3">
      <c r="B27" s="72"/>
      <c r="C27" s="53"/>
      <c r="D27" s="53"/>
      <c r="E27" s="466" t="str">
        <f>[3]Execution!B18</f>
        <v>Product  1.2.2.:  Vulnerable  physical,  natural,  and social  assets  strengthened  in  response  to  climate change impacts, including variability.</v>
      </c>
      <c r="F27" s="463">
        <v>734.52</v>
      </c>
      <c r="G27" s="73"/>
      <c r="H27" s="71"/>
      <c r="I27" s="24"/>
      <c r="J27" s="72"/>
      <c r="K27" s="53"/>
      <c r="L27" s="53"/>
      <c r="M27" s="560" t="s">
        <v>1049</v>
      </c>
      <c r="N27" s="559">
        <v>4971.16</v>
      </c>
      <c r="O27" s="73"/>
      <c r="P27" s="71"/>
      <c r="R27" s="72"/>
      <c r="S27" s="53"/>
      <c r="T27" s="53"/>
      <c r="U27" s="560"/>
      <c r="V27" s="559"/>
      <c r="W27" s="73"/>
      <c r="X27" s="71"/>
      <c r="Z27" s="72"/>
      <c r="AA27" s="53"/>
      <c r="AB27" s="53"/>
      <c r="AC27" s="25"/>
      <c r="AD27" s="455"/>
      <c r="AE27" s="73"/>
      <c r="AF27" s="71"/>
      <c r="AH27" s="72"/>
      <c r="AI27" s="53"/>
      <c r="AJ27" s="53"/>
      <c r="AK27" s="25"/>
      <c r="AL27" s="455"/>
      <c r="AM27" s="73"/>
      <c r="AN27" s="71"/>
    </row>
    <row r="28" spans="2:40" ht="26" x14ac:dyDescent="0.3">
      <c r="B28" s="72"/>
      <c r="C28" s="53"/>
      <c r="D28" s="53"/>
      <c r="E28" s="466" t="str">
        <f>[3]Execution!B20</f>
        <v>Products   1.2.4:   Construction   of   reservoirs   for
storage of rainfall, runs or natural sources (springs).</v>
      </c>
      <c r="F28" s="463">
        <v>10934.67</v>
      </c>
      <c r="G28" s="73"/>
      <c r="H28" s="71"/>
      <c r="I28" s="24"/>
      <c r="J28" s="72"/>
      <c r="K28" s="53"/>
      <c r="L28" s="53"/>
      <c r="M28" s="560" t="s">
        <v>1042</v>
      </c>
      <c r="N28" s="559">
        <v>4919.97</v>
      </c>
      <c r="O28" s="73"/>
      <c r="P28" s="71"/>
      <c r="R28" s="72"/>
      <c r="S28" s="53"/>
      <c r="T28" s="53"/>
      <c r="U28" s="560"/>
      <c r="V28" s="559"/>
      <c r="W28" s="73"/>
      <c r="X28" s="71"/>
      <c r="Z28" s="72"/>
      <c r="AA28" s="53"/>
      <c r="AB28" s="53"/>
      <c r="AC28" s="25"/>
      <c r="AD28" s="455"/>
      <c r="AE28" s="73"/>
      <c r="AF28" s="71"/>
      <c r="AH28" s="72"/>
      <c r="AI28" s="53"/>
      <c r="AJ28" s="53"/>
      <c r="AK28" s="25"/>
      <c r="AL28" s="455"/>
      <c r="AM28" s="73"/>
      <c r="AN28" s="71"/>
    </row>
    <row r="29" spans="2:40" ht="52" x14ac:dyDescent="0.3">
      <c r="B29" s="72"/>
      <c r="C29" s="53"/>
      <c r="D29" s="53"/>
      <c r="E29" s="458" t="s">
        <v>869</v>
      </c>
      <c r="F29" s="459">
        <f>+F30</f>
        <v>18538</v>
      </c>
      <c r="G29" s="73"/>
      <c r="H29" s="71"/>
      <c r="I29" s="24"/>
      <c r="J29" s="72"/>
      <c r="K29" s="53"/>
      <c r="L29" s="53"/>
      <c r="M29" s="560" t="s">
        <v>1050</v>
      </c>
      <c r="N29" s="559">
        <v>43706.64</v>
      </c>
      <c r="O29" s="73"/>
      <c r="P29" s="71"/>
      <c r="R29" s="72"/>
      <c r="S29" s="53"/>
      <c r="T29" s="53"/>
      <c r="U29" s="560"/>
      <c r="V29" s="559"/>
      <c r="W29" s="73"/>
      <c r="X29" s="71"/>
      <c r="Z29" s="72"/>
      <c r="AA29" s="53"/>
      <c r="AB29" s="53"/>
      <c r="AC29" s="25"/>
      <c r="AD29" s="455"/>
      <c r="AE29" s="73"/>
      <c r="AF29" s="71"/>
      <c r="AH29" s="72"/>
      <c r="AI29" s="53"/>
      <c r="AJ29" s="53"/>
      <c r="AK29" s="25"/>
      <c r="AL29" s="455"/>
      <c r="AM29" s="73"/>
      <c r="AN29" s="71"/>
    </row>
    <row r="30" spans="2:40" x14ac:dyDescent="0.3">
      <c r="B30" s="72"/>
      <c r="C30" s="53"/>
      <c r="D30" s="53"/>
      <c r="E30" s="460" t="s">
        <v>870</v>
      </c>
      <c r="F30" s="461">
        <f>SUM(F31:F32)</f>
        <v>18538</v>
      </c>
      <c r="G30" s="73"/>
      <c r="H30" s="71"/>
      <c r="I30" s="24"/>
      <c r="J30" s="72"/>
      <c r="K30" s="53"/>
      <c r="L30" s="53"/>
      <c r="M30" s="465" t="s">
        <v>882</v>
      </c>
      <c r="N30" s="559">
        <v>242630.54</v>
      </c>
      <c r="O30" s="73"/>
      <c r="P30" s="71"/>
      <c r="R30" s="72"/>
      <c r="S30" s="53"/>
      <c r="T30" s="53"/>
      <c r="U30" s="465"/>
      <c r="V30" s="562"/>
      <c r="W30" s="73"/>
      <c r="X30" s="71"/>
      <c r="Z30" s="72"/>
      <c r="AA30" s="53"/>
      <c r="AB30" s="53"/>
      <c r="AC30" s="25"/>
      <c r="AD30" s="455"/>
      <c r="AE30" s="73"/>
      <c r="AF30" s="71"/>
      <c r="AH30" s="72"/>
      <c r="AI30" s="53"/>
      <c r="AJ30" s="53"/>
      <c r="AK30" s="25"/>
      <c r="AL30" s="455"/>
      <c r="AM30" s="73"/>
      <c r="AN30" s="71"/>
    </row>
    <row r="31" spans="2:40" ht="39" x14ac:dyDescent="0.3">
      <c r="B31" s="72"/>
      <c r="C31" s="53"/>
      <c r="D31" s="53"/>
      <c r="E31" s="467" t="s">
        <v>871</v>
      </c>
      <c r="F31" s="463">
        <f>4450+13820.32</f>
        <v>18270.32</v>
      </c>
      <c r="G31" s="73"/>
      <c r="H31" s="71"/>
      <c r="I31" s="24"/>
      <c r="J31" s="72"/>
      <c r="K31" s="53"/>
      <c r="L31" s="53"/>
      <c r="M31" s="560" t="s">
        <v>1043</v>
      </c>
      <c r="N31" s="559">
        <v>71725.95</v>
      </c>
      <c r="O31" s="73"/>
      <c r="P31" s="71"/>
      <c r="R31" s="72"/>
      <c r="S31" s="53"/>
      <c r="T31" s="53"/>
      <c r="U31" s="560"/>
      <c r="V31" s="559"/>
      <c r="W31" s="73"/>
      <c r="X31" s="71"/>
      <c r="Z31" s="72"/>
      <c r="AA31" s="53"/>
      <c r="AB31" s="53"/>
      <c r="AC31" s="25"/>
      <c r="AD31" s="455"/>
      <c r="AE31" s="73"/>
      <c r="AF31" s="71"/>
      <c r="AH31" s="72"/>
      <c r="AI31" s="53"/>
      <c r="AJ31" s="53"/>
      <c r="AK31" s="25"/>
      <c r="AL31" s="455"/>
      <c r="AM31" s="73"/>
      <c r="AN31" s="71"/>
    </row>
    <row r="32" spans="2:40" x14ac:dyDescent="0.3">
      <c r="B32" s="72"/>
      <c r="C32" s="53"/>
      <c r="D32" s="53"/>
      <c r="E32" s="468" t="s">
        <v>872</v>
      </c>
      <c r="F32" s="463">
        <f>3.54+264.14</f>
        <v>267.68</v>
      </c>
      <c r="G32" s="73"/>
      <c r="H32" s="71"/>
      <c r="I32" s="24"/>
      <c r="J32" s="72"/>
      <c r="K32" s="53"/>
      <c r="L32" s="53"/>
      <c r="M32" s="560" t="s">
        <v>1044</v>
      </c>
      <c r="N32" s="559">
        <v>55996.18</v>
      </c>
      <c r="O32" s="73"/>
      <c r="P32" s="71"/>
      <c r="R32" s="72"/>
      <c r="S32" s="53"/>
      <c r="T32" s="53"/>
      <c r="U32" s="560"/>
      <c r="V32" s="559"/>
      <c r="W32" s="73"/>
      <c r="X32" s="71"/>
      <c r="Z32" s="72"/>
      <c r="AA32" s="53"/>
      <c r="AB32" s="53"/>
      <c r="AC32" s="25"/>
      <c r="AD32" s="455"/>
      <c r="AE32" s="73"/>
      <c r="AF32" s="71"/>
      <c r="AH32" s="72"/>
      <c r="AI32" s="53"/>
      <c r="AJ32" s="53"/>
      <c r="AK32" s="25"/>
      <c r="AL32" s="455"/>
      <c r="AM32" s="73"/>
      <c r="AN32" s="71"/>
    </row>
    <row r="33" spans="2:40" ht="26" x14ac:dyDescent="0.3">
      <c r="B33" s="72"/>
      <c r="C33" s="53"/>
      <c r="D33" s="53"/>
      <c r="E33" s="460" t="s">
        <v>873</v>
      </c>
      <c r="F33" s="461">
        <f>+F29+F17</f>
        <v>304393.03999999998</v>
      </c>
      <c r="G33" s="73"/>
      <c r="H33" s="71"/>
      <c r="I33" s="24"/>
      <c r="J33" s="72"/>
      <c r="K33" s="53"/>
      <c r="L33" s="53"/>
      <c r="M33" s="560" t="s">
        <v>1045</v>
      </c>
      <c r="N33" s="559">
        <v>15305.04</v>
      </c>
      <c r="O33" s="73"/>
      <c r="P33" s="71"/>
      <c r="R33" s="72"/>
      <c r="S33" s="53"/>
      <c r="T33" s="53"/>
      <c r="U33" s="560"/>
      <c r="V33" s="559"/>
      <c r="W33" s="73"/>
      <c r="X33" s="71"/>
      <c r="Z33" s="72"/>
      <c r="AA33" s="53"/>
      <c r="AB33" s="53"/>
      <c r="AC33" s="25"/>
      <c r="AD33" s="455"/>
      <c r="AE33" s="73"/>
      <c r="AF33" s="71"/>
      <c r="AH33" s="72"/>
      <c r="AI33" s="53"/>
      <c r="AJ33" s="53"/>
      <c r="AK33" s="25"/>
      <c r="AL33" s="455"/>
      <c r="AM33" s="73"/>
      <c r="AN33" s="71"/>
    </row>
    <row r="34" spans="2:40" ht="26" x14ac:dyDescent="0.3">
      <c r="B34" s="72"/>
      <c r="C34" s="53"/>
      <c r="D34" s="53"/>
      <c r="E34" s="458" t="s">
        <v>874</v>
      </c>
      <c r="F34" s="459">
        <f>+F35+F36+F37+F38</f>
        <v>71173.89</v>
      </c>
      <c r="G34" s="73"/>
      <c r="H34" s="71"/>
      <c r="I34" s="24"/>
      <c r="J34" s="72"/>
      <c r="K34" s="53"/>
      <c r="L34" s="53"/>
      <c r="M34" s="560" t="s">
        <v>1046</v>
      </c>
      <c r="N34" s="559">
        <v>75437.350000000006</v>
      </c>
      <c r="O34" s="73"/>
      <c r="P34" s="71"/>
      <c r="R34" s="72"/>
      <c r="S34" s="53"/>
      <c r="T34" s="53"/>
      <c r="U34" s="560"/>
      <c r="V34" s="559"/>
      <c r="W34" s="73"/>
      <c r="X34" s="71"/>
      <c r="Z34" s="72"/>
      <c r="AA34" s="53"/>
      <c r="AB34" s="53"/>
      <c r="AC34" s="26"/>
      <c r="AD34" s="27"/>
      <c r="AE34" s="73"/>
      <c r="AF34" s="71"/>
      <c r="AH34" s="72"/>
      <c r="AI34" s="53"/>
      <c r="AJ34" s="53"/>
      <c r="AK34" s="26"/>
      <c r="AL34" s="27"/>
      <c r="AM34" s="73"/>
      <c r="AN34" s="71"/>
    </row>
    <row r="35" spans="2:40" x14ac:dyDescent="0.3">
      <c r="B35" s="72"/>
      <c r="C35" s="53"/>
      <c r="D35" s="53"/>
      <c r="E35" s="469" t="s">
        <v>875</v>
      </c>
      <c r="F35" s="463">
        <f>+[3]Execution!D60</f>
        <v>65949.78</v>
      </c>
      <c r="G35" s="73"/>
      <c r="H35" s="71"/>
      <c r="I35" s="24"/>
      <c r="J35" s="72"/>
      <c r="K35" s="53"/>
      <c r="L35" s="53"/>
      <c r="M35" s="560" t="s">
        <v>1047</v>
      </c>
      <c r="N35" s="559">
        <v>24166.019999999997</v>
      </c>
      <c r="O35" s="73"/>
      <c r="P35" s="71"/>
      <c r="R35" s="72"/>
      <c r="S35" s="53"/>
      <c r="T35" s="53"/>
      <c r="U35" s="560"/>
      <c r="V35" s="559"/>
      <c r="W35" s="73"/>
      <c r="X35" s="71"/>
      <c r="Z35" s="72"/>
      <c r="AA35" s="53"/>
      <c r="AB35" s="53"/>
      <c r="AC35" s="26"/>
      <c r="AD35" s="27"/>
      <c r="AE35" s="73"/>
      <c r="AF35" s="71"/>
      <c r="AH35" s="72"/>
      <c r="AI35" s="53"/>
      <c r="AJ35" s="53"/>
      <c r="AK35" s="26"/>
      <c r="AL35" s="27"/>
      <c r="AM35" s="73"/>
      <c r="AN35" s="71"/>
    </row>
    <row r="36" spans="2:40" ht="52" x14ac:dyDescent="0.3">
      <c r="B36" s="72"/>
      <c r="C36" s="53"/>
      <c r="D36" s="53"/>
      <c r="E36" s="469" t="s">
        <v>876</v>
      </c>
      <c r="F36" s="463">
        <f>+[3]Execution!D64</f>
        <v>457.53000000000003</v>
      </c>
      <c r="G36" s="73"/>
      <c r="H36" s="71"/>
      <c r="I36" s="24"/>
      <c r="J36" s="72"/>
      <c r="K36" s="53"/>
      <c r="L36" s="53"/>
      <c r="M36" s="458" t="s">
        <v>869</v>
      </c>
      <c r="N36" s="459">
        <v>36093.42</v>
      </c>
      <c r="O36" s="73"/>
      <c r="P36" s="71"/>
      <c r="R36" s="72"/>
      <c r="S36" s="53"/>
      <c r="T36" s="53"/>
      <c r="U36" s="458"/>
      <c r="V36" s="459"/>
      <c r="W36" s="73"/>
      <c r="X36" s="71"/>
      <c r="Z36" s="72"/>
      <c r="AA36" s="53"/>
      <c r="AB36" s="53"/>
      <c r="AC36" s="26"/>
      <c r="AD36" s="27"/>
      <c r="AE36" s="73"/>
      <c r="AF36" s="71"/>
      <c r="AH36" s="72"/>
      <c r="AI36" s="53"/>
      <c r="AJ36" s="53"/>
      <c r="AK36" s="26"/>
      <c r="AL36" s="27"/>
      <c r="AM36" s="73"/>
      <c r="AN36" s="71"/>
    </row>
    <row r="37" spans="2:40" ht="25.5" customHeight="1" x14ac:dyDescent="0.3">
      <c r="B37" s="72"/>
      <c r="C37" s="53"/>
      <c r="D37" s="53"/>
      <c r="E37" s="469" t="s">
        <v>877</v>
      </c>
      <c r="F37" s="463">
        <f>+[3]Execution!D68</f>
        <v>230.07</v>
      </c>
      <c r="G37" s="73"/>
      <c r="H37" s="71"/>
      <c r="I37" s="24"/>
      <c r="J37" s="72"/>
      <c r="K37" s="53"/>
      <c r="L37" s="53"/>
      <c r="M37" s="460" t="s">
        <v>884</v>
      </c>
      <c r="N37" s="461">
        <v>7269.96</v>
      </c>
      <c r="O37" s="73"/>
      <c r="P37" s="71"/>
      <c r="R37" s="72"/>
      <c r="S37" s="53"/>
      <c r="T37" s="53"/>
      <c r="U37" s="460"/>
      <c r="V37" s="461"/>
      <c r="W37" s="73"/>
      <c r="X37" s="71"/>
      <c r="Z37" s="72"/>
      <c r="AA37" s="53"/>
      <c r="AB37" s="53"/>
      <c r="AC37" s="26"/>
      <c r="AD37" s="27"/>
      <c r="AE37" s="73"/>
      <c r="AF37" s="71"/>
      <c r="AH37" s="72"/>
      <c r="AI37" s="53"/>
      <c r="AJ37" s="53"/>
      <c r="AK37" s="26"/>
      <c r="AL37" s="27"/>
      <c r="AM37" s="73"/>
      <c r="AN37" s="71"/>
    </row>
    <row r="38" spans="2:40" ht="26" x14ac:dyDescent="0.3">
      <c r="B38" s="72"/>
      <c r="C38" s="53"/>
      <c r="D38" s="53"/>
      <c r="E38" s="469" t="s">
        <v>878</v>
      </c>
      <c r="F38" s="463">
        <f>+[3]Execution!D74</f>
        <v>4536.51</v>
      </c>
      <c r="G38" s="73"/>
      <c r="H38" s="71"/>
      <c r="I38" s="24"/>
      <c r="J38" s="72"/>
      <c r="K38" s="53"/>
      <c r="L38" s="53"/>
      <c r="M38" s="560" t="s">
        <v>1048</v>
      </c>
      <c r="N38" s="559">
        <v>7269.96</v>
      </c>
      <c r="O38" s="73"/>
      <c r="P38" s="71"/>
      <c r="R38" s="72"/>
      <c r="S38" s="53"/>
      <c r="T38" s="53"/>
      <c r="U38" s="560"/>
      <c r="V38" s="559"/>
      <c r="W38" s="73"/>
      <c r="X38" s="71"/>
      <c r="Z38" s="72"/>
      <c r="AA38" s="53"/>
      <c r="AB38" s="53"/>
      <c r="AC38" s="26"/>
      <c r="AD38" s="27"/>
      <c r="AE38" s="73"/>
      <c r="AF38" s="71"/>
      <c r="AH38" s="72"/>
      <c r="AI38" s="53"/>
      <c r="AJ38" s="53"/>
      <c r="AK38" s="26"/>
      <c r="AL38" s="27"/>
      <c r="AM38" s="73"/>
      <c r="AN38" s="71"/>
    </row>
    <row r="39" spans="2:40" x14ac:dyDescent="0.3">
      <c r="B39" s="72"/>
      <c r="C39" s="53"/>
      <c r="D39" s="53"/>
      <c r="E39" s="460" t="s">
        <v>879</v>
      </c>
      <c r="F39" s="461">
        <f>+F34+F33</f>
        <v>375566.93</v>
      </c>
      <c r="G39" s="73"/>
      <c r="H39" s="71"/>
      <c r="I39" s="24"/>
      <c r="J39" s="72"/>
      <c r="K39" s="53"/>
      <c r="L39" s="53"/>
      <c r="M39" s="561" t="s">
        <v>870</v>
      </c>
      <c r="N39" s="562">
        <v>28823.46</v>
      </c>
      <c r="O39" s="73"/>
      <c r="P39" s="71"/>
      <c r="R39" s="72"/>
      <c r="S39" s="53"/>
      <c r="T39" s="53"/>
      <c r="U39" s="561"/>
      <c r="V39" s="562"/>
      <c r="W39" s="73"/>
      <c r="X39" s="71"/>
      <c r="Z39" s="72"/>
      <c r="AA39" s="53"/>
      <c r="AB39" s="53"/>
      <c r="AC39" s="26"/>
      <c r="AD39" s="27"/>
      <c r="AE39" s="73"/>
      <c r="AF39" s="71"/>
      <c r="AH39" s="72"/>
      <c r="AI39" s="53"/>
      <c r="AJ39" s="53"/>
      <c r="AK39" s="26"/>
      <c r="AL39" s="27"/>
      <c r="AM39" s="73"/>
      <c r="AN39" s="71"/>
    </row>
    <row r="40" spans="2:40" x14ac:dyDescent="0.3">
      <c r="B40" s="72"/>
      <c r="C40" s="53"/>
      <c r="D40" s="53"/>
      <c r="E40" s="470" t="s">
        <v>880</v>
      </c>
      <c r="F40" s="471">
        <v>0</v>
      </c>
      <c r="G40" s="73"/>
      <c r="H40" s="71"/>
      <c r="I40" s="24"/>
      <c r="J40" s="72"/>
      <c r="K40" s="53"/>
      <c r="L40" s="53"/>
      <c r="M40" s="563" t="s">
        <v>871</v>
      </c>
      <c r="N40" s="559">
        <v>25399.94</v>
      </c>
      <c r="O40" s="73"/>
      <c r="P40" s="71"/>
      <c r="R40" s="72"/>
      <c r="S40" s="53"/>
      <c r="T40" s="53"/>
      <c r="U40" s="563"/>
      <c r="V40" s="559"/>
      <c r="W40" s="73"/>
      <c r="X40" s="71"/>
      <c r="Z40" s="72"/>
      <c r="AA40" s="53"/>
      <c r="AB40" s="53"/>
      <c r="AC40" s="26"/>
      <c r="AD40" s="27"/>
      <c r="AE40" s="73"/>
      <c r="AF40" s="71"/>
      <c r="AH40" s="72"/>
      <c r="AI40" s="53"/>
      <c r="AJ40" s="53"/>
      <c r="AK40" s="26"/>
      <c r="AL40" s="27"/>
      <c r="AM40" s="73"/>
      <c r="AN40" s="71"/>
    </row>
    <row r="41" spans="2:40" x14ac:dyDescent="0.3">
      <c r="B41" s="72"/>
      <c r="C41" s="53"/>
      <c r="D41" s="53"/>
      <c r="E41" s="567"/>
      <c r="F41" s="568"/>
      <c r="G41" s="73"/>
      <c r="H41" s="71"/>
      <c r="I41" s="24"/>
      <c r="J41" s="72"/>
      <c r="K41" s="53"/>
      <c r="L41" s="53"/>
      <c r="M41" s="564" t="s">
        <v>872</v>
      </c>
      <c r="N41" s="559">
        <v>3423.52</v>
      </c>
      <c r="O41" s="73"/>
      <c r="P41" s="71"/>
      <c r="R41" s="72"/>
      <c r="S41" s="53"/>
      <c r="T41" s="53"/>
      <c r="U41" s="564"/>
      <c r="V41" s="559"/>
      <c r="W41" s="73"/>
      <c r="X41" s="71"/>
      <c r="Z41" s="72"/>
      <c r="AA41" s="53"/>
      <c r="AB41" s="53"/>
      <c r="AC41" s="26"/>
      <c r="AD41" s="27"/>
      <c r="AE41" s="73"/>
      <c r="AF41" s="71"/>
      <c r="AH41" s="72"/>
      <c r="AI41" s="53"/>
      <c r="AJ41" s="53"/>
      <c r="AK41" s="26"/>
      <c r="AL41" s="27"/>
      <c r="AM41" s="73"/>
      <c r="AN41" s="71"/>
    </row>
    <row r="42" spans="2:40" ht="26" x14ac:dyDescent="0.3">
      <c r="B42" s="72"/>
      <c r="C42" s="53"/>
      <c r="D42" s="53"/>
      <c r="E42" s="567"/>
      <c r="F42" s="568"/>
      <c r="G42" s="73"/>
      <c r="H42" s="71"/>
      <c r="I42" s="24"/>
      <c r="J42" s="72"/>
      <c r="K42" s="53"/>
      <c r="L42" s="53"/>
      <c r="M42" s="460" t="s">
        <v>873</v>
      </c>
      <c r="N42" s="461">
        <v>1191110.1500000001</v>
      </c>
      <c r="O42" s="73"/>
      <c r="P42" s="71"/>
      <c r="R42" s="72"/>
      <c r="S42" s="53"/>
      <c r="T42" s="53"/>
      <c r="U42" s="460"/>
      <c r="V42" s="461"/>
      <c r="W42" s="73"/>
      <c r="X42" s="71"/>
      <c r="Z42" s="72"/>
      <c r="AA42" s="53"/>
      <c r="AB42" s="53"/>
      <c r="AC42" s="26"/>
      <c r="AD42" s="27"/>
      <c r="AE42" s="73"/>
      <c r="AF42" s="71"/>
      <c r="AH42" s="72"/>
      <c r="AI42" s="53"/>
      <c r="AJ42" s="53"/>
      <c r="AK42" s="26"/>
      <c r="AL42" s="27"/>
      <c r="AM42" s="73"/>
      <c r="AN42" s="71"/>
    </row>
    <row r="43" spans="2:40" ht="32.25" customHeight="1" x14ac:dyDescent="0.3">
      <c r="B43" s="72"/>
      <c r="C43" s="53"/>
      <c r="D43" s="53"/>
      <c r="E43" s="567"/>
      <c r="F43" s="568"/>
      <c r="G43" s="73"/>
      <c r="H43" s="71"/>
      <c r="I43" s="24"/>
      <c r="J43" s="72"/>
      <c r="K43" s="53"/>
      <c r="L43" s="53"/>
      <c r="M43" s="458" t="s">
        <v>874</v>
      </c>
      <c r="N43" s="459">
        <v>159628.73000000001</v>
      </c>
      <c r="O43" s="73"/>
      <c r="P43" s="71"/>
      <c r="R43" s="72"/>
      <c r="S43" s="53"/>
      <c r="T43" s="53"/>
      <c r="U43" s="458"/>
      <c r="V43" s="459"/>
      <c r="W43" s="73"/>
      <c r="X43" s="71"/>
      <c r="Z43" s="72"/>
      <c r="AA43" s="53"/>
      <c r="AB43" s="53"/>
      <c r="AC43" s="26"/>
      <c r="AD43" s="27"/>
      <c r="AE43" s="73"/>
      <c r="AF43" s="71"/>
      <c r="AH43" s="72"/>
      <c r="AI43" s="53"/>
      <c r="AJ43" s="53"/>
      <c r="AK43" s="26"/>
      <c r="AL43" s="27"/>
      <c r="AM43" s="73"/>
      <c r="AN43" s="71"/>
    </row>
    <row r="44" spans="2:40" x14ac:dyDescent="0.3">
      <c r="B44" s="72"/>
      <c r="C44" s="53"/>
      <c r="D44" s="53"/>
      <c r="E44" s="567"/>
      <c r="F44" s="568"/>
      <c r="G44" s="73"/>
      <c r="H44" s="71"/>
      <c r="I44" s="24"/>
      <c r="J44" s="72"/>
      <c r="K44" s="53"/>
      <c r="L44" s="53"/>
      <c r="M44" s="469" t="s">
        <v>875</v>
      </c>
      <c r="N44" s="559">
        <v>142591.76999999999</v>
      </c>
      <c r="O44" s="73"/>
      <c r="P44" s="71"/>
      <c r="R44" s="72"/>
      <c r="S44" s="53"/>
      <c r="T44" s="53"/>
      <c r="U44" s="469"/>
      <c r="V44" s="559"/>
      <c r="W44" s="73"/>
      <c r="X44" s="71"/>
      <c r="Z44" s="72"/>
      <c r="AA44" s="53"/>
      <c r="AB44" s="53"/>
      <c r="AC44" s="26"/>
      <c r="AD44" s="27"/>
      <c r="AE44" s="73"/>
      <c r="AF44" s="71"/>
      <c r="AH44" s="72"/>
      <c r="AI44" s="53"/>
      <c r="AJ44" s="53"/>
      <c r="AK44" s="26"/>
      <c r="AL44" s="27"/>
      <c r="AM44" s="73"/>
      <c r="AN44" s="71"/>
    </row>
    <row r="45" spans="2:40" x14ac:dyDescent="0.3">
      <c r="B45" s="72"/>
      <c r="C45" s="53"/>
      <c r="D45" s="53"/>
      <c r="E45" s="567"/>
      <c r="F45" s="568"/>
      <c r="G45" s="73"/>
      <c r="H45" s="71"/>
      <c r="I45" s="24"/>
      <c r="J45" s="72"/>
      <c r="K45" s="53"/>
      <c r="L45" s="53"/>
      <c r="M45" s="469" t="s">
        <v>876</v>
      </c>
      <c r="N45" s="559">
        <v>626.67000000000007</v>
      </c>
      <c r="O45" s="73"/>
      <c r="P45" s="71"/>
      <c r="R45" s="72"/>
      <c r="S45" s="53"/>
      <c r="T45" s="53"/>
      <c r="U45" s="469"/>
      <c r="V45" s="559"/>
      <c r="W45" s="73"/>
      <c r="X45" s="71"/>
      <c r="Z45" s="72"/>
      <c r="AA45" s="53"/>
      <c r="AB45" s="53"/>
      <c r="AC45" s="26"/>
      <c r="AD45" s="27"/>
      <c r="AE45" s="73"/>
      <c r="AF45" s="71"/>
      <c r="AH45" s="72"/>
      <c r="AI45" s="53"/>
      <c r="AJ45" s="53"/>
      <c r="AK45" s="26"/>
      <c r="AL45" s="27"/>
      <c r="AM45" s="73"/>
      <c r="AN45" s="71"/>
    </row>
    <row r="46" spans="2:40" x14ac:dyDescent="0.3">
      <c r="B46" s="72"/>
      <c r="C46" s="53"/>
      <c r="D46" s="53"/>
      <c r="E46" s="567"/>
      <c r="F46" s="568"/>
      <c r="G46" s="73"/>
      <c r="H46" s="71"/>
      <c r="I46" s="24"/>
      <c r="J46" s="72"/>
      <c r="K46" s="53"/>
      <c r="L46" s="53"/>
      <c r="M46" s="469" t="s">
        <v>877</v>
      </c>
      <c r="N46" s="559">
        <v>230.07</v>
      </c>
      <c r="O46" s="73"/>
      <c r="P46" s="71"/>
      <c r="R46" s="72"/>
      <c r="S46" s="53"/>
      <c r="T46" s="53"/>
      <c r="U46" s="469"/>
      <c r="V46" s="559"/>
      <c r="W46" s="73"/>
      <c r="X46" s="71"/>
      <c r="Z46" s="72"/>
      <c r="AA46" s="53"/>
      <c r="AB46" s="53"/>
      <c r="AC46" s="26"/>
      <c r="AD46" s="27"/>
      <c r="AE46" s="73"/>
      <c r="AF46" s="71"/>
      <c r="AH46" s="72"/>
      <c r="AI46" s="53"/>
      <c r="AJ46" s="53"/>
      <c r="AK46" s="26"/>
      <c r="AL46" s="27"/>
      <c r="AM46" s="73"/>
      <c r="AN46" s="71"/>
    </row>
    <row r="47" spans="2:40" ht="26" x14ac:dyDescent="0.3">
      <c r="B47" s="72"/>
      <c r="C47" s="53"/>
      <c r="D47" s="53"/>
      <c r="E47" s="567"/>
      <c r="F47" s="568"/>
      <c r="G47" s="73"/>
      <c r="H47" s="71"/>
      <c r="I47" s="24"/>
      <c r="J47" s="72"/>
      <c r="K47" s="53"/>
      <c r="L47" s="53"/>
      <c r="M47" s="469" t="s">
        <v>878</v>
      </c>
      <c r="N47" s="559">
        <v>16180.22</v>
      </c>
      <c r="O47" s="73"/>
      <c r="P47" s="71"/>
      <c r="R47" s="72"/>
      <c r="S47" s="53"/>
      <c r="T47" s="53"/>
      <c r="U47" s="469"/>
      <c r="V47" s="559"/>
      <c r="W47" s="73"/>
      <c r="X47" s="71"/>
      <c r="Z47" s="72"/>
      <c r="AA47" s="53"/>
      <c r="AB47" s="53"/>
      <c r="AC47" s="26"/>
      <c r="AD47" s="27"/>
      <c r="AE47" s="73"/>
      <c r="AF47" s="71"/>
      <c r="AH47" s="72"/>
      <c r="AI47" s="53"/>
      <c r="AJ47" s="53"/>
      <c r="AK47" s="26"/>
      <c r="AL47" s="27"/>
      <c r="AM47" s="73"/>
      <c r="AN47" s="71"/>
    </row>
    <row r="48" spans="2:40" x14ac:dyDescent="0.3">
      <c r="B48" s="72"/>
      <c r="C48" s="53"/>
      <c r="D48" s="53"/>
      <c r="E48" s="567"/>
      <c r="F48" s="568"/>
      <c r="G48" s="73"/>
      <c r="H48" s="71"/>
      <c r="I48" s="24"/>
      <c r="J48" s="72"/>
      <c r="K48" s="53"/>
      <c r="L48" s="53"/>
      <c r="M48" s="460" t="s">
        <v>879</v>
      </c>
      <c r="N48" s="461">
        <v>1350738.8800000001</v>
      </c>
      <c r="O48" s="73"/>
      <c r="P48" s="71"/>
      <c r="R48" s="72"/>
      <c r="S48" s="53"/>
      <c r="T48" s="53"/>
      <c r="U48" s="460"/>
      <c r="V48" s="461"/>
      <c r="W48" s="73"/>
      <c r="X48" s="71"/>
      <c r="Z48" s="72"/>
      <c r="AA48" s="53"/>
      <c r="AB48" s="53"/>
      <c r="AC48" s="26"/>
      <c r="AD48" s="27"/>
      <c r="AE48" s="73"/>
      <c r="AF48" s="71"/>
      <c r="AH48" s="72"/>
      <c r="AI48" s="53"/>
      <c r="AJ48" s="53"/>
      <c r="AK48" s="26"/>
      <c r="AL48" s="27"/>
      <c r="AM48" s="73"/>
      <c r="AN48" s="71"/>
    </row>
    <row r="49" spans="2:40" ht="14.5" thickBot="1" x14ac:dyDescent="0.35">
      <c r="B49" s="72"/>
      <c r="C49" s="53"/>
      <c r="D49" s="53"/>
      <c r="E49" s="567"/>
      <c r="F49" s="568"/>
      <c r="G49" s="73"/>
      <c r="H49" s="71"/>
      <c r="I49" s="24"/>
      <c r="J49" s="72"/>
      <c r="K49" s="53"/>
      <c r="L49" s="53"/>
      <c r="M49" s="567" t="s">
        <v>880</v>
      </c>
      <c r="N49" s="569">
        <v>0</v>
      </c>
      <c r="O49" s="73"/>
      <c r="P49" s="71"/>
      <c r="R49" s="72"/>
      <c r="S49" s="53"/>
      <c r="T49" s="53"/>
      <c r="U49" s="567"/>
      <c r="V49" s="569"/>
      <c r="W49" s="73"/>
      <c r="X49" s="71"/>
      <c r="Z49" s="72"/>
      <c r="AA49" s="53"/>
      <c r="AB49" s="53"/>
      <c r="AC49" s="26"/>
      <c r="AD49" s="27"/>
      <c r="AE49" s="73"/>
      <c r="AF49" s="71"/>
      <c r="AH49" s="72"/>
      <c r="AI49" s="53"/>
      <c r="AJ49" s="53"/>
      <c r="AK49" s="26"/>
      <c r="AL49" s="27"/>
      <c r="AM49" s="73"/>
      <c r="AN49" s="71"/>
    </row>
    <row r="50" spans="2:40" ht="14.5" thickBot="1" x14ac:dyDescent="0.35">
      <c r="B50" s="72"/>
      <c r="C50" s="53"/>
      <c r="D50" s="53"/>
      <c r="E50" s="149" t="s">
        <v>265</v>
      </c>
      <c r="F50" s="472">
        <f>+F39+F40</f>
        <v>375566.93</v>
      </c>
      <c r="G50" s="73"/>
      <c r="H50" s="71"/>
      <c r="I50" s="24"/>
      <c r="J50" s="72"/>
      <c r="K50" s="53"/>
      <c r="L50" s="53"/>
      <c r="M50" s="565" t="s">
        <v>265</v>
      </c>
      <c r="N50" s="566">
        <v>1350738.8800000001</v>
      </c>
      <c r="O50" s="73"/>
      <c r="P50" s="71"/>
      <c r="Q50" s="590"/>
      <c r="R50" s="72"/>
      <c r="S50" s="53"/>
      <c r="T50" s="53"/>
      <c r="U50" s="565"/>
      <c r="V50" s="566"/>
      <c r="W50" s="73"/>
      <c r="X50" s="71"/>
      <c r="Z50" s="72"/>
      <c r="AA50" s="53"/>
      <c r="AB50" s="53"/>
      <c r="AC50" s="26"/>
      <c r="AD50" s="27"/>
      <c r="AE50" s="73"/>
      <c r="AF50" s="71"/>
      <c r="AH50" s="72"/>
      <c r="AI50" s="53"/>
      <c r="AJ50" s="53"/>
      <c r="AK50" s="26"/>
      <c r="AL50" s="27"/>
      <c r="AM50" s="73"/>
      <c r="AN50" s="71"/>
    </row>
    <row r="51" spans="2:40" x14ac:dyDescent="0.3">
      <c r="B51" s="72"/>
      <c r="C51" s="53"/>
      <c r="D51" s="53"/>
      <c r="E51" s="73"/>
      <c r="F51" s="73"/>
      <c r="G51" s="73"/>
      <c r="H51" s="71"/>
      <c r="I51" s="24"/>
      <c r="J51" s="72"/>
      <c r="K51" s="53"/>
      <c r="L51" s="53"/>
      <c r="M51" s="73"/>
      <c r="N51" s="73"/>
      <c r="O51" s="73"/>
      <c r="P51" s="71"/>
      <c r="R51" s="72"/>
      <c r="S51" s="53"/>
      <c r="T51" s="53"/>
      <c r="U51" s="73"/>
      <c r="V51" s="73"/>
      <c r="W51" s="73"/>
      <c r="X51" s="71"/>
      <c r="Z51" s="72"/>
      <c r="AA51" s="53"/>
      <c r="AB51" s="53"/>
      <c r="AC51" s="73"/>
      <c r="AD51" s="73"/>
      <c r="AE51" s="73"/>
      <c r="AF51" s="71"/>
      <c r="AH51" s="72"/>
      <c r="AI51" s="53"/>
      <c r="AJ51" s="53"/>
      <c r="AK51" s="73"/>
      <c r="AL51" s="73"/>
      <c r="AM51" s="73"/>
      <c r="AN51" s="71"/>
    </row>
    <row r="52" spans="2:40" ht="34.5" customHeight="1" thickBot="1" x14ac:dyDescent="0.35">
      <c r="B52" s="72"/>
      <c r="C52" s="612" t="s">
        <v>269</v>
      </c>
      <c r="D52" s="612"/>
      <c r="E52" s="73"/>
      <c r="F52" s="73"/>
      <c r="G52" s="73"/>
      <c r="H52" s="71"/>
      <c r="I52" s="24"/>
      <c r="J52" s="72"/>
      <c r="K52" s="612" t="s">
        <v>269</v>
      </c>
      <c r="L52" s="612"/>
      <c r="M52" s="73"/>
      <c r="N52" s="73"/>
      <c r="O52" s="73"/>
      <c r="P52" s="71"/>
      <c r="R52" s="72"/>
      <c r="S52" s="612" t="s">
        <v>269</v>
      </c>
      <c r="T52" s="612"/>
      <c r="U52" s="73"/>
      <c r="V52" s="570"/>
      <c r="W52" s="73"/>
      <c r="X52" s="71"/>
      <c r="Z52" s="72"/>
      <c r="AA52" s="612" t="s">
        <v>269</v>
      </c>
      <c r="AB52" s="612"/>
      <c r="AC52" s="73"/>
      <c r="AD52" s="73"/>
      <c r="AE52" s="73"/>
      <c r="AF52" s="71"/>
      <c r="AH52" s="72"/>
      <c r="AI52" s="612" t="s">
        <v>269</v>
      </c>
      <c r="AJ52" s="612"/>
      <c r="AK52" s="73"/>
      <c r="AL52" s="73"/>
      <c r="AM52" s="73"/>
      <c r="AN52" s="71"/>
    </row>
    <row r="53" spans="2:40" ht="65.25" customHeight="1" thickBot="1" x14ac:dyDescent="0.35">
      <c r="B53" s="72"/>
      <c r="C53" s="612" t="s">
        <v>272</v>
      </c>
      <c r="D53" s="612"/>
      <c r="E53" s="441" t="s">
        <v>215</v>
      </c>
      <c r="F53" s="473" t="s">
        <v>881</v>
      </c>
      <c r="G53" s="101" t="s">
        <v>239</v>
      </c>
      <c r="H53" s="71"/>
      <c r="J53" s="72"/>
      <c r="K53" s="612" t="s">
        <v>272</v>
      </c>
      <c r="L53" s="612"/>
      <c r="M53" s="389" t="s">
        <v>215</v>
      </c>
      <c r="N53" s="152" t="s">
        <v>217</v>
      </c>
      <c r="O53" s="101" t="s">
        <v>239</v>
      </c>
      <c r="P53" s="71"/>
      <c r="R53" s="72"/>
      <c r="S53" s="612" t="s">
        <v>272</v>
      </c>
      <c r="T53" s="612"/>
      <c r="U53" s="389" t="s">
        <v>215</v>
      </c>
      <c r="V53" s="152" t="s">
        <v>217</v>
      </c>
      <c r="W53" s="101" t="s">
        <v>239</v>
      </c>
      <c r="X53" s="71"/>
      <c r="Z53" s="72"/>
      <c r="AA53" s="612" t="s">
        <v>272</v>
      </c>
      <c r="AB53" s="612"/>
      <c r="AC53" s="397" t="s">
        <v>215</v>
      </c>
      <c r="AD53" s="152" t="s">
        <v>217</v>
      </c>
      <c r="AE53" s="101" t="s">
        <v>239</v>
      </c>
      <c r="AF53" s="71"/>
      <c r="AH53" s="72"/>
      <c r="AI53" s="612" t="s">
        <v>272</v>
      </c>
      <c r="AJ53" s="612"/>
      <c r="AK53" s="397" t="s">
        <v>215</v>
      </c>
      <c r="AL53" s="152" t="s">
        <v>217</v>
      </c>
      <c r="AM53" s="101" t="s">
        <v>239</v>
      </c>
      <c r="AN53" s="71"/>
    </row>
    <row r="54" spans="2:40" ht="54" customHeight="1" x14ac:dyDescent="0.3">
      <c r="B54" s="72"/>
      <c r="C54" s="53"/>
      <c r="D54" s="53"/>
      <c r="E54" s="474" t="s">
        <v>859</v>
      </c>
      <c r="F54" s="475">
        <f>SUM(F55:F57)</f>
        <v>1140218.9200000002</v>
      </c>
      <c r="G54" s="132"/>
      <c r="H54" s="71"/>
      <c r="J54" s="72"/>
      <c r="K54" s="612" t="s">
        <v>1193</v>
      </c>
      <c r="L54" s="637"/>
      <c r="M54" s="474" t="s">
        <v>859</v>
      </c>
      <c r="N54" s="475">
        <f>SUM(N55:N57)</f>
        <v>789309.60355936119</v>
      </c>
      <c r="O54" s="571">
        <v>44301</v>
      </c>
      <c r="P54" s="71"/>
      <c r="Q54" s="583"/>
      <c r="R54" s="72"/>
      <c r="S54" s="53"/>
      <c r="T54" s="53"/>
      <c r="U54" s="25"/>
      <c r="V54" s="109"/>
      <c r="W54" s="132"/>
      <c r="X54" s="71"/>
      <c r="Z54" s="72"/>
      <c r="AA54" s="53"/>
      <c r="AB54" s="53"/>
      <c r="AC54" s="25"/>
      <c r="AD54" s="109"/>
      <c r="AE54" s="132"/>
      <c r="AF54" s="71"/>
      <c r="AH54" s="72"/>
      <c r="AI54" s="53"/>
      <c r="AJ54" s="53"/>
      <c r="AK54" s="25"/>
      <c r="AL54" s="109"/>
      <c r="AM54" s="132"/>
      <c r="AN54" s="71"/>
    </row>
    <row r="55" spans="2:40" x14ac:dyDescent="0.3">
      <c r="B55" s="72"/>
      <c r="C55" s="53"/>
      <c r="D55" s="53"/>
      <c r="E55" s="462" t="s">
        <v>860</v>
      </c>
      <c r="F55" s="476">
        <f>253022.84+53325.3+214299.4+44997.04+2782.92+33669.84+(72000*58.42%)</f>
        <v>644159.74000000011</v>
      </c>
      <c r="G55" s="477">
        <v>44119</v>
      </c>
      <c r="H55" s="71"/>
      <c r="J55" s="72"/>
      <c r="K55" s="53"/>
      <c r="L55" s="53"/>
      <c r="M55" s="462" t="s">
        <v>860</v>
      </c>
      <c r="N55" s="476">
        <v>394398.33822480199</v>
      </c>
      <c r="O55" s="477" t="s">
        <v>1194</v>
      </c>
      <c r="P55" s="71"/>
      <c r="R55" s="72"/>
      <c r="S55" s="53"/>
      <c r="T55" s="53"/>
      <c r="U55" s="26"/>
      <c r="V55" s="110"/>
      <c r="W55" s="133"/>
      <c r="X55" s="71"/>
      <c r="Z55" s="72"/>
      <c r="AA55" s="53"/>
      <c r="AB55" s="53"/>
      <c r="AC55" s="26"/>
      <c r="AD55" s="110"/>
      <c r="AE55" s="133"/>
      <c r="AF55" s="71"/>
      <c r="AH55" s="72"/>
      <c r="AI55" s="53"/>
      <c r="AJ55" s="53"/>
      <c r="AK55" s="26"/>
      <c r="AL55" s="110"/>
      <c r="AM55" s="133"/>
      <c r="AN55" s="71"/>
    </row>
    <row r="56" spans="2:40" x14ac:dyDescent="0.3">
      <c r="B56" s="72"/>
      <c r="C56" s="53"/>
      <c r="D56" s="53"/>
      <c r="E56" s="462" t="s">
        <v>867</v>
      </c>
      <c r="F56" s="476">
        <f>184552.75+4539.29+5607.9+39325.42+(72000*14.09%)</f>
        <v>244170.15999999997</v>
      </c>
      <c r="G56" s="477">
        <v>44119</v>
      </c>
      <c r="H56" s="71"/>
      <c r="J56" s="72"/>
      <c r="K56" s="53"/>
      <c r="L56" s="53"/>
      <c r="M56" s="462" t="s">
        <v>867</v>
      </c>
      <c r="N56" s="476">
        <v>45477.654589665661</v>
      </c>
      <c r="O56" s="477"/>
      <c r="P56" s="71"/>
      <c r="R56" s="72"/>
      <c r="S56" s="53"/>
      <c r="T56" s="53"/>
      <c r="U56" s="26"/>
      <c r="V56" s="110"/>
      <c r="W56" s="133"/>
      <c r="X56" s="71"/>
      <c r="Z56" s="72"/>
      <c r="AA56" s="53"/>
      <c r="AB56" s="53"/>
      <c r="AC56" s="26"/>
      <c r="AD56" s="110"/>
      <c r="AE56" s="133"/>
      <c r="AF56" s="71"/>
      <c r="AH56" s="72"/>
      <c r="AI56" s="53"/>
      <c r="AJ56" s="53"/>
      <c r="AK56" s="26"/>
      <c r="AL56" s="110"/>
      <c r="AM56" s="133"/>
      <c r="AN56" s="71"/>
    </row>
    <row r="57" spans="2:40" ht="23.25" customHeight="1" x14ac:dyDescent="0.3">
      <c r="B57" s="72"/>
      <c r="C57" s="53"/>
      <c r="D57" s="53"/>
      <c r="E57" s="462" t="s">
        <v>882</v>
      </c>
      <c r="F57" s="476">
        <f>80935.67+68199.2+7458.51+42374.36+40803.68+(72000*16.83%)</f>
        <v>251889.02</v>
      </c>
      <c r="G57" s="477">
        <v>44119</v>
      </c>
      <c r="H57" s="71"/>
      <c r="J57" s="72"/>
      <c r="K57" s="53"/>
      <c r="L57" s="53"/>
      <c r="M57" s="462" t="s">
        <v>882</v>
      </c>
      <c r="N57" s="476">
        <v>349433.61074489355</v>
      </c>
      <c r="O57" s="477" t="s">
        <v>1194</v>
      </c>
      <c r="P57" s="71"/>
      <c r="R57" s="72"/>
      <c r="S57" s="53"/>
      <c r="T57" s="53"/>
      <c r="U57" s="26"/>
      <c r="V57" s="110"/>
      <c r="W57" s="133"/>
      <c r="X57" s="71"/>
      <c r="Z57" s="72"/>
      <c r="AA57" s="53"/>
      <c r="AB57" s="53"/>
      <c r="AC57" s="26"/>
      <c r="AD57" s="110"/>
      <c r="AE57" s="133"/>
      <c r="AF57" s="71"/>
      <c r="AH57" s="72"/>
      <c r="AI57" s="53"/>
      <c r="AJ57" s="53"/>
      <c r="AK57" s="26"/>
      <c r="AL57" s="110"/>
      <c r="AM57" s="133"/>
      <c r="AN57" s="71"/>
    </row>
    <row r="58" spans="2:40" ht="74.25" customHeight="1" x14ac:dyDescent="0.3">
      <c r="B58" s="72"/>
      <c r="C58" s="53"/>
      <c r="D58" s="53"/>
      <c r="E58" s="460" t="s">
        <v>869</v>
      </c>
      <c r="F58" s="478">
        <f>SUM(F59:F61)</f>
        <v>141130.63000000003</v>
      </c>
      <c r="G58" s="133"/>
      <c r="H58" s="71"/>
      <c r="J58" s="72"/>
      <c r="K58" s="53"/>
      <c r="L58" s="53"/>
      <c r="M58" s="460" t="s">
        <v>869</v>
      </c>
      <c r="N58" s="478">
        <f>SUM(N59:N61)</f>
        <v>133213.15529888548</v>
      </c>
      <c r="O58" s="571">
        <v>44301</v>
      </c>
      <c r="P58" s="71"/>
      <c r="R58" s="72"/>
      <c r="S58" s="53"/>
      <c r="T58" s="53"/>
      <c r="U58" s="26" t="s">
        <v>1192</v>
      </c>
      <c r="V58" s="110"/>
      <c r="W58" s="133"/>
      <c r="X58" s="71"/>
      <c r="Z58" s="72"/>
      <c r="AA58" s="53"/>
      <c r="AB58" s="53"/>
      <c r="AC58" s="26"/>
      <c r="AD58" s="110"/>
      <c r="AE58" s="133"/>
      <c r="AF58" s="71"/>
      <c r="AH58" s="72"/>
      <c r="AI58" s="53"/>
      <c r="AJ58" s="53"/>
      <c r="AK58" s="26"/>
      <c r="AL58" s="110"/>
      <c r="AM58" s="133"/>
      <c r="AN58" s="71"/>
    </row>
    <row r="59" spans="2:40" x14ac:dyDescent="0.3">
      <c r="B59" s="72"/>
      <c r="C59" s="53"/>
      <c r="D59" s="53"/>
      <c r="E59" s="462" t="s">
        <v>883</v>
      </c>
      <c r="F59" s="476">
        <f>1791.41</f>
        <v>1791.41</v>
      </c>
      <c r="G59" s="477">
        <v>44119</v>
      </c>
      <c r="H59" s="71"/>
      <c r="J59" s="72"/>
      <c r="K59" s="53"/>
      <c r="L59" s="53"/>
      <c r="M59" s="462" t="s">
        <v>883</v>
      </c>
      <c r="N59" s="476">
        <v>1791</v>
      </c>
      <c r="O59" s="477"/>
      <c r="P59" s="71"/>
      <c r="R59" s="72"/>
      <c r="S59" s="53"/>
      <c r="T59" s="53"/>
      <c r="U59" s="26"/>
      <c r="V59" s="110"/>
      <c r="W59" s="133"/>
      <c r="X59" s="71"/>
      <c r="Z59" s="72"/>
      <c r="AA59" s="53"/>
      <c r="AB59" s="53"/>
      <c r="AC59" s="26"/>
      <c r="AD59" s="110"/>
      <c r="AE59" s="133"/>
      <c r="AF59" s="71"/>
      <c r="AH59" s="72"/>
      <c r="AI59" s="53"/>
      <c r="AJ59" s="53"/>
      <c r="AK59" s="26"/>
      <c r="AL59" s="110"/>
      <c r="AM59" s="133"/>
      <c r="AN59" s="71"/>
    </row>
    <row r="60" spans="2:40" x14ac:dyDescent="0.3">
      <c r="B60" s="72"/>
      <c r="C60" s="53"/>
      <c r="D60" s="53"/>
      <c r="E60" s="462" t="s">
        <v>884</v>
      </c>
      <c r="F60" s="476">
        <f>4984.8+8575.43+2990.88+10767.17+(72000*1.58%)</f>
        <v>28455.879999999997</v>
      </c>
      <c r="G60" s="477">
        <v>44119</v>
      </c>
      <c r="H60" s="71"/>
      <c r="J60" s="72"/>
      <c r="K60" s="53"/>
      <c r="L60" s="53"/>
      <c r="M60" s="462" t="s">
        <v>884</v>
      </c>
      <c r="N60" s="476">
        <v>23632.368632218844</v>
      </c>
      <c r="O60" s="477"/>
      <c r="P60" s="71"/>
      <c r="R60" s="72"/>
      <c r="S60" s="53"/>
      <c r="T60" s="53"/>
      <c r="U60" s="26"/>
      <c r="V60" s="110"/>
      <c r="W60" s="133"/>
      <c r="X60" s="71"/>
      <c r="Z60" s="72"/>
      <c r="AA60" s="53"/>
      <c r="AB60" s="53"/>
      <c r="AC60" s="26"/>
      <c r="AD60" s="110"/>
      <c r="AE60" s="133"/>
      <c r="AF60" s="71"/>
      <c r="AH60" s="72"/>
      <c r="AI60" s="53"/>
      <c r="AJ60" s="53"/>
      <c r="AK60" s="26"/>
      <c r="AL60" s="110"/>
      <c r="AM60" s="133"/>
      <c r="AN60" s="71"/>
    </row>
    <row r="61" spans="2:40" x14ac:dyDescent="0.3">
      <c r="B61" s="72"/>
      <c r="C61" s="53"/>
      <c r="D61" s="53"/>
      <c r="E61" s="462" t="s">
        <v>870</v>
      </c>
      <c r="F61" s="476">
        <f>7263.14+32022.25+21870.82+5915.92+11774.82+2766.24+3582.28+1544.36+654.56+2182.68+2184.24+2185.8+10398.63+(72000*9.08%)</f>
        <v>110883.34000000003</v>
      </c>
      <c r="G61" s="477">
        <v>44119</v>
      </c>
      <c r="H61" s="71"/>
      <c r="J61" s="72"/>
      <c r="K61" s="53"/>
      <c r="L61" s="53"/>
      <c r="M61" s="462" t="s">
        <v>870</v>
      </c>
      <c r="N61" s="476">
        <v>107789.78666666665</v>
      </c>
      <c r="O61" s="477"/>
      <c r="P61" s="71"/>
      <c r="R61" s="72"/>
      <c r="S61" s="53"/>
      <c r="T61" s="53"/>
      <c r="U61" s="26"/>
      <c r="V61" s="110"/>
      <c r="W61" s="133"/>
      <c r="X61" s="71"/>
      <c r="Z61" s="72"/>
      <c r="AA61" s="53"/>
      <c r="AB61" s="53"/>
      <c r="AC61" s="26"/>
      <c r="AD61" s="110"/>
      <c r="AE61" s="133"/>
      <c r="AF61" s="71"/>
      <c r="AH61" s="72"/>
      <c r="AI61" s="53"/>
      <c r="AJ61" s="53"/>
      <c r="AK61" s="26"/>
      <c r="AL61" s="110"/>
      <c r="AM61" s="133"/>
      <c r="AN61" s="71"/>
    </row>
    <row r="62" spans="2:40" ht="26" x14ac:dyDescent="0.3">
      <c r="B62" s="72"/>
      <c r="C62" s="53"/>
      <c r="D62" s="53"/>
      <c r="E62" s="460" t="s">
        <v>874</v>
      </c>
      <c r="F62" s="478">
        <f>SUM(F63:F67)</f>
        <v>75072</v>
      </c>
      <c r="G62" s="133"/>
      <c r="H62" s="71"/>
      <c r="J62" s="72"/>
      <c r="K62" s="53"/>
      <c r="L62" s="53"/>
      <c r="M62" s="460" t="s">
        <v>874</v>
      </c>
      <c r="N62" s="478">
        <f>SUM(N63:N67)</f>
        <v>103361.53</v>
      </c>
      <c r="O62" s="571" t="s">
        <v>1195</v>
      </c>
      <c r="P62" s="71"/>
      <c r="R62" s="72"/>
      <c r="S62" s="53"/>
      <c r="T62" s="53"/>
      <c r="U62" s="26"/>
      <c r="V62" s="110"/>
      <c r="W62" s="133"/>
      <c r="X62" s="71"/>
      <c r="Z62" s="72"/>
      <c r="AA62" s="53"/>
      <c r="AB62" s="53"/>
      <c r="AC62" s="26"/>
      <c r="AD62" s="110"/>
      <c r="AE62" s="133"/>
      <c r="AF62" s="71"/>
      <c r="AH62" s="72"/>
      <c r="AI62" s="53"/>
      <c r="AJ62" s="53"/>
      <c r="AK62" s="26"/>
      <c r="AL62" s="110"/>
      <c r="AM62" s="133"/>
      <c r="AN62" s="71"/>
    </row>
    <row r="63" spans="2:40" x14ac:dyDescent="0.3">
      <c r="B63" s="72"/>
      <c r="C63" s="53"/>
      <c r="D63" s="53"/>
      <c r="E63" s="462" t="s">
        <v>875</v>
      </c>
      <c r="F63" s="476">
        <f>ROUND((3368*12)+(999*12)+(999*12),2)</f>
        <v>64392</v>
      </c>
      <c r="G63" s="477">
        <v>44104</v>
      </c>
      <c r="H63" s="71"/>
      <c r="J63" s="72"/>
      <c r="K63" s="53"/>
      <c r="L63" s="53"/>
      <c r="M63" s="462" t="s">
        <v>875</v>
      </c>
      <c r="N63" s="476">
        <v>47542.479999999996</v>
      </c>
      <c r="O63" s="477"/>
      <c r="P63" s="71"/>
      <c r="R63" s="72"/>
      <c r="S63" s="53"/>
      <c r="T63" s="53"/>
      <c r="U63" s="26"/>
      <c r="V63" s="110"/>
      <c r="W63" s="133"/>
      <c r="X63" s="71"/>
      <c r="Z63" s="72"/>
      <c r="AA63" s="53"/>
      <c r="AB63" s="53"/>
      <c r="AC63" s="26"/>
      <c r="AD63" s="110"/>
      <c r="AE63" s="133"/>
      <c r="AF63" s="71"/>
      <c r="AH63" s="72"/>
      <c r="AI63" s="53"/>
      <c r="AJ63" s="53"/>
      <c r="AK63" s="26"/>
      <c r="AL63" s="110"/>
      <c r="AM63" s="133"/>
      <c r="AN63" s="71"/>
    </row>
    <row r="64" spans="2:40" x14ac:dyDescent="0.3">
      <c r="B64" s="72"/>
      <c r="C64" s="53"/>
      <c r="D64" s="53"/>
      <c r="E64" s="462" t="s">
        <v>876</v>
      </c>
      <c r="F64" s="476"/>
      <c r="G64" s="133"/>
      <c r="H64" s="71"/>
      <c r="J64" s="72"/>
      <c r="K64" s="53"/>
      <c r="L64" s="53"/>
      <c r="M64" s="462" t="s">
        <v>876</v>
      </c>
      <c r="N64" s="476">
        <v>1500</v>
      </c>
      <c r="O64" s="133"/>
      <c r="P64" s="71"/>
      <c r="R64" s="72"/>
      <c r="S64" s="53"/>
      <c r="T64" s="53"/>
      <c r="U64" s="26"/>
      <c r="V64" s="110"/>
      <c r="W64" s="133"/>
      <c r="X64" s="71"/>
      <c r="Z64" s="72"/>
      <c r="AA64" s="53"/>
      <c r="AB64" s="53"/>
      <c r="AC64" s="26"/>
      <c r="AD64" s="110"/>
      <c r="AE64" s="133"/>
      <c r="AF64" s="71"/>
      <c r="AH64" s="72"/>
      <c r="AI64" s="53"/>
      <c r="AJ64" s="53"/>
      <c r="AK64" s="26"/>
      <c r="AL64" s="110"/>
      <c r="AM64" s="133"/>
      <c r="AN64" s="71"/>
    </row>
    <row r="65" spans="2:40" x14ac:dyDescent="0.3">
      <c r="B65" s="72"/>
      <c r="C65" s="53"/>
      <c r="D65" s="53"/>
      <c r="E65" s="479" t="s">
        <v>877</v>
      </c>
      <c r="F65" s="480"/>
      <c r="G65" s="133"/>
      <c r="H65" s="71"/>
      <c r="J65" s="72"/>
      <c r="K65" s="53"/>
      <c r="L65" s="53"/>
      <c r="M65" s="479" t="s">
        <v>877</v>
      </c>
      <c r="N65" s="480">
        <v>2000</v>
      </c>
      <c r="O65" s="133"/>
      <c r="P65" s="71"/>
      <c r="R65" s="72"/>
      <c r="S65" s="53"/>
      <c r="T65" s="53"/>
      <c r="U65" s="26"/>
      <c r="V65" s="110"/>
      <c r="W65" s="133"/>
      <c r="X65" s="71"/>
      <c r="Z65" s="72"/>
      <c r="AA65" s="53"/>
      <c r="AB65" s="53"/>
      <c r="AC65" s="26"/>
      <c r="AD65" s="110"/>
      <c r="AE65" s="133"/>
      <c r="AF65" s="71"/>
      <c r="AH65" s="72"/>
      <c r="AI65" s="53"/>
      <c r="AJ65" s="53"/>
      <c r="AK65" s="26"/>
      <c r="AL65" s="110"/>
      <c r="AM65" s="133"/>
      <c r="AN65" s="71"/>
    </row>
    <row r="66" spans="2:40" x14ac:dyDescent="0.3">
      <c r="B66" s="72"/>
      <c r="C66" s="53"/>
      <c r="D66" s="53"/>
      <c r="E66" s="479" t="s">
        <v>885</v>
      </c>
      <c r="F66" s="480"/>
      <c r="G66" s="133"/>
      <c r="H66" s="71"/>
      <c r="J66" s="72"/>
      <c r="K66" s="53"/>
      <c r="L66" s="53"/>
      <c r="M66" s="479" t="s">
        <v>885</v>
      </c>
      <c r="N66" s="480">
        <v>0</v>
      </c>
      <c r="O66" s="133"/>
      <c r="P66" s="71"/>
      <c r="R66" s="72"/>
      <c r="S66" s="53"/>
      <c r="T66" s="53"/>
      <c r="U66" s="26"/>
      <c r="V66" s="110"/>
      <c r="W66" s="133"/>
      <c r="X66" s="71"/>
      <c r="Z66" s="72"/>
      <c r="AA66" s="53"/>
      <c r="AB66" s="53"/>
      <c r="AC66" s="26"/>
      <c r="AD66" s="110"/>
      <c r="AE66" s="133"/>
      <c r="AF66" s="71"/>
      <c r="AH66" s="72"/>
      <c r="AI66" s="53"/>
      <c r="AJ66" s="53"/>
      <c r="AK66" s="26"/>
      <c r="AL66" s="110"/>
      <c r="AM66" s="133"/>
      <c r="AN66" s="71"/>
    </row>
    <row r="67" spans="2:40" ht="26" x14ac:dyDescent="0.3">
      <c r="B67" s="72"/>
      <c r="C67" s="53"/>
      <c r="D67" s="53"/>
      <c r="E67" s="479" t="s">
        <v>878</v>
      </c>
      <c r="F67" s="480">
        <f>(1*890*12)</f>
        <v>10680</v>
      </c>
      <c r="G67" s="133"/>
      <c r="H67" s="71"/>
      <c r="J67" s="72"/>
      <c r="K67" s="53"/>
      <c r="L67" s="53"/>
      <c r="M67" s="479" t="s">
        <v>878</v>
      </c>
      <c r="N67" s="480">
        <v>52319.05</v>
      </c>
      <c r="O67" s="133"/>
      <c r="P67" s="71"/>
      <c r="R67" s="72"/>
      <c r="S67" s="53"/>
      <c r="T67" s="53"/>
      <c r="U67" s="26"/>
      <c r="V67" s="110"/>
      <c r="W67" s="133"/>
      <c r="X67" s="71"/>
      <c r="Z67" s="72"/>
      <c r="AA67" s="53"/>
      <c r="AB67" s="53"/>
      <c r="AC67" s="26"/>
      <c r="AD67" s="110"/>
      <c r="AE67" s="133"/>
      <c r="AF67" s="71"/>
      <c r="AH67" s="72"/>
      <c r="AI67" s="53"/>
      <c r="AJ67" s="53"/>
      <c r="AK67" s="26"/>
      <c r="AL67" s="110"/>
      <c r="AM67" s="133"/>
      <c r="AN67" s="71"/>
    </row>
    <row r="68" spans="2:40" x14ac:dyDescent="0.3">
      <c r="B68" s="72"/>
      <c r="C68" s="53"/>
      <c r="D68" s="53"/>
      <c r="E68" s="460"/>
      <c r="F68" s="481"/>
      <c r="G68" s="133"/>
      <c r="H68" s="71"/>
      <c r="J68" s="72"/>
      <c r="K68" s="53"/>
      <c r="L68" s="53"/>
      <c r="M68" s="460"/>
      <c r="N68" s="481"/>
      <c r="O68" s="133"/>
      <c r="P68" s="71"/>
      <c r="R68" s="72"/>
      <c r="S68" s="53"/>
      <c r="T68" s="53"/>
      <c r="U68" s="26"/>
      <c r="V68" s="110"/>
      <c r="W68" s="133"/>
      <c r="X68" s="71"/>
      <c r="Z68" s="72"/>
      <c r="AA68" s="53"/>
      <c r="AB68" s="53"/>
      <c r="AC68" s="26"/>
      <c r="AD68" s="110"/>
      <c r="AE68" s="133"/>
      <c r="AF68" s="71"/>
      <c r="AH68" s="72"/>
      <c r="AI68" s="53"/>
      <c r="AJ68" s="53"/>
      <c r="AK68" s="26"/>
      <c r="AL68" s="110"/>
      <c r="AM68" s="133"/>
      <c r="AN68" s="71"/>
    </row>
    <row r="69" spans="2:40" ht="14.5" thickBot="1" x14ac:dyDescent="0.35">
      <c r="B69" s="72"/>
      <c r="C69" s="53"/>
      <c r="D69" s="53"/>
      <c r="E69" s="146"/>
      <c r="F69" s="482"/>
      <c r="G69" s="147"/>
      <c r="H69" s="71"/>
      <c r="J69" s="72"/>
      <c r="K69" s="53"/>
      <c r="L69" s="53"/>
      <c r="M69" s="146"/>
      <c r="N69" s="482"/>
      <c r="O69" s="147"/>
      <c r="P69" s="71"/>
      <c r="R69" s="72"/>
      <c r="S69" s="53"/>
      <c r="T69" s="53"/>
      <c r="U69" s="26"/>
      <c r="V69" s="110"/>
      <c r="W69" s="133"/>
      <c r="X69" s="71"/>
      <c r="Z69" s="72"/>
      <c r="AA69" s="53"/>
      <c r="AB69" s="53"/>
      <c r="AC69" s="26"/>
      <c r="AD69" s="110"/>
      <c r="AE69" s="133"/>
      <c r="AF69" s="71"/>
      <c r="AH69" s="72"/>
      <c r="AI69" s="53"/>
      <c r="AJ69" s="53"/>
      <c r="AK69" s="26"/>
      <c r="AL69" s="110"/>
      <c r="AM69" s="133"/>
      <c r="AN69" s="71"/>
    </row>
    <row r="70" spans="2:40" ht="14.5" thickBot="1" x14ac:dyDescent="0.35">
      <c r="B70" s="72"/>
      <c r="C70" s="53"/>
      <c r="D70" s="53"/>
      <c r="E70" s="149" t="s">
        <v>265</v>
      </c>
      <c r="F70" s="483">
        <f>F54+F58+F62+F68</f>
        <v>1356421.5500000003</v>
      </c>
      <c r="G70" s="148"/>
      <c r="H70" s="71"/>
      <c r="J70" s="72"/>
      <c r="K70" s="53"/>
      <c r="L70" s="53"/>
      <c r="M70" s="149" t="s">
        <v>265</v>
      </c>
      <c r="N70" s="483">
        <f>N54+N58+N62+N68</f>
        <v>1025884.2888582468</v>
      </c>
      <c r="O70" s="148"/>
      <c r="P70" s="71"/>
      <c r="R70" s="72"/>
      <c r="S70" s="53"/>
      <c r="T70" s="53"/>
      <c r="U70" s="26"/>
      <c r="V70" s="110"/>
      <c r="W70" s="133"/>
      <c r="X70" s="71"/>
      <c r="Z70" s="72"/>
      <c r="AA70" s="53"/>
      <c r="AB70" s="53"/>
      <c r="AC70" s="26"/>
      <c r="AD70" s="110"/>
      <c r="AE70" s="133"/>
      <c r="AF70" s="71"/>
      <c r="AH70" s="72"/>
      <c r="AI70" s="53"/>
      <c r="AJ70" s="53"/>
      <c r="AK70" s="26"/>
      <c r="AL70" s="110"/>
      <c r="AM70" s="133"/>
      <c r="AN70" s="71"/>
    </row>
    <row r="71" spans="2:40" ht="120.75" customHeight="1" x14ac:dyDescent="0.3">
      <c r="B71" s="72"/>
      <c r="C71" s="53"/>
      <c r="D71" s="53"/>
      <c r="E71" s="73"/>
      <c r="F71" s="73"/>
      <c r="G71" s="73"/>
      <c r="H71" s="71"/>
      <c r="J71" s="72"/>
      <c r="K71" s="53"/>
      <c r="L71" s="53"/>
      <c r="M71" s="638" t="s">
        <v>1196</v>
      </c>
      <c r="N71" s="639"/>
      <c r="O71" s="639"/>
      <c r="P71" s="71"/>
      <c r="R71" s="72"/>
      <c r="S71" s="53"/>
      <c r="T71" s="53"/>
      <c r="U71" s="73"/>
      <c r="V71" s="73"/>
      <c r="W71" s="73"/>
      <c r="X71" s="71"/>
      <c r="Z71" s="72"/>
      <c r="AA71" s="53"/>
      <c r="AB71" s="53"/>
      <c r="AC71" s="73"/>
      <c r="AD71" s="73"/>
      <c r="AE71" s="73"/>
      <c r="AF71" s="71"/>
      <c r="AH71" s="72"/>
      <c r="AI71" s="53"/>
      <c r="AJ71" s="53"/>
      <c r="AK71" s="73"/>
      <c r="AL71" s="73"/>
      <c r="AM71" s="73"/>
      <c r="AN71" s="71"/>
    </row>
    <row r="72" spans="2:40" ht="110" customHeight="1" thickBot="1" x14ac:dyDescent="0.35">
      <c r="B72" s="72"/>
      <c r="C72" s="612"/>
      <c r="D72" s="612"/>
      <c r="E72" s="612"/>
      <c r="F72" s="612"/>
      <c r="G72" s="154"/>
      <c r="H72" s="71"/>
      <c r="J72" s="72"/>
      <c r="K72" s="592"/>
      <c r="L72" s="592"/>
      <c r="M72" s="640" t="s">
        <v>1197</v>
      </c>
      <c r="N72" s="641"/>
      <c r="O72" s="641"/>
      <c r="P72" s="71"/>
      <c r="R72" s="72"/>
      <c r="S72" s="612" t="s">
        <v>273</v>
      </c>
      <c r="T72" s="612"/>
      <c r="U72" s="612"/>
      <c r="V72" s="612"/>
      <c r="W72" s="154"/>
      <c r="X72" s="71"/>
      <c r="Z72" s="72"/>
      <c r="AA72" s="612" t="s">
        <v>273</v>
      </c>
      <c r="AB72" s="612"/>
      <c r="AC72" s="612"/>
      <c r="AD72" s="612"/>
      <c r="AE72" s="154"/>
      <c r="AF72" s="71"/>
      <c r="AH72" s="72"/>
      <c r="AI72" s="612" t="s">
        <v>273</v>
      </c>
      <c r="AJ72" s="612"/>
      <c r="AK72" s="612"/>
      <c r="AL72" s="612"/>
      <c r="AM72" s="154"/>
      <c r="AN72" s="71"/>
    </row>
    <row r="73" spans="2:40" ht="36" customHeight="1" thickBot="1" x14ac:dyDescent="0.35">
      <c r="B73" s="72"/>
      <c r="C73" s="612"/>
      <c r="D73" s="612"/>
      <c r="E73" s="636"/>
      <c r="F73" s="636"/>
      <c r="G73" s="73"/>
      <c r="H73" s="71"/>
      <c r="J73" s="72"/>
      <c r="K73" s="612"/>
      <c r="L73" s="612"/>
      <c r="M73" s="593"/>
      <c r="N73" s="593"/>
      <c r="O73" s="73"/>
      <c r="P73" s="71"/>
      <c r="R73" s="72"/>
      <c r="S73" s="612" t="s">
        <v>211</v>
      </c>
      <c r="T73" s="612"/>
      <c r="U73" s="634"/>
      <c r="V73" s="635"/>
      <c r="W73" s="73"/>
      <c r="X73" s="71"/>
      <c r="Z73" s="72"/>
      <c r="AA73" s="612" t="s">
        <v>211</v>
      </c>
      <c r="AB73" s="612"/>
      <c r="AC73" s="634"/>
      <c r="AD73" s="635"/>
      <c r="AE73" s="73"/>
      <c r="AF73" s="71"/>
      <c r="AH73" s="72"/>
      <c r="AI73" s="612" t="s">
        <v>211</v>
      </c>
      <c r="AJ73" s="612"/>
      <c r="AK73" s="634"/>
      <c r="AL73" s="635"/>
      <c r="AM73" s="73"/>
      <c r="AN73" s="71"/>
    </row>
    <row r="74" spans="2:40" ht="14.5" thickBot="1" x14ac:dyDescent="0.35">
      <c r="B74" s="72"/>
      <c r="C74" s="644"/>
      <c r="D74" s="644"/>
      <c r="E74" s="644"/>
      <c r="F74" s="644"/>
      <c r="G74" s="73"/>
      <c r="H74" s="71"/>
      <c r="J74" s="72"/>
      <c r="K74" s="644"/>
      <c r="L74" s="644"/>
      <c r="M74" s="644"/>
      <c r="N74" s="644"/>
      <c r="O74" s="73"/>
      <c r="P74" s="71"/>
      <c r="R74" s="72"/>
      <c r="S74" s="644"/>
      <c r="T74" s="644"/>
      <c r="U74" s="644"/>
      <c r="V74" s="644"/>
      <c r="W74" s="73"/>
      <c r="X74" s="71"/>
      <c r="Z74" s="72"/>
      <c r="AA74" s="644"/>
      <c r="AB74" s="644"/>
      <c r="AC74" s="644"/>
      <c r="AD74" s="644"/>
      <c r="AE74" s="73"/>
      <c r="AF74" s="71"/>
      <c r="AH74" s="72"/>
      <c r="AI74" s="644"/>
      <c r="AJ74" s="644"/>
      <c r="AK74" s="644"/>
      <c r="AL74" s="644"/>
      <c r="AM74" s="73"/>
      <c r="AN74" s="71"/>
    </row>
    <row r="75" spans="2:40" ht="59" customHeight="1" thickBot="1" x14ac:dyDescent="0.35">
      <c r="B75" s="72"/>
      <c r="C75" s="612"/>
      <c r="D75" s="612"/>
      <c r="E75" s="645"/>
      <c r="F75" s="645"/>
      <c r="G75" s="73"/>
      <c r="H75" s="71"/>
      <c r="J75" s="72"/>
      <c r="K75" s="612"/>
      <c r="L75" s="612"/>
      <c r="M75" s="645"/>
      <c r="N75" s="645"/>
      <c r="O75" s="73"/>
      <c r="P75" s="71"/>
      <c r="R75" s="72"/>
      <c r="S75" s="612" t="s">
        <v>212</v>
      </c>
      <c r="T75" s="612"/>
      <c r="U75" s="646"/>
      <c r="V75" s="647"/>
      <c r="W75" s="73"/>
      <c r="X75" s="71"/>
      <c r="Z75" s="72"/>
      <c r="AA75" s="612" t="s">
        <v>212</v>
      </c>
      <c r="AB75" s="612"/>
      <c r="AC75" s="646"/>
      <c r="AD75" s="647"/>
      <c r="AE75" s="73"/>
      <c r="AF75" s="71"/>
      <c r="AH75" s="72"/>
      <c r="AI75" s="612" t="s">
        <v>212</v>
      </c>
      <c r="AJ75" s="612"/>
      <c r="AK75" s="646"/>
      <c r="AL75" s="647"/>
      <c r="AM75" s="73"/>
      <c r="AN75" s="71"/>
    </row>
    <row r="76" spans="2:40" ht="16.25" customHeight="1" thickBot="1" x14ac:dyDescent="0.35">
      <c r="B76" s="72"/>
      <c r="C76" s="413"/>
      <c r="D76" s="413"/>
      <c r="E76" s="414"/>
      <c r="F76" s="414"/>
      <c r="G76" s="73"/>
      <c r="H76" s="71"/>
      <c r="J76" s="72"/>
      <c r="K76" s="413"/>
      <c r="L76" s="413"/>
      <c r="M76" s="414"/>
      <c r="N76" s="414"/>
      <c r="O76" s="73"/>
      <c r="P76" s="71"/>
      <c r="R76" s="72"/>
      <c r="S76" s="413"/>
      <c r="T76" s="413"/>
      <c r="U76" s="648"/>
      <c r="V76" s="648"/>
      <c r="W76" s="73"/>
      <c r="X76" s="71"/>
      <c r="Z76" s="72"/>
      <c r="AA76" s="413"/>
      <c r="AB76" s="413"/>
      <c r="AC76" s="415"/>
      <c r="AD76" s="415"/>
      <c r="AE76" s="73"/>
      <c r="AF76" s="71"/>
      <c r="AH76" s="72"/>
      <c r="AI76" s="413"/>
      <c r="AJ76" s="413"/>
      <c r="AK76" s="415"/>
      <c r="AL76" s="415"/>
      <c r="AM76" s="73"/>
      <c r="AN76" s="71"/>
    </row>
    <row r="77" spans="2:40" ht="100.25" customHeight="1" thickBot="1" x14ac:dyDescent="0.35">
      <c r="B77" s="72"/>
      <c r="C77" s="612"/>
      <c r="D77" s="612"/>
      <c r="E77" s="656"/>
      <c r="F77" s="656"/>
      <c r="G77" s="73"/>
      <c r="H77" s="71"/>
      <c r="J77" s="72"/>
      <c r="K77" s="612"/>
      <c r="L77" s="612"/>
      <c r="M77" s="656"/>
      <c r="N77" s="656"/>
      <c r="O77" s="73"/>
      <c r="P77" s="71"/>
      <c r="R77" s="72"/>
      <c r="S77" s="612" t="s">
        <v>213</v>
      </c>
      <c r="T77" s="612"/>
      <c r="U77" s="642"/>
      <c r="V77" s="643"/>
      <c r="W77" s="73"/>
      <c r="X77" s="71"/>
      <c r="Z77" s="72"/>
      <c r="AA77" s="612" t="s">
        <v>213</v>
      </c>
      <c r="AB77" s="612"/>
      <c r="AC77" s="642"/>
      <c r="AD77" s="643"/>
      <c r="AE77" s="73"/>
      <c r="AF77" s="71"/>
      <c r="AH77" s="72"/>
      <c r="AI77" s="612" t="s">
        <v>213</v>
      </c>
      <c r="AJ77" s="612"/>
      <c r="AK77" s="642"/>
      <c r="AL77" s="643"/>
      <c r="AM77" s="73"/>
      <c r="AN77" s="71"/>
    </row>
    <row r="78" spans="2:40" x14ac:dyDescent="0.3">
      <c r="B78" s="72"/>
      <c r="C78" s="53"/>
      <c r="D78" s="53"/>
      <c r="E78" s="73"/>
      <c r="F78" s="73"/>
      <c r="G78" s="73"/>
      <c r="H78" s="71"/>
      <c r="J78" s="72"/>
      <c r="K78" s="53"/>
      <c r="L78" s="53"/>
      <c r="M78" s="73"/>
      <c r="N78" s="73"/>
      <c r="O78" s="73"/>
      <c r="P78" s="71"/>
      <c r="R78" s="72"/>
      <c r="S78" s="53"/>
      <c r="T78" s="53"/>
      <c r="U78" s="73"/>
      <c r="V78" s="73"/>
      <c r="W78" s="73"/>
      <c r="X78" s="71"/>
      <c r="Z78" s="72"/>
      <c r="AA78" s="53"/>
      <c r="AB78" s="53"/>
      <c r="AC78" s="73"/>
      <c r="AD78" s="73"/>
      <c r="AE78" s="73"/>
      <c r="AF78" s="71"/>
      <c r="AH78" s="72"/>
      <c r="AI78" s="53"/>
      <c r="AJ78" s="53"/>
      <c r="AK78" s="73"/>
      <c r="AL78" s="73"/>
      <c r="AM78" s="73"/>
      <c r="AN78" s="71"/>
    </row>
    <row r="79" spans="2:40" ht="14.5" thickBot="1" x14ac:dyDescent="0.35">
      <c r="B79" s="74"/>
      <c r="C79" s="649"/>
      <c r="D79" s="649"/>
      <c r="E79" s="75"/>
      <c r="F79" s="58"/>
      <c r="G79" s="58"/>
      <c r="H79" s="76"/>
      <c r="J79" s="74"/>
      <c r="K79" s="649"/>
      <c r="L79" s="649"/>
      <c r="M79" s="75"/>
      <c r="N79" s="58"/>
      <c r="O79" s="58"/>
      <c r="P79" s="76"/>
      <c r="R79" s="74"/>
      <c r="S79" s="649"/>
      <c r="T79" s="649"/>
      <c r="U79" s="75"/>
      <c r="V79" s="58"/>
      <c r="W79" s="58"/>
      <c r="X79" s="76"/>
      <c r="Z79" s="74"/>
      <c r="AA79" s="649"/>
      <c r="AB79" s="649"/>
      <c r="AC79" s="75"/>
      <c r="AD79" s="58"/>
      <c r="AE79" s="58"/>
      <c r="AF79" s="76"/>
      <c r="AH79" s="74"/>
      <c r="AI79" s="649"/>
      <c r="AJ79" s="649"/>
      <c r="AK79" s="75"/>
      <c r="AL79" s="58"/>
      <c r="AM79" s="58"/>
      <c r="AN79" s="76"/>
    </row>
    <row r="80" spans="2:40" s="28" customFormat="1" ht="65" customHeight="1" x14ac:dyDescent="0.3">
      <c r="B80" s="387"/>
      <c r="C80" s="650"/>
      <c r="D80" s="650"/>
      <c r="E80" s="651"/>
      <c r="F80" s="651"/>
      <c r="G80" s="13"/>
    </row>
    <row r="81" spans="2:7" ht="59.25" customHeight="1" x14ac:dyDescent="0.3">
      <c r="B81" s="387"/>
      <c r="C81" s="655"/>
      <c r="D81" s="655"/>
      <c r="E81" s="655"/>
      <c r="F81" s="655"/>
      <c r="G81" s="655"/>
    </row>
    <row r="82" spans="2:7" ht="50" customHeight="1" x14ac:dyDescent="0.3">
      <c r="B82" s="387"/>
      <c r="C82" s="652"/>
      <c r="D82" s="652"/>
      <c r="E82" s="654"/>
      <c r="F82" s="654"/>
      <c r="G82" s="13"/>
    </row>
    <row r="83" spans="2:7" ht="100.25" customHeight="1" x14ac:dyDescent="0.3">
      <c r="B83" s="387"/>
      <c r="C83" s="652"/>
      <c r="D83" s="652"/>
      <c r="E83" s="653"/>
      <c r="F83" s="653"/>
      <c r="G83" s="13"/>
    </row>
    <row r="84" spans="2:7" x14ac:dyDescent="0.3">
      <c r="B84" s="387"/>
      <c r="C84" s="387"/>
      <c r="D84" s="387"/>
      <c r="E84" s="13"/>
      <c r="F84" s="13"/>
      <c r="G84" s="13"/>
    </row>
    <row r="85" spans="2:7" x14ac:dyDescent="0.3">
      <c r="B85" s="387"/>
      <c r="C85" s="650"/>
      <c r="D85" s="650"/>
      <c r="E85" s="13"/>
      <c r="F85" s="13"/>
      <c r="G85" s="13"/>
    </row>
    <row r="86" spans="2:7" ht="50" customHeight="1" x14ac:dyDescent="0.3">
      <c r="B86" s="387"/>
      <c r="C86" s="650"/>
      <c r="D86" s="650"/>
      <c r="E86" s="653"/>
      <c r="F86" s="653"/>
      <c r="G86" s="13"/>
    </row>
    <row r="87" spans="2:7" ht="100.25" customHeight="1" x14ac:dyDescent="0.3">
      <c r="B87" s="387"/>
      <c r="C87" s="652"/>
      <c r="D87" s="652"/>
      <c r="E87" s="653"/>
      <c r="F87" s="653"/>
      <c r="G87" s="13"/>
    </row>
    <row r="88" spans="2:7" x14ac:dyDescent="0.3">
      <c r="B88" s="387"/>
      <c r="C88" s="29"/>
      <c r="D88" s="387"/>
      <c r="E88" s="30"/>
      <c r="F88" s="13"/>
      <c r="G88" s="13"/>
    </row>
    <row r="89" spans="2:7" x14ac:dyDescent="0.3">
      <c r="B89" s="387"/>
      <c r="C89" s="29"/>
      <c r="D89" s="29"/>
      <c r="E89" s="30"/>
      <c r="F89" s="30"/>
      <c r="G89" s="12"/>
    </row>
    <row r="90" spans="2:7" x14ac:dyDescent="0.3">
      <c r="E90" s="31"/>
      <c r="F90" s="31"/>
    </row>
    <row r="91" spans="2:7" x14ac:dyDescent="0.3">
      <c r="E91" s="31"/>
      <c r="F91" s="31"/>
    </row>
  </sheetData>
  <mergeCells count="140">
    <mergeCell ref="AI79:AJ79"/>
    <mergeCell ref="AI74:AL74"/>
    <mergeCell ref="AI75:AJ75"/>
    <mergeCell ref="AK75:AL75"/>
    <mergeCell ref="AI77:AJ77"/>
    <mergeCell ref="AK77:AL77"/>
    <mergeCell ref="AI16:AJ16"/>
    <mergeCell ref="AI52:AJ52"/>
    <mergeCell ref="AI53:AJ53"/>
    <mergeCell ref="AI72:AL72"/>
    <mergeCell ref="AI73:AJ73"/>
    <mergeCell ref="AK73:AL73"/>
    <mergeCell ref="AA77:AB77"/>
    <mergeCell ref="AC77:AD77"/>
    <mergeCell ref="AA79:AB79"/>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72:AD72"/>
    <mergeCell ref="AA73:AB73"/>
    <mergeCell ref="AC73:AD73"/>
    <mergeCell ref="AA74:AD74"/>
    <mergeCell ref="AA75:AB75"/>
    <mergeCell ref="AC75:AD75"/>
    <mergeCell ref="AA13:AD13"/>
    <mergeCell ref="AA15:AB15"/>
    <mergeCell ref="AA16:AB16"/>
    <mergeCell ref="AA52:AB52"/>
    <mergeCell ref="AA53:AB53"/>
    <mergeCell ref="AA9:AB9"/>
    <mergeCell ref="AC9:AD9"/>
    <mergeCell ref="AA10:AB10"/>
    <mergeCell ref="AC10:AD10"/>
    <mergeCell ref="AA12:AB12"/>
    <mergeCell ref="AC12:AD12"/>
    <mergeCell ref="AA3:AE3"/>
    <mergeCell ref="Z4:AD4"/>
    <mergeCell ref="AA5:AD5"/>
    <mergeCell ref="AA7:AB7"/>
    <mergeCell ref="AA8:AD8"/>
    <mergeCell ref="S79:T79"/>
    <mergeCell ref="C80:D80"/>
    <mergeCell ref="E80:F80"/>
    <mergeCell ref="C87:D87"/>
    <mergeCell ref="E87:F87"/>
    <mergeCell ref="C82:D82"/>
    <mergeCell ref="E82:F82"/>
    <mergeCell ref="C83:D83"/>
    <mergeCell ref="E83:F83"/>
    <mergeCell ref="C85:D85"/>
    <mergeCell ref="C86:D86"/>
    <mergeCell ref="E86:F86"/>
    <mergeCell ref="C81:G81"/>
    <mergeCell ref="C77:D77"/>
    <mergeCell ref="E77:F77"/>
    <mergeCell ref="K77:L77"/>
    <mergeCell ref="M77:N77"/>
    <mergeCell ref="C79:D79"/>
    <mergeCell ref="K79:L79"/>
    <mergeCell ref="S77:T77"/>
    <mergeCell ref="U77:V77"/>
    <mergeCell ref="C74:F74"/>
    <mergeCell ref="K74:N74"/>
    <mergeCell ref="S74:V74"/>
    <mergeCell ref="C75:D75"/>
    <mergeCell ref="E75:F75"/>
    <mergeCell ref="K75:L75"/>
    <mergeCell ref="M75:N75"/>
    <mergeCell ref="S75:T75"/>
    <mergeCell ref="U75:V75"/>
    <mergeCell ref="U76:V76"/>
    <mergeCell ref="U73:V73"/>
    <mergeCell ref="C53:D53"/>
    <mergeCell ref="K53:L53"/>
    <mergeCell ref="S53:T53"/>
    <mergeCell ref="C72:F72"/>
    <mergeCell ref="S72:V72"/>
    <mergeCell ref="C73:D73"/>
    <mergeCell ref="E73:F73"/>
    <mergeCell ref="K73:L73"/>
    <mergeCell ref="S73:T73"/>
    <mergeCell ref="K54:L54"/>
    <mergeCell ref="M71:O71"/>
    <mergeCell ref="M72:O72"/>
    <mergeCell ref="C16:D16"/>
    <mergeCell ref="K16:L16"/>
    <mergeCell ref="S16:T16"/>
    <mergeCell ref="C52:D52"/>
    <mergeCell ref="K52:L52"/>
    <mergeCell ref="S52:T52"/>
    <mergeCell ref="C13:F13"/>
    <mergeCell ref="K13:N13"/>
    <mergeCell ref="S13:V13"/>
    <mergeCell ref="C15:D15"/>
    <mergeCell ref="K15:L15"/>
    <mergeCell ref="S15:T15"/>
    <mergeCell ref="K17:L17"/>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86" xr:uid="{00000000-0002-0000-0100-000000000000}">
      <formula1>$J$92:$J$93</formula1>
    </dataValidation>
    <dataValidation type="whole" allowBlank="1" showInputMessage="1" showErrorMessage="1" sqref="E82 E75:E76 E9 M75:M76 AK9 U75:U76 AK75:AK76 AC75:AC76 AC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3"/>
  <sheetViews>
    <sheetView tabSelected="1" topLeftCell="A25" zoomScale="96" zoomScaleNormal="96" workbookViewId="0">
      <selection activeCell="C30" sqref="C30:F30"/>
    </sheetView>
  </sheetViews>
  <sheetFormatPr defaultColWidth="8.6328125" defaultRowHeight="14.5" x14ac:dyDescent="0.35"/>
  <cols>
    <col min="1" max="2" width="1.6328125" customWidth="1"/>
    <col min="3" max="3" width="39.6328125" customWidth="1"/>
    <col min="4" max="4" width="53.1796875" customWidth="1"/>
    <col min="5" max="5" width="29.453125" customWidth="1"/>
    <col min="6" max="6" width="81.453125" customWidth="1"/>
    <col min="7" max="7" width="2" customWidth="1"/>
    <col min="8" max="8" width="1.453125" customWidth="1"/>
  </cols>
  <sheetData>
    <row r="1" spans="2:7" ht="15" thickBot="1" x14ac:dyDescent="0.4"/>
    <row r="2" spans="2:7" ht="15" thickBot="1" x14ac:dyDescent="0.4">
      <c r="B2" s="90"/>
      <c r="C2" s="91"/>
      <c r="D2" s="91"/>
      <c r="E2" s="91"/>
      <c r="F2" s="91"/>
      <c r="G2" s="92"/>
    </row>
    <row r="3" spans="2:7" ht="20.5" thickBot="1" x14ac:dyDescent="0.45">
      <c r="B3" s="93"/>
      <c r="C3" s="613" t="s">
        <v>218</v>
      </c>
      <c r="D3" s="614"/>
      <c r="E3" s="614"/>
      <c r="F3" s="615"/>
      <c r="G3" s="60"/>
    </row>
    <row r="4" spans="2:7" x14ac:dyDescent="0.35">
      <c r="B4" s="616"/>
      <c r="C4" s="660"/>
      <c r="D4" s="660"/>
      <c r="E4" s="660"/>
      <c r="F4" s="660"/>
      <c r="G4" s="60"/>
    </row>
    <row r="5" spans="2:7" x14ac:dyDescent="0.35">
      <c r="B5" s="61"/>
      <c r="C5" s="679"/>
      <c r="D5" s="679"/>
      <c r="E5" s="679"/>
      <c r="F5" s="679"/>
      <c r="G5" s="60"/>
    </row>
    <row r="6" spans="2:7" x14ac:dyDescent="0.35">
      <c r="B6" s="61"/>
      <c r="C6" s="62"/>
      <c r="D6" s="63"/>
      <c r="E6" s="62"/>
      <c r="F6" s="63"/>
      <c r="G6" s="60"/>
    </row>
    <row r="7" spans="2:7" x14ac:dyDescent="0.35">
      <c r="B7" s="61"/>
      <c r="C7" s="659" t="s">
        <v>227</v>
      </c>
      <c r="D7" s="659"/>
      <c r="E7" s="64"/>
      <c r="F7" s="63"/>
      <c r="G7" s="60"/>
    </row>
    <row r="8" spans="2:7" ht="15" thickBot="1" x14ac:dyDescent="0.4">
      <c r="B8" s="61"/>
      <c r="C8" s="661" t="s">
        <v>280</v>
      </c>
      <c r="D8" s="661"/>
      <c r="E8" s="661"/>
      <c r="F8" s="661"/>
      <c r="G8" s="60"/>
    </row>
    <row r="9" spans="2:7" ht="15" thickBot="1" x14ac:dyDescent="0.4">
      <c r="B9" s="61"/>
      <c r="C9" s="37" t="s">
        <v>229</v>
      </c>
      <c r="D9" s="38" t="s">
        <v>228</v>
      </c>
      <c r="E9" s="662" t="s">
        <v>259</v>
      </c>
      <c r="F9" s="663"/>
      <c r="G9" s="60"/>
    </row>
    <row r="10" spans="2:7" ht="138.75" customHeight="1" x14ac:dyDescent="0.35">
      <c r="B10" s="61"/>
      <c r="C10" s="39" t="s">
        <v>887</v>
      </c>
      <c r="D10" s="485" t="s">
        <v>1053</v>
      </c>
      <c r="E10" s="673" t="s">
        <v>1189</v>
      </c>
      <c r="F10" s="674"/>
      <c r="G10" s="60"/>
    </row>
    <row r="11" spans="2:7" ht="141" customHeight="1" x14ac:dyDescent="0.35">
      <c r="B11" s="61"/>
      <c r="C11" s="486" t="s">
        <v>888</v>
      </c>
      <c r="D11" s="487" t="s">
        <v>889</v>
      </c>
      <c r="E11" s="675" t="s">
        <v>890</v>
      </c>
      <c r="F11" s="676"/>
      <c r="G11" s="60"/>
    </row>
    <row r="12" spans="2:7" ht="138" customHeight="1" x14ac:dyDescent="0.35">
      <c r="B12" s="61"/>
      <c r="C12" s="40" t="s">
        <v>891</v>
      </c>
      <c r="D12" s="488" t="s">
        <v>1055</v>
      </c>
      <c r="E12" s="664" t="s">
        <v>1054</v>
      </c>
      <c r="F12" s="665"/>
      <c r="G12" s="60"/>
    </row>
    <row r="13" spans="2:7" ht="66.75" customHeight="1" x14ac:dyDescent="0.35">
      <c r="B13" s="61"/>
      <c r="C13" s="489" t="s">
        <v>892</v>
      </c>
      <c r="D13" s="488" t="s">
        <v>893</v>
      </c>
      <c r="E13" s="664" t="s">
        <v>1056</v>
      </c>
      <c r="F13" s="665"/>
      <c r="G13" s="60"/>
    </row>
    <row r="14" spans="2:7" ht="30" customHeight="1" thickBot="1" x14ac:dyDescent="0.4">
      <c r="B14" s="61"/>
      <c r="C14" s="41"/>
      <c r="D14" s="41"/>
      <c r="E14" s="671"/>
      <c r="F14" s="672"/>
      <c r="G14" s="60"/>
    </row>
    <row r="15" spans="2:7" x14ac:dyDescent="0.35">
      <c r="B15" s="61"/>
      <c r="C15" s="63"/>
      <c r="D15" s="63"/>
      <c r="E15" s="63"/>
      <c r="F15" s="63"/>
      <c r="G15" s="60"/>
    </row>
    <row r="16" spans="2:7" x14ac:dyDescent="0.35">
      <c r="B16" s="61"/>
      <c r="C16" s="667" t="s">
        <v>243</v>
      </c>
      <c r="D16" s="667"/>
      <c r="E16" s="667"/>
      <c r="F16" s="667"/>
      <c r="G16" s="60"/>
    </row>
    <row r="17" spans="2:8" ht="15" thickBot="1" x14ac:dyDescent="0.4">
      <c r="B17" s="61"/>
      <c r="C17" s="668" t="s">
        <v>257</v>
      </c>
      <c r="D17" s="668"/>
      <c r="E17" s="668"/>
      <c r="F17" s="668"/>
      <c r="G17" s="60"/>
    </row>
    <row r="18" spans="2:8" ht="15" thickBot="1" x14ac:dyDescent="0.4">
      <c r="B18" s="61"/>
      <c r="C18" s="37" t="s">
        <v>229</v>
      </c>
      <c r="D18" s="38" t="s">
        <v>228</v>
      </c>
      <c r="E18" s="662" t="s">
        <v>259</v>
      </c>
      <c r="F18" s="663"/>
      <c r="G18" s="60"/>
    </row>
    <row r="19" spans="2:8" ht="183.75" customHeight="1" x14ac:dyDescent="0.35">
      <c r="B19" s="61"/>
      <c r="C19" s="488" t="s">
        <v>894</v>
      </c>
      <c r="D19" s="485" t="s">
        <v>1057</v>
      </c>
      <c r="E19" s="669" t="s">
        <v>1065</v>
      </c>
      <c r="F19" s="670"/>
      <c r="G19" s="60"/>
    </row>
    <row r="20" spans="2:8" ht="92.25" customHeight="1" x14ac:dyDescent="0.35">
      <c r="B20" s="61"/>
      <c r="C20" s="488" t="s">
        <v>895</v>
      </c>
      <c r="D20" s="572" t="s">
        <v>1059</v>
      </c>
      <c r="E20" s="664" t="s">
        <v>1061</v>
      </c>
      <c r="F20" s="665"/>
      <c r="G20" s="60"/>
    </row>
    <row r="21" spans="2:8" ht="50.25" customHeight="1" x14ac:dyDescent="0.35">
      <c r="B21" s="61"/>
      <c r="C21" s="488" t="s">
        <v>896</v>
      </c>
      <c r="D21" s="572" t="s">
        <v>1060</v>
      </c>
      <c r="E21" s="664" t="s">
        <v>1061</v>
      </c>
      <c r="F21" s="665"/>
      <c r="G21" s="60"/>
    </row>
    <row r="22" spans="2:8" ht="50.25" customHeight="1" x14ac:dyDescent="0.35">
      <c r="B22" s="61"/>
      <c r="C22" s="490" t="s">
        <v>897</v>
      </c>
      <c r="D22" s="572" t="s">
        <v>1062</v>
      </c>
      <c r="E22" s="664" t="s">
        <v>1061</v>
      </c>
      <c r="F22" s="665"/>
      <c r="G22" s="60"/>
    </row>
    <row r="23" spans="2:8" ht="374.25" customHeight="1" x14ac:dyDescent="0.35">
      <c r="B23" s="61"/>
      <c r="C23" s="490" t="s">
        <v>1063</v>
      </c>
      <c r="D23" s="572" t="s">
        <v>1064</v>
      </c>
      <c r="E23" s="664" t="s">
        <v>1151</v>
      </c>
      <c r="F23" s="665"/>
      <c r="G23" s="60"/>
    </row>
    <row r="24" spans="2:8" ht="187.5" customHeight="1" x14ac:dyDescent="0.35">
      <c r="B24" s="61"/>
      <c r="C24" s="490" t="s">
        <v>1099</v>
      </c>
      <c r="D24" s="572" t="s">
        <v>1100</v>
      </c>
      <c r="E24" s="664" t="s">
        <v>1101</v>
      </c>
      <c r="F24" s="665"/>
      <c r="G24" s="60"/>
    </row>
    <row r="25" spans="2:8" ht="21" customHeight="1" x14ac:dyDescent="0.35">
      <c r="B25" s="61"/>
      <c r="C25" s="490"/>
      <c r="D25" s="572"/>
      <c r="E25" s="664"/>
      <c r="F25" s="665"/>
      <c r="G25" s="60"/>
    </row>
    <row r="26" spans="2:8" ht="61.5" customHeight="1" x14ac:dyDescent="0.35">
      <c r="B26" s="61"/>
      <c r="C26" s="677" t="s">
        <v>1058</v>
      </c>
      <c r="D26" s="678"/>
      <c r="E26" s="678"/>
      <c r="F26" s="678"/>
      <c r="G26" s="60"/>
    </row>
    <row r="27" spans="2:8" x14ac:dyDescent="0.35">
      <c r="B27" s="61"/>
      <c r="C27" s="63"/>
      <c r="D27" s="63"/>
      <c r="E27" s="63"/>
      <c r="F27" s="63"/>
      <c r="G27" s="60"/>
    </row>
    <row r="28" spans="2:8" ht="21" customHeight="1" x14ac:dyDescent="0.35">
      <c r="B28" s="61"/>
      <c r="C28" s="666" t="s">
        <v>242</v>
      </c>
      <c r="D28" s="666"/>
      <c r="E28" s="666"/>
      <c r="F28" s="666"/>
      <c r="G28" s="60"/>
    </row>
    <row r="29" spans="2:8" ht="15" thickBot="1" x14ac:dyDescent="0.4">
      <c r="B29" s="61"/>
      <c r="C29" s="661" t="s">
        <v>260</v>
      </c>
      <c r="D29" s="661"/>
      <c r="E29" s="687"/>
      <c r="F29" s="687"/>
      <c r="G29" s="60"/>
    </row>
    <row r="30" spans="2:8" ht="35.25" customHeight="1" thickBot="1" x14ac:dyDescent="0.4">
      <c r="B30" s="61"/>
      <c r="C30" s="690" t="s">
        <v>1066</v>
      </c>
      <c r="D30" s="691"/>
      <c r="E30" s="691"/>
      <c r="F30" s="692"/>
      <c r="G30" s="60"/>
    </row>
    <row r="31" spans="2:8" ht="15" thickBot="1" x14ac:dyDescent="0.4">
      <c r="B31" s="402"/>
      <c r="C31" s="684"/>
      <c r="D31" s="685"/>
      <c r="E31" s="684"/>
      <c r="F31" s="685"/>
      <c r="G31" s="65"/>
      <c r="H31" s="404"/>
    </row>
    <row r="32" spans="2:8" ht="15" customHeight="1" x14ac:dyDescent="0.35">
      <c r="B32" s="403"/>
      <c r="C32" s="686"/>
      <c r="D32" s="686"/>
      <c r="E32" s="686"/>
      <c r="F32" s="686"/>
      <c r="G32" s="403"/>
    </row>
    <row r="33" spans="2:7" x14ac:dyDescent="0.35">
      <c r="B33" s="8"/>
      <c r="C33" s="686"/>
      <c r="D33" s="686"/>
      <c r="E33" s="686"/>
      <c r="F33" s="686"/>
      <c r="G33" s="8"/>
    </row>
    <row r="34" spans="2:7" x14ac:dyDescent="0.35">
      <c r="B34" s="8"/>
      <c r="C34" s="688"/>
      <c r="D34" s="688"/>
      <c r="E34" s="688"/>
      <c r="F34" s="688"/>
      <c r="G34" s="8"/>
    </row>
    <row r="35" spans="2:7" x14ac:dyDescent="0.35">
      <c r="B35" s="8"/>
      <c r="C35" s="8"/>
      <c r="D35" s="8"/>
      <c r="E35" s="8"/>
      <c r="F35" s="8"/>
      <c r="G35" s="8"/>
    </row>
    <row r="36" spans="2:7" x14ac:dyDescent="0.35">
      <c r="B36" s="8"/>
      <c r="C36" s="8"/>
      <c r="D36" s="8"/>
      <c r="E36" s="8"/>
      <c r="F36" s="8"/>
      <c r="G36" s="8"/>
    </row>
    <row r="37" spans="2:7" x14ac:dyDescent="0.35">
      <c r="B37" s="8"/>
      <c r="C37" s="680"/>
      <c r="D37" s="680"/>
      <c r="E37" s="7"/>
      <c r="F37" s="8"/>
      <c r="G37" s="8"/>
    </row>
    <row r="38" spans="2:7" x14ac:dyDescent="0.35">
      <c r="B38" s="8"/>
      <c r="C38" s="680"/>
      <c r="D38" s="680"/>
      <c r="E38" s="7"/>
      <c r="F38" s="8"/>
      <c r="G38" s="8"/>
    </row>
    <row r="39" spans="2:7" x14ac:dyDescent="0.35">
      <c r="B39" s="8"/>
      <c r="C39" s="693"/>
      <c r="D39" s="693"/>
      <c r="E39" s="693"/>
      <c r="F39" s="693"/>
      <c r="G39" s="8"/>
    </row>
    <row r="40" spans="2:7" x14ac:dyDescent="0.35">
      <c r="B40" s="8"/>
      <c r="C40" s="682"/>
      <c r="D40" s="682"/>
      <c r="E40" s="683"/>
      <c r="F40" s="683"/>
      <c r="G40" s="8"/>
    </row>
    <row r="41" spans="2:7" x14ac:dyDescent="0.35">
      <c r="B41" s="8"/>
      <c r="C41" s="682"/>
      <c r="D41" s="682"/>
      <c r="E41" s="689"/>
      <c r="F41" s="689"/>
      <c r="G41" s="8"/>
    </row>
    <row r="42" spans="2:7" x14ac:dyDescent="0.35">
      <c r="B42" s="8"/>
      <c r="C42" s="8"/>
      <c r="D42" s="8"/>
      <c r="E42" s="8"/>
      <c r="F42" s="8"/>
      <c r="G42" s="8"/>
    </row>
    <row r="43" spans="2:7" x14ac:dyDescent="0.35">
      <c r="B43" s="8"/>
      <c r="C43" s="680"/>
      <c r="D43" s="680"/>
      <c r="E43" s="7"/>
      <c r="F43" s="8"/>
      <c r="G43" s="8"/>
    </row>
    <row r="44" spans="2:7" x14ac:dyDescent="0.35">
      <c r="B44" s="8"/>
      <c r="C44" s="680"/>
      <c r="D44" s="680"/>
      <c r="E44" s="681"/>
      <c r="F44" s="681"/>
      <c r="G44" s="8"/>
    </row>
    <row r="45" spans="2:7" x14ac:dyDescent="0.35">
      <c r="B45" s="8"/>
      <c r="C45" s="7"/>
      <c r="D45" s="7"/>
      <c r="E45" s="7"/>
      <c r="F45" s="7"/>
      <c r="G45" s="8"/>
    </row>
    <row r="46" spans="2:7" x14ac:dyDescent="0.35">
      <c r="B46" s="8"/>
      <c r="C46" s="682"/>
      <c r="D46" s="682"/>
      <c r="E46" s="683"/>
      <c r="F46" s="683"/>
      <c r="G46" s="8"/>
    </row>
    <row r="47" spans="2:7" x14ac:dyDescent="0.35">
      <c r="B47" s="8"/>
      <c r="C47" s="682"/>
      <c r="D47" s="682"/>
      <c r="E47" s="689"/>
      <c r="F47" s="689"/>
      <c r="G47" s="8"/>
    </row>
    <row r="48" spans="2:7" x14ac:dyDescent="0.35">
      <c r="B48" s="8"/>
      <c r="C48" s="8"/>
      <c r="D48" s="8"/>
      <c r="E48" s="8"/>
      <c r="F48" s="8"/>
      <c r="G48" s="8"/>
    </row>
    <row r="49" spans="2:7" x14ac:dyDescent="0.35">
      <c r="B49" s="8"/>
      <c r="C49" s="680"/>
      <c r="D49" s="680"/>
      <c r="E49" s="8"/>
      <c r="F49" s="8"/>
      <c r="G49" s="8"/>
    </row>
    <row r="50" spans="2:7" x14ac:dyDescent="0.35">
      <c r="B50" s="8"/>
      <c r="C50" s="680"/>
      <c r="D50" s="680"/>
      <c r="E50" s="689"/>
      <c r="F50" s="689"/>
      <c r="G50" s="8"/>
    </row>
    <row r="51" spans="2:7" x14ac:dyDescent="0.35">
      <c r="B51" s="8"/>
      <c r="C51" s="682"/>
      <c r="D51" s="682"/>
      <c r="E51" s="689"/>
      <c r="F51" s="689"/>
      <c r="G51" s="8"/>
    </row>
    <row r="52" spans="2:7" x14ac:dyDescent="0.35">
      <c r="B52" s="8"/>
      <c r="C52" s="9"/>
      <c r="D52" s="8"/>
      <c r="E52" s="9"/>
      <c r="F52" s="8"/>
      <c r="G52" s="8"/>
    </row>
    <row r="53" spans="2:7" x14ac:dyDescent="0.35">
      <c r="B53" s="8"/>
      <c r="C53" s="9"/>
      <c r="D53" s="9"/>
      <c r="E53" s="9"/>
      <c r="F53" s="9"/>
      <c r="G53" s="10"/>
    </row>
  </sheetData>
  <mergeCells count="53">
    <mergeCell ref="C51:D51"/>
    <mergeCell ref="E51:F51"/>
    <mergeCell ref="C47:D47"/>
    <mergeCell ref="E47:F47"/>
    <mergeCell ref="C29:D29"/>
    <mergeCell ref="C30:F30"/>
    <mergeCell ref="C50:D50"/>
    <mergeCell ref="E50:F50"/>
    <mergeCell ref="C37:D37"/>
    <mergeCell ref="C38:D38"/>
    <mergeCell ref="E41:F41"/>
    <mergeCell ref="C43:D43"/>
    <mergeCell ref="C39:F39"/>
    <mergeCell ref="C40:D40"/>
    <mergeCell ref="E40:F40"/>
    <mergeCell ref="C41:D41"/>
    <mergeCell ref="E22:F22"/>
    <mergeCell ref="E24:F24"/>
    <mergeCell ref="C49:D49"/>
    <mergeCell ref="C44:D44"/>
    <mergeCell ref="E44:F44"/>
    <mergeCell ref="C46:D46"/>
    <mergeCell ref="E46:F46"/>
    <mergeCell ref="C31:D31"/>
    <mergeCell ref="E31:F31"/>
    <mergeCell ref="C32:D32"/>
    <mergeCell ref="E32:F32"/>
    <mergeCell ref="C33:D33"/>
    <mergeCell ref="E33:F33"/>
    <mergeCell ref="E29:F29"/>
    <mergeCell ref="C34:D34"/>
    <mergeCell ref="E34:F34"/>
    <mergeCell ref="C3:F3"/>
    <mergeCell ref="B4:F4"/>
    <mergeCell ref="C5:F5"/>
    <mergeCell ref="C7:D7"/>
    <mergeCell ref="C8:F8"/>
    <mergeCell ref="E9:F9"/>
    <mergeCell ref="E13:F13"/>
    <mergeCell ref="C28:F28"/>
    <mergeCell ref="C16:F16"/>
    <mergeCell ref="C17:F17"/>
    <mergeCell ref="E25:F25"/>
    <mergeCell ref="E19:F19"/>
    <mergeCell ref="E14:F14"/>
    <mergeCell ref="E10:F10"/>
    <mergeCell ref="E11:F11"/>
    <mergeCell ref="E12:F12"/>
    <mergeCell ref="E23:F23"/>
    <mergeCell ref="E18:F18"/>
    <mergeCell ref="E20:F20"/>
    <mergeCell ref="E21:F21"/>
    <mergeCell ref="C26:F26"/>
  </mergeCells>
  <dataValidations disablePrompts="1" count="2">
    <dataValidation type="whole" allowBlank="1" showInputMessage="1" showErrorMessage="1" sqref="E46 E40" xr:uid="{00000000-0002-0000-0300-000000000000}">
      <formula1>-999999999</formula1>
      <formula2>999999999</formula2>
    </dataValidation>
    <dataValidation type="list" allowBlank="1" showInputMessage="1" showErrorMessage="1" sqref="E50" xr:uid="{00000000-0002-0000-0300-000001000000}">
      <formula1>$K$57:$K$58</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D1" zoomScale="80" zoomScaleNormal="80" workbookViewId="0">
      <selection activeCell="E43" sqref="E43:G43"/>
    </sheetView>
  </sheetViews>
  <sheetFormatPr defaultColWidth="9.36328125" defaultRowHeight="14.5" x14ac:dyDescent="0.35"/>
  <cols>
    <col min="1" max="2" width="1.6328125" style="265" customWidth="1"/>
    <col min="3" max="3" width="45.453125" style="265" customWidth="1"/>
    <col min="4" max="4" width="19" style="265" customWidth="1"/>
    <col min="5" max="5" width="30.1796875" style="265" customWidth="1"/>
    <col min="6" max="6" width="30.6328125" style="265" customWidth="1"/>
    <col min="7" max="7" width="152.6328125" style="265" customWidth="1"/>
    <col min="8" max="8" width="30.36328125" style="265" customWidth="1"/>
    <col min="9" max="9" width="85.453125" style="265" customWidth="1"/>
    <col min="10" max="10" width="146.36328125" style="265" customWidth="1"/>
    <col min="11" max="12" width="24.453125" style="265" customWidth="1"/>
    <col min="13" max="14" width="2" style="265" customWidth="1"/>
    <col min="15" max="19" width="9.36328125" style="265"/>
    <col min="20" max="16384" width="9.36328125" style="264"/>
  </cols>
  <sheetData>
    <row r="1" spans="1:19" ht="15" thickBot="1" x14ac:dyDescent="0.4"/>
    <row r="2" spans="1:19" ht="15" thickBot="1" x14ac:dyDescent="0.4">
      <c r="B2" s="327"/>
      <c r="C2" s="326"/>
      <c r="D2" s="326"/>
      <c r="E2" s="326"/>
      <c r="F2" s="326"/>
      <c r="G2" s="326"/>
      <c r="H2" s="326"/>
      <c r="I2" s="326"/>
      <c r="J2" s="326"/>
      <c r="K2" s="326"/>
      <c r="L2" s="326"/>
      <c r="M2" s="325"/>
      <c r="N2" s="266"/>
    </row>
    <row r="3" spans="1:19" customFormat="1" ht="20.5" thickBot="1" x14ac:dyDescent="0.45">
      <c r="A3" s="6"/>
      <c r="B3" s="93"/>
      <c r="C3" s="734" t="s">
        <v>704</v>
      </c>
      <c r="D3" s="735"/>
      <c r="E3" s="735"/>
      <c r="F3" s="735"/>
      <c r="G3" s="736"/>
      <c r="H3" s="324"/>
      <c r="I3" s="324"/>
      <c r="J3" s="324"/>
      <c r="K3" s="324"/>
      <c r="L3" s="324"/>
      <c r="M3" s="323"/>
      <c r="N3" s="156"/>
      <c r="O3" s="6"/>
      <c r="P3" s="6"/>
      <c r="Q3" s="6"/>
      <c r="R3" s="6"/>
      <c r="S3" s="6"/>
    </row>
    <row r="4" spans="1:19" customFormat="1" x14ac:dyDescent="0.35">
      <c r="A4" s="6"/>
      <c r="B4" s="93"/>
      <c r="C4" s="324"/>
      <c r="D4" s="324"/>
      <c r="E4" s="324"/>
      <c r="F4" s="324"/>
      <c r="G4" s="324"/>
      <c r="H4" s="324"/>
      <c r="I4" s="324"/>
      <c r="J4" s="324"/>
      <c r="K4" s="324"/>
      <c r="L4" s="324"/>
      <c r="M4" s="323"/>
      <c r="N4" s="156"/>
      <c r="O4" s="6"/>
      <c r="P4" s="6"/>
      <c r="Q4" s="6"/>
      <c r="R4" s="6"/>
      <c r="S4" s="6"/>
    </row>
    <row r="5" spans="1:19" x14ac:dyDescent="0.35">
      <c r="B5" s="272"/>
      <c r="C5" s="314"/>
      <c r="D5" s="314"/>
      <c r="E5" s="314"/>
      <c r="F5" s="314"/>
      <c r="G5" s="314"/>
      <c r="H5" s="314"/>
      <c r="I5" s="314"/>
      <c r="J5" s="314"/>
      <c r="K5" s="314"/>
      <c r="L5" s="314"/>
      <c r="M5" s="273"/>
      <c r="N5" s="266"/>
    </row>
    <row r="6" spans="1:19" x14ac:dyDescent="0.35">
      <c r="B6" s="272"/>
      <c r="C6" s="276" t="s">
        <v>703</v>
      </c>
      <c r="D6" s="314"/>
      <c r="E6" s="314"/>
      <c r="F6" s="314"/>
      <c r="G6" s="314"/>
      <c r="H6" s="314"/>
      <c r="I6" s="314"/>
      <c r="J6" s="314"/>
      <c r="K6" s="314"/>
      <c r="L6" s="314"/>
      <c r="M6" s="273"/>
      <c r="N6" s="266"/>
    </row>
    <row r="7" spans="1:19" ht="15" thickBot="1" x14ac:dyDescent="0.4">
      <c r="B7" s="272"/>
      <c r="C7" s="314"/>
      <c r="D7" s="314"/>
      <c r="E7" s="314"/>
      <c r="F7" s="314"/>
      <c r="G7" s="314"/>
      <c r="H7" s="314"/>
      <c r="I7" s="314"/>
      <c r="J7" s="314"/>
      <c r="K7" s="314"/>
      <c r="L7" s="314"/>
      <c r="M7" s="273"/>
      <c r="N7" s="266"/>
    </row>
    <row r="8" spans="1:19" ht="51" customHeight="1" thickBot="1" x14ac:dyDescent="0.4">
      <c r="B8" s="272"/>
      <c r="C8" s="322" t="s">
        <v>787</v>
      </c>
      <c r="D8" s="696"/>
      <c r="E8" s="696"/>
      <c r="F8" s="696"/>
      <c r="G8" s="697"/>
      <c r="H8" s="314"/>
      <c r="I8" s="314"/>
      <c r="J8" s="314"/>
      <c r="K8" s="314"/>
      <c r="L8" s="314"/>
      <c r="M8" s="273"/>
      <c r="N8" s="266"/>
    </row>
    <row r="9" spans="1:19" ht="15" thickBot="1" x14ac:dyDescent="0.4">
      <c r="B9" s="272"/>
      <c r="C9" s="314"/>
      <c r="D9" s="314"/>
      <c r="E9" s="314"/>
      <c r="F9" s="314"/>
      <c r="G9" s="314"/>
      <c r="H9" s="314"/>
      <c r="I9" s="314"/>
      <c r="J9" s="314"/>
      <c r="K9" s="314"/>
      <c r="L9" s="314"/>
      <c r="M9" s="273"/>
      <c r="N9" s="266"/>
    </row>
    <row r="10" spans="1:19" ht="112" x14ac:dyDescent="0.35">
      <c r="B10" s="272"/>
      <c r="C10" s="321" t="s">
        <v>788</v>
      </c>
      <c r="D10" s="297" t="s">
        <v>789</v>
      </c>
      <c r="E10" s="297" t="s">
        <v>790</v>
      </c>
      <c r="F10" s="297" t="s">
        <v>702</v>
      </c>
      <c r="G10" s="297" t="s">
        <v>791</v>
      </c>
      <c r="H10" s="297" t="s">
        <v>792</v>
      </c>
      <c r="I10" s="297" t="s">
        <v>701</v>
      </c>
      <c r="J10" s="297" t="s">
        <v>793</v>
      </c>
      <c r="K10" s="297" t="s">
        <v>794</v>
      </c>
      <c r="L10" s="296" t="s">
        <v>795</v>
      </c>
      <c r="M10" s="273"/>
      <c r="N10" s="279"/>
    </row>
    <row r="11" spans="1:19" ht="202.5" customHeight="1" x14ac:dyDescent="0.35">
      <c r="B11" s="272"/>
      <c r="C11" s="289" t="s">
        <v>700</v>
      </c>
      <c r="D11" s="320"/>
      <c r="E11" s="320"/>
      <c r="F11" s="491" t="s">
        <v>898</v>
      </c>
      <c r="G11" s="491" t="s">
        <v>899</v>
      </c>
      <c r="H11" s="491" t="s">
        <v>900</v>
      </c>
      <c r="I11" s="484" t="s">
        <v>901</v>
      </c>
      <c r="J11" s="484" t="s">
        <v>902</v>
      </c>
      <c r="K11" s="491" t="s">
        <v>903</v>
      </c>
      <c r="L11" s="286"/>
      <c r="M11" s="280"/>
      <c r="N11" s="279"/>
    </row>
    <row r="12" spans="1:19" ht="409.5" x14ac:dyDescent="0.35">
      <c r="B12" s="272"/>
      <c r="C12" s="289" t="s">
        <v>699</v>
      </c>
      <c r="D12" s="320"/>
      <c r="E12" s="320"/>
      <c r="F12" s="491" t="s">
        <v>904</v>
      </c>
      <c r="G12" s="484" t="s">
        <v>948</v>
      </c>
      <c r="H12" s="491" t="s">
        <v>905</v>
      </c>
      <c r="I12" s="491" t="s">
        <v>906</v>
      </c>
      <c r="J12" s="484" t="s">
        <v>907</v>
      </c>
      <c r="K12" s="491" t="s">
        <v>903</v>
      </c>
      <c r="L12" s="286"/>
      <c r="M12" s="280"/>
      <c r="N12" s="279"/>
    </row>
    <row r="13" spans="1:19" ht="35.25" customHeight="1" x14ac:dyDescent="0.35">
      <c r="B13" s="272"/>
      <c r="C13" s="289" t="s">
        <v>698</v>
      </c>
      <c r="D13" s="320"/>
      <c r="E13" s="320"/>
      <c r="F13" s="287"/>
      <c r="G13" s="287"/>
      <c r="H13" s="287"/>
      <c r="I13" s="287"/>
      <c r="J13" s="287"/>
      <c r="K13" s="287"/>
      <c r="L13" s="286"/>
      <c r="M13" s="280"/>
      <c r="N13" s="279"/>
    </row>
    <row r="14" spans="1:19" ht="33.75" customHeight="1" x14ac:dyDescent="0.35">
      <c r="B14" s="272"/>
      <c r="C14" s="289" t="s">
        <v>697</v>
      </c>
      <c r="D14" s="320"/>
      <c r="E14" s="320"/>
      <c r="F14" s="287"/>
      <c r="G14" s="287"/>
      <c r="H14" s="287"/>
      <c r="I14" s="287"/>
      <c r="J14" s="287"/>
      <c r="K14" s="287"/>
      <c r="L14" s="286"/>
      <c r="M14" s="280"/>
      <c r="N14" s="279"/>
    </row>
    <row r="15" spans="1:19" ht="221.25" customHeight="1" x14ac:dyDescent="0.35">
      <c r="B15" s="272"/>
      <c r="C15" s="289" t="s">
        <v>696</v>
      </c>
      <c r="D15" s="320"/>
      <c r="E15" s="320"/>
      <c r="F15" s="491" t="s">
        <v>908</v>
      </c>
      <c r="G15" s="492" t="s">
        <v>909</v>
      </c>
      <c r="H15" s="491" t="s">
        <v>910</v>
      </c>
      <c r="I15" s="484" t="s">
        <v>911</v>
      </c>
      <c r="J15" s="491" t="s">
        <v>912</v>
      </c>
      <c r="K15" s="491" t="s">
        <v>903</v>
      </c>
      <c r="L15" s="286"/>
      <c r="M15" s="280"/>
      <c r="N15" s="279"/>
    </row>
    <row r="16" spans="1:19" ht="20" customHeight="1" x14ac:dyDescent="0.35">
      <c r="B16" s="272"/>
      <c r="C16" s="289" t="s">
        <v>695</v>
      </c>
      <c r="D16" s="320"/>
      <c r="E16" s="320"/>
      <c r="F16" s="287"/>
      <c r="G16" s="287"/>
      <c r="H16" s="287"/>
      <c r="I16" s="287"/>
      <c r="J16" s="287"/>
      <c r="K16" s="287"/>
      <c r="L16" s="286"/>
      <c r="M16" s="280"/>
      <c r="N16" s="279"/>
    </row>
    <row r="17" spans="1:19" ht="177" customHeight="1" thickBot="1" x14ac:dyDescent="0.4">
      <c r="B17" s="272"/>
      <c r="C17" s="289" t="s">
        <v>694</v>
      </c>
      <c r="D17" s="320"/>
      <c r="E17" s="320"/>
      <c r="F17" s="287" t="s">
        <v>913</v>
      </c>
      <c r="G17" s="287" t="s">
        <v>914</v>
      </c>
      <c r="H17" s="493" t="s">
        <v>915</v>
      </c>
      <c r="I17" s="493" t="s">
        <v>916</v>
      </c>
      <c r="J17" s="494" t="s">
        <v>917</v>
      </c>
      <c r="K17" s="491" t="s">
        <v>903</v>
      </c>
      <c r="L17" s="286"/>
      <c r="M17" s="280"/>
      <c r="N17" s="279"/>
    </row>
    <row r="18" spans="1:19" ht="31.5" customHeight="1" x14ac:dyDescent="0.35">
      <c r="B18" s="272"/>
      <c r="C18" s="289" t="s">
        <v>693</v>
      </c>
      <c r="D18" s="320"/>
      <c r="E18" s="320"/>
      <c r="F18" s="287"/>
      <c r="G18" s="287"/>
      <c r="H18" s="287"/>
      <c r="I18" s="287"/>
      <c r="J18" s="287"/>
      <c r="K18" s="287"/>
      <c r="L18" s="286"/>
      <c r="M18" s="280"/>
      <c r="N18" s="279"/>
    </row>
    <row r="19" spans="1:19" ht="139.5" customHeight="1" x14ac:dyDescent="0.35">
      <c r="B19" s="272"/>
      <c r="C19" s="289" t="s">
        <v>692</v>
      </c>
      <c r="D19" s="320"/>
      <c r="E19" s="320"/>
      <c r="F19" s="287" t="s">
        <v>918</v>
      </c>
      <c r="G19" s="287" t="s">
        <v>919</v>
      </c>
      <c r="H19" s="287" t="s">
        <v>920</v>
      </c>
      <c r="I19" s="287" t="s">
        <v>921</v>
      </c>
      <c r="J19" s="287" t="s">
        <v>922</v>
      </c>
      <c r="K19" s="287" t="s">
        <v>903</v>
      </c>
      <c r="L19" s="286"/>
      <c r="M19" s="280"/>
      <c r="N19" s="279"/>
    </row>
    <row r="20" spans="1:19" ht="124.5" customHeight="1" x14ac:dyDescent="0.35">
      <c r="B20" s="272"/>
      <c r="C20" s="289" t="s">
        <v>691</v>
      </c>
      <c r="D20" s="320"/>
      <c r="E20" s="320"/>
      <c r="F20" s="287" t="s">
        <v>923</v>
      </c>
      <c r="G20" s="287" t="s">
        <v>924</v>
      </c>
      <c r="H20" s="287" t="s">
        <v>925</v>
      </c>
      <c r="I20" s="287" t="s">
        <v>926</v>
      </c>
      <c r="J20" s="287" t="s">
        <v>927</v>
      </c>
      <c r="K20" s="287" t="s">
        <v>928</v>
      </c>
      <c r="L20" s="286"/>
      <c r="M20" s="280"/>
      <c r="N20" s="279"/>
    </row>
    <row r="21" spans="1:19" ht="254.25" customHeight="1" x14ac:dyDescent="0.35">
      <c r="B21" s="272"/>
      <c r="C21" s="289" t="s">
        <v>690</v>
      </c>
      <c r="D21" s="320"/>
      <c r="E21" s="320"/>
      <c r="F21" s="287" t="s">
        <v>929</v>
      </c>
      <c r="G21" s="287" t="s">
        <v>930</v>
      </c>
      <c r="H21" s="287" t="s">
        <v>931</v>
      </c>
      <c r="I21" s="287" t="s">
        <v>932</v>
      </c>
      <c r="J21" s="287" t="s">
        <v>949</v>
      </c>
      <c r="K21" s="287" t="s">
        <v>928</v>
      </c>
      <c r="L21" s="286"/>
      <c r="M21" s="280"/>
      <c r="N21" s="279"/>
    </row>
    <row r="22" spans="1:19" ht="132" customHeight="1" x14ac:dyDescent="0.35">
      <c r="B22" s="272"/>
      <c r="C22" s="289" t="s">
        <v>689</v>
      </c>
      <c r="D22" s="320"/>
      <c r="E22" s="320"/>
      <c r="F22" s="287" t="s">
        <v>933</v>
      </c>
      <c r="G22" s="492" t="s">
        <v>934</v>
      </c>
      <c r="H22" s="287" t="s">
        <v>935</v>
      </c>
      <c r="I22" s="287" t="s">
        <v>936</v>
      </c>
      <c r="J22" s="287" t="s">
        <v>937</v>
      </c>
      <c r="K22" s="287" t="s">
        <v>928</v>
      </c>
      <c r="L22" s="286"/>
      <c r="M22" s="280"/>
      <c r="N22" s="279"/>
    </row>
    <row r="23" spans="1:19" ht="295.5" customHeight="1" x14ac:dyDescent="0.35">
      <c r="B23" s="272"/>
      <c r="C23" s="584" t="s">
        <v>688</v>
      </c>
      <c r="D23" s="585"/>
      <c r="E23" s="585"/>
      <c r="F23" s="586" t="s">
        <v>1166</v>
      </c>
      <c r="G23" s="492" t="s">
        <v>1167</v>
      </c>
      <c r="H23" s="492" t="s">
        <v>1182</v>
      </c>
      <c r="I23" s="492" t="s">
        <v>1183</v>
      </c>
      <c r="J23" s="492" t="s">
        <v>1184</v>
      </c>
      <c r="K23" s="492" t="s">
        <v>928</v>
      </c>
      <c r="L23" s="286"/>
      <c r="M23" s="280"/>
      <c r="N23" s="279"/>
    </row>
    <row r="24" spans="1:19" ht="118.5" customHeight="1" x14ac:dyDescent="0.35">
      <c r="B24" s="272"/>
      <c r="C24" s="289" t="s">
        <v>687</v>
      </c>
      <c r="D24" s="320"/>
      <c r="E24" s="320"/>
      <c r="F24" s="287" t="s">
        <v>938</v>
      </c>
      <c r="G24" s="287" t="s">
        <v>939</v>
      </c>
      <c r="H24" s="287" t="s">
        <v>940</v>
      </c>
      <c r="I24" s="287" t="s">
        <v>941</v>
      </c>
      <c r="J24" s="287" t="s">
        <v>942</v>
      </c>
      <c r="K24" s="287" t="s">
        <v>928</v>
      </c>
      <c r="L24" s="286"/>
      <c r="M24" s="280"/>
      <c r="N24" s="279"/>
    </row>
    <row r="25" spans="1:19" ht="172.5" customHeight="1" thickBot="1" x14ac:dyDescent="0.4">
      <c r="B25" s="272"/>
      <c r="C25" s="319" t="s">
        <v>686</v>
      </c>
      <c r="D25" s="318"/>
      <c r="E25" s="318"/>
      <c r="F25" s="317" t="s">
        <v>943</v>
      </c>
      <c r="G25" s="317" t="s">
        <v>944</v>
      </c>
      <c r="H25" s="287" t="s">
        <v>945</v>
      </c>
      <c r="I25" s="317" t="s">
        <v>946</v>
      </c>
      <c r="J25" s="317" t="s">
        <v>947</v>
      </c>
      <c r="K25" s="287" t="s">
        <v>928</v>
      </c>
      <c r="L25" s="316"/>
      <c r="M25" s="280"/>
      <c r="N25" s="279"/>
    </row>
    <row r="26" spans="1:19" x14ac:dyDescent="0.35">
      <c r="B26" s="272"/>
      <c r="C26" s="274"/>
      <c r="D26" s="274"/>
      <c r="E26" s="274"/>
      <c r="F26" s="274"/>
      <c r="G26" s="274"/>
      <c r="H26" s="274"/>
      <c r="I26" s="274"/>
      <c r="J26" s="274"/>
      <c r="K26" s="274"/>
      <c r="L26" s="274"/>
      <c r="M26" s="273"/>
      <c r="N26" s="266"/>
    </row>
    <row r="27" spans="1:19" x14ac:dyDescent="0.35">
      <c r="B27" s="272"/>
      <c r="C27" s="274"/>
      <c r="D27" s="274"/>
      <c r="E27" s="274"/>
      <c r="F27" s="274"/>
      <c r="G27" s="274"/>
      <c r="H27" s="274"/>
      <c r="I27" s="274"/>
      <c r="J27" s="274"/>
      <c r="K27" s="274"/>
      <c r="L27" s="274"/>
      <c r="M27" s="273"/>
      <c r="N27" s="266"/>
    </row>
    <row r="28" spans="1:19" x14ac:dyDescent="0.35">
      <c r="B28" s="272"/>
      <c r="C28" s="276" t="s">
        <v>685</v>
      </c>
      <c r="D28" s="274"/>
      <c r="E28" s="274"/>
      <c r="F28" s="274"/>
      <c r="G28" s="274"/>
      <c r="H28" s="274"/>
      <c r="I28" s="274"/>
      <c r="J28" s="274"/>
      <c r="K28" s="274"/>
      <c r="L28" s="274"/>
      <c r="M28" s="273"/>
      <c r="N28" s="266"/>
    </row>
    <row r="29" spans="1:19" ht="15" thickBot="1" x14ac:dyDescent="0.4">
      <c r="B29" s="272"/>
      <c r="C29" s="276"/>
      <c r="D29" s="274"/>
      <c r="E29" s="274"/>
      <c r="F29" s="274"/>
      <c r="G29" s="274"/>
      <c r="H29" s="274"/>
      <c r="I29" s="274"/>
      <c r="J29" s="274"/>
      <c r="K29" s="274"/>
      <c r="L29" s="274"/>
      <c r="M29" s="273"/>
      <c r="N29" s="266"/>
    </row>
    <row r="30" spans="1:19" s="310" customFormat="1" ht="40.25" customHeight="1" x14ac:dyDescent="0.35">
      <c r="A30" s="311"/>
      <c r="B30" s="315"/>
      <c r="C30" s="728" t="s">
        <v>684</v>
      </c>
      <c r="D30" s="729"/>
      <c r="E30" s="741" t="s">
        <v>1067</v>
      </c>
      <c r="F30" s="741"/>
      <c r="G30" s="742"/>
      <c r="H30" s="314"/>
      <c r="I30" s="314"/>
      <c r="J30" s="314"/>
      <c r="K30" s="314"/>
      <c r="L30" s="314"/>
      <c r="M30" s="313"/>
      <c r="N30" s="312"/>
      <c r="O30" s="311"/>
      <c r="P30" s="311"/>
      <c r="Q30" s="311"/>
      <c r="R30" s="311"/>
      <c r="S30" s="311"/>
    </row>
    <row r="31" spans="1:19" s="310" customFormat="1" ht="40.25" customHeight="1" x14ac:dyDescent="0.35">
      <c r="A31" s="311"/>
      <c r="B31" s="315"/>
      <c r="C31" s="737" t="s">
        <v>683</v>
      </c>
      <c r="D31" s="738"/>
      <c r="E31" s="743" t="s">
        <v>1068</v>
      </c>
      <c r="F31" s="743"/>
      <c r="G31" s="744"/>
      <c r="H31" s="314"/>
      <c r="I31" s="314"/>
      <c r="J31" s="314"/>
      <c r="K31" s="314"/>
      <c r="L31" s="314"/>
      <c r="M31" s="313"/>
      <c r="N31" s="312"/>
      <c r="O31" s="311"/>
      <c r="P31" s="311"/>
      <c r="Q31" s="311"/>
      <c r="R31" s="311"/>
      <c r="S31" s="311"/>
    </row>
    <row r="32" spans="1:19" s="310" customFormat="1" ht="328.5" customHeight="1" thickBot="1" x14ac:dyDescent="0.4">
      <c r="A32" s="311"/>
      <c r="B32" s="315"/>
      <c r="C32" s="739" t="s">
        <v>682</v>
      </c>
      <c r="D32" s="740"/>
      <c r="E32" s="745" t="s">
        <v>1069</v>
      </c>
      <c r="F32" s="745"/>
      <c r="G32" s="746"/>
      <c r="H32" s="314"/>
      <c r="I32" s="314"/>
      <c r="J32" s="314"/>
      <c r="K32" s="314"/>
      <c r="L32" s="314"/>
      <c r="M32" s="313"/>
      <c r="N32" s="312"/>
      <c r="O32" s="311"/>
      <c r="P32" s="311"/>
      <c r="Q32" s="311"/>
      <c r="R32" s="311"/>
      <c r="S32" s="311"/>
    </row>
    <row r="33" spans="1:19" s="310" customFormat="1" ht="14" x14ac:dyDescent="0.35">
      <c r="A33" s="311"/>
      <c r="B33" s="315"/>
      <c r="C33" s="301"/>
      <c r="D33" s="314"/>
      <c r="E33" s="314"/>
      <c r="F33" s="314"/>
      <c r="G33" s="314"/>
      <c r="H33" s="314"/>
      <c r="I33" s="314"/>
      <c r="J33" s="314"/>
      <c r="K33" s="314"/>
      <c r="L33" s="314"/>
      <c r="M33" s="313"/>
      <c r="N33" s="312"/>
      <c r="O33" s="311"/>
      <c r="P33" s="311"/>
      <c r="Q33" s="311"/>
      <c r="R33" s="311"/>
      <c r="S33" s="311"/>
    </row>
    <row r="34" spans="1:19" x14ac:dyDescent="0.35">
      <c r="B34" s="272"/>
      <c r="C34" s="301"/>
      <c r="D34" s="274"/>
      <c r="E34" s="274"/>
      <c r="F34" s="274"/>
      <c r="G34" s="274"/>
      <c r="H34" s="274"/>
      <c r="I34" s="274"/>
      <c r="J34" s="274"/>
      <c r="K34" s="274"/>
      <c r="L34" s="274"/>
      <c r="M34" s="273"/>
      <c r="N34" s="266"/>
    </row>
    <row r="35" spans="1:19" x14ac:dyDescent="0.35">
      <c r="B35" s="272"/>
      <c r="C35" s="716" t="s">
        <v>681</v>
      </c>
      <c r="D35" s="716"/>
      <c r="E35" s="309"/>
      <c r="F35" s="309"/>
      <c r="G35" s="309"/>
      <c r="H35" s="309"/>
      <c r="I35" s="309"/>
      <c r="J35" s="309"/>
      <c r="K35" s="309"/>
      <c r="L35" s="309"/>
      <c r="M35" s="308"/>
      <c r="N35" s="307"/>
      <c r="O35" s="300"/>
      <c r="P35" s="300"/>
      <c r="Q35" s="300"/>
      <c r="R35" s="300"/>
      <c r="S35" s="300"/>
    </row>
    <row r="36" spans="1:19" ht="15" thickBot="1" x14ac:dyDescent="0.4">
      <c r="B36" s="272"/>
      <c r="C36" s="306"/>
      <c r="D36" s="309"/>
      <c r="E36" s="309"/>
      <c r="F36" s="309"/>
      <c r="G36" s="309"/>
      <c r="H36" s="309"/>
      <c r="I36" s="309"/>
      <c r="J36" s="309"/>
      <c r="K36" s="309"/>
      <c r="L36" s="309"/>
      <c r="M36" s="308"/>
      <c r="N36" s="307"/>
      <c r="O36" s="300"/>
      <c r="P36" s="300"/>
      <c r="Q36" s="300"/>
      <c r="R36" s="300"/>
      <c r="S36" s="300"/>
    </row>
    <row r="37" spans="1:19" ht="40.25" customHeight="1" x14ac:dyDescent="0.35">
      <c r="B37" s="272"/>
      <c r="C37" s="728" t="s">
        <v>680</v>
      </c>
      <c r="D37" s="729"/>
      <c r="E37" s="732"/>
      <c r="F37" s="732"/>
      <c r="G37" s="733"/>
      <c r="H37" s="274"/>
      <c r="I37" s="274"/>
      <c r="J37" s="274"/>
      <c r="K37" s="274"/>
      <c r="L37" s="274"/>
      <c r="M37" s="273"/>
      <c r="N37" s="266"/>
    </row>
    <row r="38" spans="1:19" ht="48" customHeight="1" thickBot="1" x14ac:dyDescent="0.4">
      <c r="B38" s="272"/>
      <c r="C38" s="714" t="s">
        <v>679</v>
      </c>
      <c r="D38" s="715"/>
      <c r="E38" s="730"/>
      <c r="F38" s="730"/>
      <c r="G38" s="731"/>
      <c r="H38" s="274"/>
      <c r="I38" s="274"/>
      <c r="J38" s="274"/>
      <c r="K38" s="274"/>
      <c r="L38" s="274"/>
      <c r="M38" s="273"/>
      <c r="N38" s="266"/>
    </row>
    <row r="39" spans="1:19" x14ac:dyDescent="0.35">
      <c r="B39" s="272"/>
      <c r="C39" s="301"/>
      <c r="D39" s="274"/>
      <c r="E39" s="274"/>
      <c r="F39" s="274"/>
      <c r="G39" s="274"/>
      <c r="H39" s="274"/>
      <c r="I39" s="274"/>
      <c r="J39" s="274"/>
      <c r="K39" s="274"/>
      <c r="L39" s="274"/>
      <c r="M39" s="273"/>
      <c r="N39" s="266"/>
    </row>
    <row r="40" spans="1:19" x14ac:dyDescent="0.35">
      <c r="B40" s="272"/>
      <c r="C40" s="301"/>
      <c r="D40" s="274"/>
      <c r="E40" s="274"/>
      <c r="F40" s="274"/>
      <c r="G40" s="274"/>
      <c r="H40" s="274"/>
      <c r="I40" s="274"/>
      <c r="J40" s="274"/>
      <c r="K40" s="274"/>
      <c r="L40" s="274"/>
      <c r="M40" s="273"/>
      <c r="N40" s="266"/>
    </row>
    <row r="41" spans="1:19" ht="15" customHeight="1" x14ac:dyDescent="0.35">
      <c r="B41" s="272"/>
      <c r="C41" s="716" t="s">
        <v>678</v>
      </c>
      <c r="D41" s="716"/>
      <c r="E41" s="295"/>
      <c r="F41" s="295"/>
      <c r="G41" s="295"/>
      <c r="H41" s="295"/>
      <c r="I41" s="295"/>
      <c r="J41" s="295"/>
      <c r="K41" s="295"/>
      <c r="L41" s="295"/>
      <c r="M41" s="294"/>
      <c r="N41" s="293"/>
      <c r="O41" s="292"/>
      <c r="P41" s="292"/>
      <c r="Q41" s="292"/>
      <c r="R41" s="292"/>
      <c r="S41" s="292"/>
    </row>
    <row r="42" spans="1:19" ht="15" thickBot="1" x14ac:dyDescent="0.4">
      <c r="B42" s="272"/>
      <c r="C42" s="306"/>
      <c r="D42" s="295"/>
      <c r="E42" s="295"/>
      <c r="F42" s="295"/>
      <c r="G42" s="295"/>
      <c r="H42" s="295"/>
      <c r="I42" s="295"/>
      <c r="J42" s="295"/>
      <c r="K42" s="295"/>
      <c r="L42" s="295"/>
      <c r="M42" s="294"/>
      <c r="N42" s="293"/>
      <c r="O42" s="292"/>
      <c r="P42" s="292"/>
      <c r="Q42" s="292"/>
      <c r="R42" s="292"/>
      <c r="S42" s="292"/>
    </row>
    <row r="43" spans="1:19" s="11" customFormat="1" ht="128.25" customHeight="1" x14ac:dyDescent="0.35">
      <c r="A43" s="302"/>
      <c r="B43" s="305"/>
      <c r="C43" s="717" t="s">
        <v>677</v>
      </c>
      <c r="D43" s="718"/>
      <c r="E43" s="719" t="s">
        <v>1168</v>
      </c>
      <c r="F43" s="720"/>
      <c r="G43" s="721"/>
      <c r="H43" s="304"/>
      <c r="I43" s="304"/>
      <c r="J43" s="304"/>
      <c r="K43" s="304"/>
      <c r="L43" s="304"/>
      <c r="M43" s="303"/>
      <c r="N43" s="116"/>
      <c r="O43" s="302"/>
      <c r="P43" s="302"/>
      <c r="Q43" s="302"/>
      <c r="R43" s="302"/>
      <c r="S43" s="302"/>
    </row>
    <row r="44" spans="1:19" s="11" customFormat="1" ht="54" customHeight="1" thickBot="1" x14ac:dyDescent="0.4">
      <c r="A44" s="302"/>
      <c r="B44" s="305"/>
      <c r="C44" s="712" t="s">
        <v>676</v>
      </c>
      <c r="D44" s="713"/>
      <c r="E44" s="722" t="s">
        <v>950</v>
      </c>
      <c r="F44" s="722"/>
      <c r="G44" s="723"/>
      <c r="H44" s="304"/>
      <c r="I44" s="304"/>
      <c r="J44" s="304"/>
      <c r="K44" s="304"/>
      <c r="L44" s="304"/>
      <c r="M44" s="303"/>
      <c r="N44" s="116"/>
      <c r="O44" s="302"/>
      <c r="P44" s="302"/>
      <c r="Q44" s="302"/>
      <c r="R44" s="302"/>
      <c r="S44" s="302"/>
    </row>
    <row r="45" spans="1:19" s="11" customFormat="1" ht="87.75" customHeight="1" x14ac:dyDescent="0.35">
      <c r="A45" s="302"/>
      <c r="B45" s="305"/>
      <c r="C45" s="712" t="s">
        <v>675</v>
      </c>
      <c r="D45" s="713"/>
      <c r="E45" s="724" t="s">
        <v>1102</v>
      </c>
      <c r="F45" s="724"/>
      <c r="G45" s="725"/>
      <c r="H45" s="304"/>
      <c r="I45" s="304"/>
      <c r="J45" s="304"/>
      <c r="K45" s="304"/>
      <c r="L45" s="304"/>
      <c r="M45" s="303"/>
      <c r="N45" s="116"/>
      <c r="O45" s="302"/>
      <c r="P45" s="302"/>
      <c r="Q45" s="302"/>
      <c r="R45" s="302"/>
      <c r="S45" s="302"/>
    </row>
    <row r="46" spans="1:19" s="11" customFormat="1" ht="69.75" customHeight="1" thickBot="1" x14ac:dyDescent="0.4">
      <c r="A46" s="302"/>
      <c r="B46" s="305"/>
      <c r="C46" s="714" t="s">
        <v>674</v>
      </c>
      <c r="D46" s="715"/>
      <c r="E46" s="726" t="s">
        <v>1070</v>
      </c>
      <c r="F46" s="726"/>
      <c r="G46" s="727"/>
      <c r="H46" s="304"/>
      <c r="I46" s="304"/>
      <c r="J46" s="304"/>
      <c r="K46" s="304"/>
      <c r="L46" s="304"/>
      <c r="M46" s="303"/>
      <c r="N46" s="116"/>
      <c r="O46" s="302"/>
      <c r="P46" s="302"/>
      <c r="Q46" s="302"/>
      <c r="R46" s="302"/>
      <c r="S46" s="302"/>
    </row>
    <row r="47" spans="1:19" x14ac:dyDescent="0.35">
      <c r="B47" s="272"/>
      <c r="C47" s="281"/>
      <c r="D47" s="274"/>
      <c r="E47" s="274"/>
      <c r="F47" s="274"/>
      <c r="G47" s="274"/>
      <c r="H47" s="274"/>
      <c r="I47" s="274"/>
      <c r="J47" s="274"/>
      <c r="K47" s="274"/>
      <c r="L47" s="274"/>
      <c r="M47" s="273"/>
      <c r="N47" s="266"/>
    </row>
    <row r="48" spans="1:19" x14ac:dyDescent="0.35">
      <c r="B48" s="272"/>
      <c r="C48" s="274"/>
      <c r="D48" s="274"/>
      <c r="E48" s="274"/>
      <c r="F48" s="274"/>
      <c r="G48" s="274"/>
      <c r="H48" s="274"/>
      <c r="I48" s="274"/>
      <c r="J48" s="274"/>
      <c r="K48" s="274"/>
      <c r="L48" s="274"/>
      <c r="M48" s="273"/>
      <c r="N48" s="266"/>
    </row>
    <row r="49" spans="1:21" x14ac:dyDescent="0.35">
      <c r="B49" s="272"/>
      <c r="C49" s="276" t="s">
        <v>825</v>
      </c>
      <c r="D49" s="274"/>
      <c r="E49" s="274"/>
      <c r="F49" s="274"/>
      <c r="G49" s="274"/>
      <c r="H49" s="274"/>
      <c r="I49" s="274"/>
      <c r="J49" s="274"/>
      <c r="K49" s="274"/>
      <c r="L49" s="274"/>
      <c r="M49" s="273"/>
      <c r="N49" s="266"/>
    </row>
    <row r="50" spans="1:21" ht="15" thickBot="1" x14ac:dyDescent="0.4">
      <c r="B50" s="272"/>
      <c r="C50" s="274"/>
      <c r="D50" s="281"/>
      <c r="E50" s="274"/>
      <c r="F50" s="274"/>
      <c r="G50" s="274"/>
      <c r="H50" s="274"/>
      <c r="I50" s="274"/>
      <c r="J50" s="274"/>
      <c r="K50" s="274"/>
      <c r="L50" s="274"/>
      <c r="M50" s="273"/>
      <c r="N50" s="266"/>
    </row>
    <row r="51" spans="1:21" ht="50" customHeight="1" x14ac:dyDescent="0.35">
      <c r="B51" s="272"/>
      <c r="C51" s="717" t="s">
        <v>826</v>
      </c>
      <c r="D51" s="718"/>
      <c r="E51" s="710"/>
      <c r="F51" s="710"/>
      <c r="G51" s="711"/>
      <c r="H51" s="301"/>
      <c r="I51" s="301"/>
      <c r="J51" s="301"/>
      <c r="K51" s="281"/>
      <c r="L51" s="281"/>
      <c r="M51" s="280"/>
      <c r="N51" s="279"/>
      <c r="O51" s="278"/>
      <c r="P51" s="278"/>
      <c r="Q51" s="278"/>
      <c r="R51" s="278"/>
      <c r="S51" s="278"/>
      <c r="T51" s="277"/>
      <c r="U51" s="277"/>
    </row>
    <row r="52" spans="1:21" ht="50" customHeight="1" x14ac:dyDescent="0.35">
      <c r="B52" s="272"/>
      <c r="C52" s="712" t="s">
        <v>673</v>
      </c>
      <c r="D52" s="713"/>
      <c r="E52" s="708" t="s">
        <v>1061</v>
      </c>
      <c r="F52" s="708"/>
      <c r="G52" s="709"/>
      <c r="H52" s="301"/>
      <c r="I52" s="301"/>
      <c r="J52" s="301"/>
      <c r="K52" s="281"/>
      <c r="L52" s="281"/>
      <c r="M52" s="280"/>
      <c r="N52" s="279"/>
      <c r="O52" s="278"/>
      <c r="P52" s="278"/>
      <c r="Q52" s="278"/>
      <c r="R52" s="278"/>
      <c r="S52" s="278"/>
      <c r="T52" s="277"/>
      <c r="U52" s="277"/>
    </row>
    <row r="53" spans="1:21" ht="50" customHeight="1" thickBot="1" x14ac:dyDescent="0.4">
      <c r="B53" s="272"/>
      <c r="C53" s="714" t="s">
        <v>827</v>
      </c>
      <c r="D53" s="715"/>
      <c r="E53" s="708" t="s">
        <v>1061</v>
      </c>
      <c r="F53" s="708"/>
      <c r="G53" s="709"/>
      <c r="H53" s="301"/>
      <c r="I53" s="301"/>
      <c r="J53" s="301"/>
      <c r="K53" s="281"/>
      <c r="L53" s="281"/>
      <c r="M53" s="280"/>
      <c r="N53" s="279"/>
      <c r="O53" s="278"/>
      <c r="P53" s="278"/>
      <c r="Q53" s="278"/>
      <c r="R53" s="278"/>
      <c r="S53" s="278"/>
      <c r="T53" s="277"/>
      <c r="U53" s="277"/>
    </row>
    <row r="54" spans="1:21" customFormat="1" ht="15" customHeight="1" thickBot="1" x14ac:dyDescent="0.4">
      <c r="A54" s="6"/>
      <c r="B54" s="93"/>
      <c r="C54" s="94"/>
      <c r="D54" s="94"/>
      <c r="E54" s="94"/>
      <c r="F54" s="94"/>
      <c r="G54" s="94"/>
      <c r="H54" s="94"/>
      <c r="I54" s="94"/>
      <c r="J54" s="94"/>
      <c r="K54" s="94"/>
      <c r="L54" s="94"/>
      <c r="M54" s="96"/>
      <c r="N54" s="156"/>
    </row>
    <row r="55" spans="1:21" s="290" customFormat="1" ht="87.75" customHeight="1" x14ac:dyDescent="0.35">
      <c r="A55" s="300"/>
      <c r="B55" s="299"/>
      <c r="C55" s="298" t="s">
        <v>828</v>
      </c>
      <c r="D55" s="297" t="s">
        <v>672</v>
      </c>
      <c r="E55" s="297" t="s">
        <v>671</v>
      </c>
      <c r="F55" s="297" t="s">
        <v>670</v>
      </c>
      <c r="G55" s="297" t="s">
        <v>829</v>
      </c>
      <c r="H55" s="297" t="s">
        <v>669</v>
      </c>
      <c r="I55" s="297" t="s">
        <v>668</v>
      </c>
      <c r="J55" s="296" t="s">
        <v>667</v>
      </c>
      <c r="K55" s="295"/>
      <c r="L55" s="295"/>
      <c r="M55" s="294"/>
      <c r="N55" s="293"/>
      <c r="O55" s="292"/>
      <c r="P55" s="292"/>
      <c r="Q55" s="292"/>
      <c r="R55" s="292"/>
      <c r="S55" s="292"/>
      <c r="T55" s="291"/>
      <c r="U55" s="291"/>
    </row>
    <row r="56" spans="1:21" ht="30" customHeight="1" x14ac:dyDescent="0.35">
      <c r="B56" s="272"/>
      <c r="C56" s="289" t="s">
        <v>666</v>
      </c>
      <c r="D56" s="287"/>
      <c r="E56" s="287"/>
      <c r="F56" s="287"/>
      <c r="G56" s="287"/>
      <c r="H56" s="287"/>
      <c r="I56" s="287"/>
      <c r="J56" s="286"/>
      <c r="K56" s="281"/>
      <c r="L56" s="281"/>
      <c r="M56" s="280"/>
      <c r="N56" s="279"/>
      <c r="O56" s="278"/>
      <c r="P56" s="278"/>
      <c r="Q56" s="278"/>
      <c r="R56" s="278"/>
      <c r="S56" s="278"/>
      <c r="T56" s="277"/>
      <c r="U56" s="277"/>
    </row>
    <row r="57" spans="1:21" ht="30" customHeight="1" x14ac:dyDescent="0.35">
      <c r="B57" s="272"/>
      <c r="C57" s="289" t="s">
        <v>665</v>
      </c>
      <c r="D57" s="287"/>
      <c r="E57" s="287"/>
      <c r="F57" s="287"/>
      <c r="G57" s="287"/>
      <c r="H57" s="287"/>
      <c r="I57" s="287"/>
      <c r="J57" s="286"/>
      <c r="K57" s="281"/>
      <c r="L57" s="281"/>
      <c r="M57" s="280"/>
      <c r="N57" s="279"/>
      <c r="O57" s="278"/>
      <c r="P57" s="278"/>
      <c r="Q57" s="278"/>
      <c r="R57" s="278"/>
      <c r="S57" s="278"/>
      <c r="T57" s="277"/>
      <c r="U57" s="277"/>
    </row>
    <row r="58" spans="1:21" ht="30" customHeight="1" x14ac:dyDescent="0.35">
      <c r="B58" s="272"/>
      <c r="C58" s="289" t="s">
        <v>664</v>
      </c>
      <c r="D58" s="287"/>
      <c r="E58" s="287"/>
      <c r="F58" s="287"/>
      <c r="G58" s="287"/>
      <c r="H58" s="287"/>
      <c r="I58" s="287"/>
      <c r="J58" s="286"/>
      <c r="K58" s="281"/>
      <c r="L58" s="281"/>
      <c r="M58" s="280"/>
      <c r="N58" s="279"/>
      <c r="O58" s="278"/>
      <c r="P58" s="278"/>
      <c r="Q58" s="278"/>
      <c r="R58" s="278"/>
      <c r="S58" s="278"/>
      <c r="T58" s="277"/>
      <c r="U58" s="277"/>
    </row>
    <row r="59" spans="1:21" ht="30" customHeight="1" x14ac:dyDescent="0.35">
      <c r="B59" s="272"/>
      <c r="C59" s="289" t="s">
        <v>663</v>
      </c>
      <c r="D59" s="287"/>
      <c r="E59" s="287"/>
      <c r="F59" s="287"/>
      <c r="G59" s="287"/>
      <c r="H59" s="287"/>
      <c r="I59" s="287"/>
      <c r="J59" s="286"/>
      <c r="K59" s="281"/>
      <c r="L59" s="281"/>
      <c r="M59" s="280"/>
      <c r="N59" s="279"/>
      <c r="O59" s="278"/>
      <c r="P59" s="278"/>
      <c r="Q59" s="278"/>
      <c r="R59" s="278"/>
      <c r="S59" s="278"/>
      <c r="T59" s="277"/>
      <c r="U59" s="277"/>
    </row>
    <row r="60" spans="1:21" ht="30" customHeight="1" x14ac:dyDescent="0.35">
      <c r="B60" s="272"/>
      <c r="C60" s="289" t="s">
        <v>662</v>
      </c>
      <c r="D60" s="288"/>
      <c r="E60" s="287"/>
      <c r="F60" s="287"/>
      <c r="G60" s="287"/>
      <c r="H60" s="287"/>
      <c r="I60" s="287"/>
      <c r="J60" s="286"/>
      <c r="K60" s="281"/>
      <c r="L60" s="281"/>
      <c r="M60" s="280"/>
      <c r="N60" s="279"/>
      <c r="O60" s="278"/>
      <c r="P60" s="278"/>
      <c r="Q60" s="278"/>
      <c r="R60" s="278"/>
      <c r="S60" s="278"/>
      <c r="T60" s="277"/>
      <c r="U60" s="277"/>
    </row>
    <row r="61" spans="1:21" ht="30" customHeight="1" thickBot="1" x14ac:dyDescent="0.4">
      <c r="B61" s="272"/>
      <c r="C61" s="285"/>
      <c r="D61" s="284"/>
      <c r="E61" s="283"/>
      <c r="F61" s="283"/>
      <c r="G61" s="283"/>
      <c r="H61" s="283"/>
      <c r="I61" s="283"/>
      <c r="J61" s="282"/>
      <c r="K61" s="281"/>
      <c r="L61" s="281"/>
      <c r="M61" s="280"/>
      <c r="N61" s="279"/>
      <c r="O61" s="278"/>
      <c r="P61" s="278"/>
      <c r="Q61" s="278"/>
      <c r="R61" s="278"/>
      <c r="S61" s="278"/>
      <c r="T61" s="277"/>
      <c r="U61" s="277"/>
    </row>
    <row r="62" spans="1:21" x14ac:dyDescent="0.35">
      <c r="B62" s="272"/>
      <c r="C62" s="274"/>
      <c r="D62" s="274"/>
      <c r="E62" s="274"/>
      <c r="F62" s="274"/>
      <c r="G62" s="274"/>
      <c r="H62" s="274"/>
      <c r="I62" s="274"/>
      <c r="J62" s="274"/>
      <c r="K62" s="274"/>
      <c r="L62" s="274"/>
      <c r="M62" s="273"/>
      <c r="N62" s="266"/>
    </row>
    <row r="63" spans="1:21" x14ac:dyDescent="0.35">
      <c r="B63" s="272"/>
      <c r="C63" s="276" t="s">
        <v>661</v>
      </c>
      <c r="D63" s="274"/>
      <c r="E63" s="274"/>
      <c r="F63" s="274"/>
      <c r="G63" s="274"/>
      <c r="H63" s="274"/>
      <c r="I63" s="274"/>
      <c r="J63" s="274"/>
      <c r="K63" s="274"/>
      <c r="L63" s="274"/>
      <c r="M63" s="273"/>
      <c r="N63" s="266"/>
    </row>
    <row r="64" spans="1:21" ht="15" thickBot="1" x14ac:dyDescent="0.4">
      <c r="B64" s="272"/>
      <c r="C64" s="276"/>
      <c r="D64" s="274"/>
      <c r="E64" s="274"/>
      <c r="F64" s="274"/>
      <c r="G64" s="274"/>
      <c r="H64" s="274"/>
      <c r="I64" s="274"/>
      <c r="J64" s="274"/>
      <c r="K64" s="274"/>
      <c r="L64" s="274"/>
      <c r="M64" s="273"/>
      <c r="N64" s="266"/>
    </row>
    <row r="65" spans="2:14" ht="60" customHeight="1" thickBot="1" x14ac:dyDescent="0.4">
      <c r="B65" s="272"/>
      <c r="C65" s="694" t="s">
        <v>660</v>
      </c>
      <c r="D65" s="695"/>
      <c r="E65" s="696"/>
      <c r="F65" s="697"/>
      <c r="G65" s="274"/>
      <c r="H65" s="274"/>
      <c r="I65" s="274"/>
      <c r="J65" s="274"/>
      <c r="K65" s="274"/>
      <c r="L65" s="274"/>
      <c r="M65" s="273"/>
      <c r="N65" s="266"/>
    </row>
    <row r="66" spans="2:14" ht="15" thickBot="1" x14ac:dyDescent="0.4">
      <c r="B66" s="272"/>
      <c r="C66" s="275"/>
      <c r="D66" s="275"/>
      <c r="E66" s="274"/>
      <c r="F66" s="274"/>
      <c r="G66" s="274"/>
      <c r="H66" s="274"/>
      <c r="I66" s="274"/>
      <c r="J66" s="274"/>
      <c r="K66" s="274"/>
      <c r="L66" s="274"/>
      <c r="M66" s="273"/>
      <c r="N66" s="266"/>
    </row>
    <row r="67" spans="2:14" ht="45" customHeight="1" x14ac:dyDescent="0.35">
      <c r="B67" s="272"/>
      <c r="C67" s="698" t="s">
        <v>830</v>
      </c>
      <c r="D67" s="699"/>
      <c r="E67" s="699" t="s">
        <v>659</v>
      </c>
      <c r="F67" s="700"/>
      <c r="G67" s="274"/>
      <c r="H67" s="274"/>
      <c r="I67" s="274"/>
      <c r="J67" s="274"/>
      <c r="K67" s="274"/>
      <c r="L67" s="274"/>
      <c r="M67" s="273"/>
      <c r="N67" s="266"/>
    </row>
    <row r="68" spans="2:14" ht="45" customHeight="1" x14ac:dyDescent="0.35">
      <c r="B68" s="272"/>
      <c r="C68" s="706"/>
      <c r="D68" s="707"/>
      <c r="E68" s="704"/>
      <c r="F68" s="705"/>
      <c r="G68" s="274"/>
      <c r="H68" s="274"/>
      <c r="I68" s="274"/>
      <c r="J68" s="274"/>
      <c r="K68" s="274"/>
      <c r="L68" s="274"/>
      <c r="M68" s="273"/>
      <c r="N68" s="266"/>
    </row>
    <row r="69" spans="2:14" ht="32.25" customHeight="1" thickBot="1" x14ac:dyDescent="0.4">
      <c r="B69" s="272"/>
      <c r="C69" s="701"/>
      <c r="D69" s="702"/>
      <c r="E69" s="702"/>
      <c r="F69" s="703"/>
      <c r="G69" s="274"/>
      <c r="H69" s="274"/>
      <c r="I69" s="274"/>
      <c r="J69" s="274"/>
      <c r="K69" s="274"/>
      <c r="L69" s="274"/>
      <c r="M69" s="273"/>
      <c r="N69" s="266"/>
    </row>
    <row r="70" spans="2:14" x14ac:dyDescent="0.35">
      <c r="B70" s="272"/>
      <c r="C70" s="271"/>
      <c r="D70" s="271"/>
      <c r="E70" s="271"/>
      <c r="F70" s="271"/>
      <c r="G70" s="271"/>
      <c r="H70" s="271"/>
      <c r="I70" s="271"/>
      <c r="J70" s="271"/>
      <c r="K70" s="271"/>
      <c r="L70" s="271"/>
      <c r="M70" s="270"/>
      <c r="N70" s="266"/>
    </row>
    <row r="71" spans="2:14" ht="15" thickBot="1" x14ac:dyDescent="0.4">
      <c r="B71" s="269"/>
      <c r="C71" s="268"/>
      <c r="D71" s="268"/>
      <c r="E71" s="268"/>
      <c r="F71" s="268"/>
      <c r="G71" s="268"/>
      <c r="H71" s="268"/>
      <c r="I71" s="268"/>
      <c r="J71" s="268"/>
      <c r="K71" s="268"/>
      <c r="L71" s="268"/>
      <c r="M71" s="267"/>
      <c r="N71" s="266"/>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7</xdr:row>
                    <xdr:rowOff>292100</xdr:rowOff>
                  </from>
                  <to>
                    <xdr:col>6</xdr:col>
                    <xdr:colOff>2552700</xdr:colOff>
                    <xdr:row>7</xdr:row>
                    <xdr:rowOff>444500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7</xdr:row>
                    <xdr:rowOff>50800</xdr:rowOff>
                  </from>
                  <to>
                    <xdr:col>6</xdr:col>
                    <xdr:colOff>1358900</xdr:colOff>
                    <xdr:row>7</xdr:row>
                    <xdr:rowOff>254000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609600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654050</xdr:colOff>
                    <xdr:row>50</xdr:row>
                    <xdr:rowOff>165100</xdr:rowOff>
                  </from>
                  <to>
                    <xdr:col>4</xdr:col>
                    <xdr:colOff>1225550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1219200</xdr:colOff>
                    <xdr:row>50</xdr:row>
                    <xdr:rowOff>165100</xdr:rowOff>
                  </from>
                  <to>
                    <xdr:col>4</xdr:col>
                    <xdr:colOff>2108200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6"/>
  <sheetViews>
    <sheetView zoomScale="81" zoomScaleNormal="81" workbookViewId="0">
      <selection activeCell="E36" sqref="E36:H36"/>
    </sheetView>
  </sheetViews>
  <sheetFormatPr defaultColWidth="9.36328125" defaultRowHeight="14" x14ac:dyDescent="0.35"/>
  <cols>
    <col min="1" max="2" width="1.6328125" style="310" customWidth="1"/>
    <col min="3" max="3" width="43.6328125" style="310" customWidth="1"/>
    <col min="4" max="4" width="29.453125" style="310" customWidth="1"/>
    <col min="5" max="5" width="24.81640625" style="310" customWidth="1"/>
    <col min="6" max="6" width="21.36328125" style="310" customWidth="1"/>
    <col min="7" max="7" width="26.36328125" style="310" customWidth="1"/>
    <col min="8" max="8" width="80.6328125" style="310" customWidth="1"/>
    <col min="9" max="10" width="1.6328125" style="310" customWidth="1"/>
    <col min="11" max="16384" width="9.36328125" style="310"/>
  </cols>
  <sheetData>
    <row r="1" spans="2:9" ht="14.5" thickBot="1" x14ac:dyDescent="0.4"/>
    <row r="2" spans="2:9" ht="14.5" thickBot="1" x14ac:dyDescent="0.4">
      <c r="B2" s="340"/>
      <c r="C2" s="339"/>
      <c r="D2" s="339"/>
      <c r="E2" s="339"/>
      <c r="F2" s="339"/>
      <c r="G2" s="339"/>
      <c r="H2" s="339"/>
      <c r="I2" s="338"/>
    </row>
    <row r="3" spans="2:9" ht="20.5" thickBot="1" x14ac:dyDescent="0.4">
      <c r="B3" s="315"/>
      <c r="C3" s="776" t="s">
        <v>715</v>
      </c>
      <c r="D3" s="777"/>
      <c r="E3" s="777"/>
      <c r="F3" s="777"/>
      <c r="G3" s="777"/>
      <c r="H3" s="778"/>
      <c r="I3" s="331"/>
    </row>
    <row r="4" spans="2:9" x14ac:dyDescent="0.35">
      <c r="B4" s="315"/>
      <c r="C4" s="332"/>
      <c r="D4" s="332"/>
      <c r="E4" s="332"/>
      <c r="F4" s="332"/>
      <c r="G4" s="332"/>
      <c r="H4" s="332"/>
      <c r="I4" s="331"/>
    </row>
    <row r="5" spans="2:9" x14ac:dyDescent="0.35">
      <c r="B5" s="315"/>
      <c r="C5" s="332"/>
      <c r="D5" s="332"/>
      <c r="E5" s="332"/>
      <c r="F5" s="332"/>
      <c r="G5" s="332"/>
      <c r="H5" s="332"/>
      <c r="I5" s="331"/>
    </row>
    <row r="6" spans="2:9" x14ac:dyDescent="0.35">
      <c r="B6" s="315"/>
      <c r="C6" s="333" t="s">
        <v>772</v>
      </c>
      <c r="D6" s="332"/>
      <c r="E6" s="332"/>
      <c r="F6" s="332"/>
      <c r="G6" s="332"/>
      <c r="H6" s="332"/>
      <c r="I6" s="331"/>
    </row>
    <row r="7" spans="2:9" ht="14.5" thickBot="1" x14ac:dyDescent="0.4">
      <c r="B7" s="315"/>
      <c r="C7" s="332"/>
      <c r="D7" s="332"/>
      <c r="E7" s="332"/>
      <c r="F7" s="332"/>
      <c r="G7" s="332"/>
      <c r="H7" s="332"/>
      <c r="I7" s="331"/>
    </row>
    <row r="8" spans="2:9" ht="190.5" customHeight="1" thickBot="1" x14ac:dyDescent="0.4">
      <c r="B8" s="315"/>
      <c r="C8" s="717" t="s">
        <v>714</v>
      </c>
      <c r="D8" s="718"/>
      <c r="E8" s="780" t="s">
        <v>951</v>
      </c>
      <c r="F8" s="780"/>
      <c r="G8" s="781"/>
      <c r="H8" s="782"/>
      <c r="I8" s="331"/>
    </row>
    <row r="9" spans="2:9" ht="219.75" customHeight="1" thickBot="1" x14ac:dyDescent="0.4">
      <c r="B9" s="315"/>
      <c r="C9" s="714" t="s">
        <v>713</v>
      </c>
      <c r="D9" s="715"/>
      <c r="E9" s="780" t="s">
        <v>952</v>
      </c>
      <c r="F9" s="780"/>
      <c r="G9" s="784"/>
      <c r="H9" s="785"/>
      <c r="I9" s="331"/>
    </row>
    <row r="10" spans="2:9" ht="15" customHeight="1" thickBot="1" x14ac:dyDescent="0.4">
      <c r="B10" s="315"/>
      <c r="C10" s="779"/>
      <c r="D10" s="779"/>
      <c r="E10" s="783"/>
      <c r="F10" s="783"/>
      <c r="G10" s="783"/>
      <c r="H10" s="783"/>
      <c r="I10" s="331"/>
    </row>
    <row r="11" spans="2:9" ht="30" customHeight="1" x14ac:dyDescent="0.35">
      <c r="B11" s="315"/>
      <c r="C11" s="773" t="s">
        <v>712</v>
      </c>
      <c r="D11" s="774"/>
      <c r="E11" s="774"/>
      <c r="F11" s="774"/>
      <c r="G11" s="774"/>
      <c r="H11" s="775"/>
      <c r="I11" s="331"/>
    </row>
    <row r="12" spans="2:9" ht="14.5" thickBot="1" x14ac:dyDescent="0.4">
      <c r="B12" s="315"/>
      <c r="C12" s="337" t="s">
        <v>796</v>
      </c>
      <c r="D12" s="336" t="s">
        <v>797</v>
      </c>
      <c r="E12" s="336" t="s">
        <v>233</v>
      </c>
      <c r="F12" s="336" t="s">
        <v>232</v>
      </c>
      <c r="G12" s="336" t="s">
        <v>711</v>
      </c>
      <c r="H12" s="335" t="s">
        <v>710</v>
      </c>
      <c r="I12" s="331"/>
    </row>
    <row r="13" spans="2:9" ht="131.25" customHeight="1" x14ac:dyDescent="0.35">
      <c r="B13" s="315"/>
      <c r="C13" s="499" t="s">
        <v>953</v>
      </c>
      <c r="D13" s="500" t="s">
        <v>954</v>
      </c>
      <c r="E13" s="501" t="s">
        <v>1072</v>
      </c>
      <c r="F13" s="501" t="s">
        <v>1071</v>
      </c>
      <c r="G13" s="502" t="s">
        <v>955</v>
      </c>
      <c r="H13" s="503" t="s">
        <v>1073</v>
      </c>
      <c r="I13" s="331"/>
    </row>
    <row r="14" spans="2:9" ht="101.25" customHeight="1" x14ac:dyDescent="0.35">
      <c r="B14" s="315"/>
      <c r="C14" s="504" t="s">
        <v>956</v>
      </c>
      <c r="D14" s="496" t="s">
        <v>957</v>
      </c>
      <c r="E14" s="495" t="s">
        <v>958</v>
      </c>
      <c r="F14" s="495" t="s">
        <v>959</v>
      </c>
      <c r="G14" s="497" t="s">
        <v>960</v>
      </c>
      <c r="H14" s="505" t="s">
        <v>1095</v>
      </c>
      <c r="I14" s="331"/>
    </row>
    <row r="15" spans="2:9" ht="102.75" customHeight="1" x14ac:dyDescent="0.35">
      <c r="B15" s="315"/>
      <c r="C15" s="504" t="s">
        <v>961</v>
      </c>
      <c r="D15" s="495" t="s">
        <v>962</v>
      </c>
      <c r="E15" s="495" t="s">
        <v>963</v>
      </c>
      <c r="F15" s="495" t="s">
        <v>964</v>
      </c>
      <c r="G15" s="497" t="s">
        <v>965</v>
      </c>
      <c r="H15" s="587" t="s">
        <v>1074</v>
      </c>
      <c r="I15" s="331"/>
    </row>
    <row r="16" spans="2:9" ht="88.5" customHeight="1" x14ac:dyDescent="0.35">
      <c r="B16" s="315"/>
      <c r="C16" s="504" t="s">
        <v>966</v>
      </c>
      <c r="D16" s="496" t="s">
        <v>962</v>
      </c>
      <c r="E16" s="495" t="s">
        <v>967</v>
      </c>
      <c r="F16" s="495" t="s">
        <v>964</v>
      </c>
      <c r="G16" s="495" t="s">
        <v>968</v>
      </c>
      <c r="H16" s="587" t="s">
        <v>1074</v>
      </c>
      <c r="I16" s="331"/>
    </row>
    <row r="17" spans="2:9" ht="94.5" customHeight="1" x14ac:dyDescent="0.35">
      <c r="B17" s="315"/>
      <c r="C17" s="504" t="s">
        <v>969</v>
      </c>
      <c r="D17" s="496" t="s">
        <v>970</v>
      </c>
      <c r="E17" s="495" t="s">
        <v>971</v>
      </c>
      <c r="F17" s="495" t="s">
        <v>972</v>
      </c>
      <c r="G17" s="498" t="s">
        <v>973</v>
      </c>
      <c r="H17" s="587" t="s">
        <v>1103</v>
      </c>
      <c r="I17" s="331"/>
    </row>
    <row r="18" spans="2:9" ht="45" customHeight="1" x14ac:dyDescent="0.35">
      <c r="B18" s="315"/>
      <c r="C18" s="504" t="s">
        <v>974</v>
      </c>
      <c r="D18" s="495" t="s">
        <v>975</v>
      </c>
      <c r="E18" s="495" t="s">
        <v>976</v>
      </c>
      <c r="F18" s="495" t="s">
        <v>972</v>
      </c>
      <c r="G18" s="497" t="s">
        <v>977</v>
      </c>
      <c r="H18" s="506" t="s">
        <v>1075</v>
      </c>
      <c r="I18" s="331"/>
    </row>
    <row r="19" spans="2:9" ht="60.75" customHeight="1" thickBot="1" x14ac:dyDescent="0.4">
      <c r="B19" s="315"/>
      <c r="C19" s="507" t="s">
        <v>974</v>
      </c>
      <c r="D19" s="508" t="s">
        <v>975</v>
      </c>
      <c r="E19" s="508" t="s">
        <v>976</v>
      </c>
      <c r="F19" s="508" t="s">
        <v>972</v>
      </c>
      <c r="G19" s="508" t="s">
        <v>978</v>
      </c>
      <c r="H19" s="588" t="s">
        <v>1165</v>
      </c>
      <c r="I19" s="331"/>
    </row>
    <row r="20" spans="2:9" x14ac:dyDescent="0.35">
      <c r="B20" s="315"/>
      <c r="C20" s="332"/>
      <c r="D20" s="332"/>
      <c r="E20" s="332"/>
      <c r="F20" s="332"/>
      <c r="G20" s="332"/>
      <c r="H20" s="332"/>
      <c r="I20" s="331"/>
    </row>
    <row r="21" spans="2:9" x14ac:dyDescent="0.35">
      <c r="B21" s="315"/>
      <c r="C21" s="275"/>
      <c r="D21" s="332"/>
      <c r="E21" s="332"/>
      <c r="F21" s="332"/>
      <c r="G21" s="332"/>
      <c r="H21" s="332"/>
      <c r="I21" s="331"/>
    </row>
    <row r="22" spans="2:9" s="311" customFormat="1" x14ac:dyDescent="0.35">
      <c r="B22" s="315"/>
      <c r="C22" s="333" t="s">
        <v>773</v>
      </c>
      <c r="D22" s="332"/>
      <c r="E22" s="332"/>
      <c r="F22" s="332"/>
      <c r="G22" s="332"/>
      <c r="H22" s="332"/>
      <c r="I22" s="331"/>
    </row>
    <row r="23" spans="2:9" s="311" customFormat="1" ht="14.5" thickBot="1" x14ac:dyDescent="0.4">
      <c r="B23" s="315"/>
      <c r="C23" s="333"/>
      <c r="D23" s="332"/>
      <c r="E23" s="332"/>
      <c r="F23" s="332"/>
      <c r="G23" s="332"/>
      <c r="H23" s="332"/>
      <c r="I23" s="331"/>
    </row>
    <row r="24" spans="2:9" s="311" customFormat="1" ht="30" customHeight="1" x14ac:dyDescent="0.35">
      <c r="B24" s="315"/>
      <c r="C24" s="769" t="s">
        <v>798</v>
      </c>
      <c r="D24" s="770"/>
      <c r="E24" s="770"/>
      <c r="F24" s="770"/>
      <c r="G24" s="770"/>
      <c r="H24" s="771"/>
      <c r="I24" s="331"/>
    </row>
    <row r="25" spans="2:9" ht="30" customHeight="1" x14ac:dyDescent="0.35">
      <c r="B25" s="315"/>
      <c r="C25" s="747" t="s">
        <v>799</v>
      </c>
      <c r="D25" s="748"/>
      <c r="E25" s="748" t="s">
        <v>710</v>
      </c>
      <c r="F25" s="748"/>
      <c r="G25" s="748"/>
      <c r="H25" s="751"/>
      <c r="I25" s="331"/>
    </row>
    <row r="26" spans="2:9" ht="30" customHeight="1" x14ac:dyDescent="0.35">
      <c r="B26" s="315"/>
      <c r="C26" s="706"/>
      <c r="D26" s="707"/>
      <c r="E26" s="704"/>
      <c r="F26" s="772"/>
      <c r="G26" s="772"/>
      <c r="H26" s="705"/>
      <c r="I26" s="331"/>
    </row>
    <row r="27" spans="2:9" ht="30" customHeight="1" thickBot="1" x14ac:dyDescent="0.4">
      <c r="B27" s="315"/>
      <c r="C27" s="767"/>
      <c r="D27" s="768"/>
      <c r="E27" s="702"/>
      <c r="F27" s="702"/>
      <c r="G27" s="702"/>
      <c r="H27" s="703"/>
      <c r="I27" s="331"/>
    </row>
    <row r="28" spans="2:9" x14ac:dyDescent="0.35">
      <c r="B28" s="315"/>
      <c r="C28" s="332"/>
      <c r="D28" s="332"/>
      <c r="E28" s="332"/>
      <c r="F28" s="332"/>
      <c r="G28" s="332"/>
      <c r="H28" s="332"/>
      <c r="I28" s="331"/>
    </row>
    <row r="29" spans="2:9" x14ac:dyDescent="0.35">
      <c r="B29" s="315"/>
      <c r="C29" s="332"/>
      <c r="D29" s="332"/>
      <c r="E29" s="332"/>
      <c r="F29" s="332"/>
      <c r="G29" s="332"/>
      <c r="H29" s="332"/>
      <c r="I29" s="331"/>
    </row>
    <row r="30" spans="2:9" x14ac:dyDescent="0.35">
      <c r="B30" s="315"/>
      <c r="C30" s="333" t="s">
        <v>709</v>
      </c>
      <c r="D30" s="333"/>
      <c r="E30" s="332"/>
      <c r="F30" s="332"/>
      <c r="G30" s="332"/>
      <c r="H30" s="332"/>
      <c r="I30" s="331"/>
    </row>
    <row r="31" spans="2:9" ht="14.5" thickBot="1" x14ac:dyDescent="0.4">
      <c r="B31" s="315"/>
      <c r="C31" s="334"/>
      <c r="D31" s="332"/>
      <c r="E31" s="332"/>
      <c r="F31" s="332"/>
      <c r="G31" s="332"/>
      <c r="H31" s="332"/>
      <c r="I31" s="331"/>
    </row>
    <row r="32" spans="2:9" ht="75.75" customHeight="1" x14ac:dyDescent="0.35">
      <c r="B32" s="315"/>
      <c r="C32" s="717" t="s">
        <v>708</v>
      </c>
      <c r="D32" s="718"/>
      <c r="E32" s="760" t="s">
        <v>979</v>
      </c>
      <c r="F32" s="761"/>
      <c r="G32" s="762"/>
      <c r="H32" s="763"/>
      <c r="I32" s="331"/>
    </row>
    <row r="33" spans="2:9" ht="60" customHeight="1" x14ac:dyDescent="0.35">
      <c r="B33" s="315"/>
      <c r="C33" s="712" t="s">
        <v>707</v>
      </c>
      <c r="D33" s="713"/>
      <c r="E33" s="760" t="s">
        <v>980</v>
      </c>
      <c r="F33" s="761"/>
      <c r="G33" s="762"/>
      <c r="H33" s="763"/>
      <c r="I33" s="331"/>
    </row>
    <row r="34" spans="2:9" ht="64.5" customHeight="1" x14ac:dyDescent="0.35">
      <c r="B34" s="315"/>
      <c r="C34" s="712" t="s">
        <v>800</v>
      </c>
      <c r="D34" s="713"/>
      <c r="E34" s="760" t="s">
        <v>981</v>
      </c>
      <c r="F34" s="761"/>
      <c r="G34" s="761"/>
      <c r="H34" s="763"/>
      <c r="I34" s="331"/>
    </row>
    <row r="35" spans="2:9" ht="66" customHeight="1" x14ac:dyDescent="0.35">
      <c r="B35" s="315"/>
      <c r="C35" s="712" t="s">
        <v>801</v>
      </c>
      <c r="D35" s="713"/>
      <c r="E35" s="764" t="s">
        <v>1076</v>
      </c>
      <c r="F35" s="765"/>
      <c r="G35" s="765"/>
      <c r="H35" s="766"/>
      <c r="I35" s="331"/>
    </row>
    <row r="36" spans="2:9" ht="68.25" customHeight="1" thickBot="1" x14ac:dyDescent="0.4">
      <c r="B36" s="315"/>
      <c r="C36" s="714" t="s">
        <v>706</v>
      </c>
      <c r="D36" s="715"/>
      <c r="E36" s="760" t="s">
        <v>1077</v>
      </c>
      <c r="F36" s="761"/>
      <c r="G36" s="761"/>
      <c r="H36" s="763"/>
      <c r="I36" s="331"/>
    </row>
    <row r="37" spans="2:9" customFormat="1" ht="15" customHeight="1" x14ac:dyDescent="0.35">
      <c r="B37" s="93"/>
      <c r="C37" s="94"/>
      <c r="D37" s="94"/>
      <c r="E37" s="94"/>
      <c r="F37" s="94"/>
      <c r="G37" s="94"/>
      <c r="H37" s="94"/>
      <c r="I37" s="96"/>
    </row>
    <row r="38" spans="2:9" x14ac:dyDescent="0.35">
      <c r="B38" s="315"/>
      <c r="C38" s="275"/>
      <c r="D38" s="332"/>
      <c r="E38" s="332"/>
      <c r="F38" s="332"/>
      <c r="G38" s="332"/>
      <c r="H38" s="332"/>
      <c r="I38" s="331"/>
    </row>
    <row r="39" spans="2:9" x14ac:dyDescent="0.35">
      <c r="B39" s="315"/>
      <c r="C39" s="333" t="s">
        <v>705</v>
      </c>
      <c r="D39" s="332"/>
      <c r="E39" s="332"/>
      <c r="F39" s="332"/>
      <c r="G39" s="332"/>
      <c r="H39" s="332"/>
      <c r="I39" s="331"/>
    </row>
    <row r="40" spans="2:9" ht="14.5" thickBot="1" x14ac:dyDescent="0.4">
      <c r="B40" s="315"/>
      <c r="C40" s="333"/>
      <c r="D40" s="332"/>
      <c r="E40" s="332"/>
      <c r="F40" s="332"/>
      <c r="G40" s="332"/>
      <c r="H40" s="332"/>
      <c r="I40" s="331"/>
    </row>
    <row r="41" spans="2:9" ht="45" customHeight="1" x14ac:dyDescent="0.35">
      <c r="B41" s="315"/>
      <c r="C41" s="717" t="s">
        <v>771</v>
      </c>
      <c r="D41" s="718"/>
      <c r="E41" s="749"/>
      <c r="F41" s="749"/>
      <c r="G41" s="749"/>
      <c r="H41" s="750"/>
      <c r="I41" s="331"/>
    </row>
    <row r="42" spans="2:9" ht="45" customHeight="1" x14ac:dyDescent="0.35">
      <c r="B42" s="315"/>
      <c r="C42" s="747" t="s">
        <v>802</v>
      </c>
      <c r="D42" s="748"/>
      <c r="E42" s="748" t="s">
        <v>659</v>
      </c>
      <c r="F42" s="748"/>
      <c r="G42" s="748"/>
      <c r="H42" s="751"/>
      <c r="I42" s="331"/>
    </row>
    <row r="43" spans="2:9" ht="45" customHeight="1" x14ac:dyDescent="0.35">
      <c r="B43" s="315"/>
      <c r="C43" s="706"/>
      <c r="D43" s="707"/>
      <c r="E43" s="757"/>
      <c r="F43" s="758"/>
      <c r="G43" s="758"/>
      <c r="H43" s="759"/>
      <c r="I43" s="331"/>
    </row>
    <row r="44" spans="2:9" ht="45" customHeight="1" thickBot="1" x14ac:dyDescent="0.4">
      <c r="B44" s="315"/>
      <c r="C44" s="752"/>
      <c r="D44" s="753"/>
      <c r="E44" s="754"/>
      <c r="F44" s="755"/>
      <c r="G44" s="755"/>
      <c r="H44" s="756"/>
      <c r="I44" s="331"/>
    </row>
    <row r="45" spans="2:9" x14ac:dyDescent="0.35">
      <c r="B45" s="315"/>
      <c r="C45" s="332"/>
      <c r="D45" s="332"/>
      <c r="E45" s="332"/>
      <c r="F45" s="332"/>
      <c r="G45" s="332"/>
      <c r="H45" s="332"/>
      <c r="I45" s="331"/>
    </row>
    <row r="46" spans="2:9" ht="14.5" thickBot="1" x14ac:dyDescent="0.4">
      <c r="B46" s="330"/>
      <c r="C46" s="329"/>
      <c r="D46" s="329"/>
      <c r="E46" s="329"/>
      <c r="F46" s="329"/>
      <c r="G46" s="329"/>
      <c r="H46" s="329"/>
      <c r="I46" s="328"/>
    </row>
  </sheetData>
  <mergeCells count="33">
    <mergeCell ref="C11:H11"/>
    <mergeCell ref="C3:H3"/>
    <mergeCell ref="C8:D8"/>
    <mergeCell ref="C10:D10"/>
    <mergeCell ref="E8:H8"/>
    <mergeCell ref="E10:H10"/>
    <mergeCell ref="C9:D9"/>
    <mergeCell ref="E9:H9"/>
    <mergeCell ref="C25:D25"/>
    <mergeCell ref="E25:H25"/>
    <mergeCell ref="C27:D27"/>
    <mergeCell ref="E27:H27"/>
    <mergeCell ref="C24:H24"/>
    <mergeCell ref="C26:D26"/>
    <mergeCell ref="E26:H26"/>
    <mergeCell ref="C32:D32"/>
    <mergeCell ref="C33:D33"/>
    <mergeCell ref="C34:D34"/>
    <mergeCell ref="C35:D35"/>
    <mergeCell ref="C36:D36"/>
    <mergeCell ref="E32:H32"/>
    <mergeCell ref="E33:H33"/>
    <mergeCell ref="E34:H34"/>
    <mergeCell ref="E35:H35"/>
    <mergeCell ref="E36:H36"/>
    <mergeCell ref="C41:D41"/>
    <mergeCell ref="C42:D42"/>
    <mergeCell ref="E41:H41"/>
    <mergeCell ref="E42:H42"/>
    <mergeCell ref="C44:D44"/>
    <mergeCell ref="E44:H44"/>
    <mergeCell ref="C43:D43"/>
    <mergeCell ref="E43:H43"/>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40</xdr:row>
                    <xdr:rowOff>0</xdr:rowOff>
                  </from>
                  <to>
                    <xdr:col>4</xdr:col>
                    <xdr:colOff>609600</xdr:colOff>
                    <xdr:row>41</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654050</xdr:colOff>
                    <xdr:row>40</xdr:row>
                    <xdr:rowOff>0</xdr:rowOff>
                  </from>
                  <to>
                    <xdr:col>4</xdr:col>
                    <xdr:colOff>1270000</xdr:colOff>
                    <xdr:row>41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1257300</xdr:colOff>
                    <xdr:row>40</xdr:row>
                    <xdr:rowOff>0</xdr:rowOff>
                  </from>
                  <to>
                    <xdr:col>5</xdr:col>
                    <xdr:colOff>476250</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zoomScale="80" zoomScaleNormal="80" workbookViewId="0">
      <selection activeCell="D20" sqref="D20"/>
    </sheetView>
  </sheetViews>
  <sheetFormatPr defaultColWidth="9.36328125" defaultRowHeight="14" x14ac:dyDescent="0.3"/>
  <cols>
    <col min="1" max="2" width="1.6328125" style="24" customWidth="1"/>
    <col min="3" max="3" width="11.453125" style="342" customWidth="1"/>
    <col min="4" max="4" width="116" style="341" customWidth="1"/>
    <col min="5" max="6" width="1.6328125" style="24" customWidth="1"/>
    <col min="7" max="16384" width="9.36328125" style="24"/>
  </cols>
  <sheetData>
    <row r="1" spans="2:6" ht="10.5" customHeight="1" thickBot="1" x14ac:dyDescent="0.35"/>
    <row r="2" spans="2:6" ht="14.5" thickBot="1" x14ac:dyDescent="0.35">
      <c r="B2" s="361"/>
      <c r="C2" s="360"/>
      <c r="D2" s="359"/>
      <c r="E2" s="358"/>
    </row>
    <row r="3" spans="2:6" ht="20.5" thickBot="1" x14ac:dyDescent="0.45">
      <c r="B3" s="350"/>
      <c r="C3" s="734" t="s">
        <v>737</v>
      </c>
      <c r="D3" s="736"/>
      <c r="E3" s="348"/>
    </row>
    <row r="4" spans="2:6" ht="20" x14ac:dyDescent="0.4">
      <c r="B4" s="350"/>
      <c r="C4" s="357"/>
      <c r="D4" s="357"/>
      <c r="E4" s="348"/>
    </row>
    <row r="5" spans="2:6" ht="20" x14ac:dyDescent="0.4">
      <c r="B5" s="350"/>
      <c r="C5" s="276" t="s">
        <v>736</v>
      </c>
      <c r="D5" s="357"/>
      <c r="E5" s="348"/>
    </row>
    <row r="6" spans="2:6" ht="14.5" thickBot="1" x14ac:dyDescent="0.35">
      <c r="B6" s="350"/>
      <c r="C6" s="355"/>
      <c r="D6" s="306"/>
      <c r="E6" s="348"/>
    </row>
    <row r="7" spans="2:6" ht="30" customHeight="1" x14ac:dyDescent="0.3">
      <c r="B7" s="350"/>
      <c r="C7" s="354" t="s">
        <v>723</v>
      </c>
      <c r="D7" s="353" t="s">
        <v>722</v>
      </c>
      <c r="E7" s="348"/>
    </row>
    <row r="8" spans="2:6" ht="42" x14ac:dyDescent="0.3">
      <c r="B8" s="350"/>
      <c r="C8" s="351">
        <v>1</v>
      </c>
      <c r="D8" s="286" t="s">
        <v>735</v>
      </c>
      <c r="E8" s="348"/>
      <c r="F8" s="343"/>
    </row>
    <row r="9" spans="2:6" x14ac:dyDescent="0.3">
      <c r="B9" s="350"/>
      <c r="C9" s="351">
        <v>2</v>
      </c>
      <c r="D9" s="286" t="s">
        <v>734</v>
      </c>
      <c r="E9" s="348"/>
    </row>
    <row r="10" spans="2:6" ht="42" x14ac:dyDescent="0.3">
      <c r="B10" s="350"/>
      <c r="C10" s="351">
        <v>3</v>
      </c>
      <c r="D10" s="286" t="s">
        <v>733</v>
      </c>
      <c r="E10" s="348"/>
    </row>
    <row r="11" spans="2:6" x14ac:dyDescent="0.3">
      <c r="B11" s="350"/>
      <c r="C11" s="351">
        <v>4</v>
      </c>
      <c r="D11" s="286" t="s">
        <v>732</v>
      </c>
      <c r="E11" s="348"/>
    </row>
    <row r="12" spans="2:6" ht="28" x14ac:dyDescent="0.3">
      <c r="B12" s="350"/>
      <c r="C12" s="351">
        <v>5</v>
      </c>
      <c r="D12" s="286" t="s">
        <v>731</v>
      </c>
      <c r="E12" s="348"/>
    </row>
    <row r="13" spans="2:6" x14ac:dyDescent="0.3">
      <c r="B13" s="350"/>
      <c r="C13" s="351">
        <v>6</v>
      </c>
      <c r="D13" s="286" t="s">
        <v>730</v>
      </c>
      <c r="E13" s="348"/>
    </row>
    <row r="14" spans="2:6" ht="28" x14ac:dyDescent="0.3">
      <c r="B14" s="350"/>
      <c r="C14" s="351">
        <v>7</v>
      </c>
      <c r="D14" s="286" t="s">
        <v>729</v>
      </c>
      <c r="E14" s="348"/>
    </row>
    <row r="15" spans="2:6" x14ac:dyDescent="0.3">
      <c r="B15" s="350"/>
      <c r="C15" s="351">
        <v>8</v>
      </c>
      <c r="D15" s="286" t="s">
        <v>728</v>
      </c>
      <c r="E15" s="348"/>
    </row>
    <row r="16" spans="2:6" x14ac:dyDescent="0.3">
      <c r="B16" s="350"/>
      <c r="C16" s="351">
        <v>9</v>
      </c>
      <c r="D16" s="286" t="s">
        <v>727</v>
      </c>
      <c r="E16" s="348"/>
    </row>
    <row r="17" spans="2:5" x14ac:dyDescent="0.3">
      <c r="B17" s="350"/>
      <c r="C17" s="351">
        <v>10</v>
      </c>
      <c r="D17" s="352" t="s">
        <v>726</v>
      </c>
      <c r="E17" s="348"/>
    </row>
    <row r="18" spans="2:5" ht="28.5" thickBot="1" x14ac:dyDescent="0.35">
      <c r="B18" s="350"/>
      <c r="C18" s="349">
        <v>11</v>
      </c>
      <c r="D18" s="316" t="s">
        <v>725</v>
      </c>
      <c r="E18" s="348"/>
    </row>
    <row r="19" spans="2:5" x14ac:dyDescent="0.3">
      <c r="B19" s="350"/>
      <c r="C19" s="356"/>
      <c r="D19" s="301"/>
      <c r="E19" s="348"/>
    </row>
    <row r="20" spans="2:5" x14ac:dyDescent="0.3">
      <c r="B20" s="350"/>
      <c r="C20" s="276" t="s">
        <v>724</v>
      </c>
      <c r="D20" s="301"/>
      <c r="E20" s="348"/>
    </row>
    <row r="21" spans="2:5" ht="14.5" thickBot="1" x14ac:dyDescent="0.35">
      <c r="B21" s="350"/>
      <c r="C21" s="355"/>
      <c r="D21" s="301"/>
      <c r="E21" s="348"/>
    </row>
    <row r="22" spans="2:5" ht="30" customHeight="1" x14ac:dyDescent="0.3">
      <c r="B22" s="350"/>
      <c r="C22" s="354" t="s">
        <v>723</v>
      </c>
      <c r="D22" s="353" t="s">
        <v>722</v>
      </c>
      <c r="E22" s="348"/>
    </row>
    <row r="23" spans="2:5" x14ac:dyDescent="0.3">
      <c r="B23" s="350"/>
      <c r="C23" s="351">
        <v>1</v>
      </c>
      <c r="D23" s="352" t="s">
        <v>721</v>
      </c>
      <c r="E23" s="348"/>
    </row>
    <row r="24" spans="2:5" x14ac:dyDescent="0.3">
      <c r="B24" s="350"/>
      <c r="C24" s="351">
        <v>2</v>
      </c>
      <c r="D24" s="286" t="s">
        <v>720</v>
      </c>
      <c r="E24" s="348"/>
    </row>
    <row r="25" spans="2:5" x14ac:dyDescent="0.3">
      <c r="B25" s="350"/>
      <c r="C25" s="351">
        <v>3</v>
      </c>
      <c r="D25" s="286" t="s">
        <v>719</v>
      </c>
      <c r="E25" s="348"/>
    </row>
    <row r="26" spans="2:5" x14ac:dyDescent="0.3">
      <c r="B26" s="350"/>
      <c r="C26" s="351">
        <v>4</v>
      </c>
      <c r="D26" s="286" t="s">
        <v>718</v>
      </c>
      <c r="E26" s="348"/>
    </row>
    <row r="27" spans="2:5" x14ac:dyDescent="0.3">
      <c r="B27" s="350"/>
      <c r="C27" s="351">
        <v>5</v>
      </c>
      <c r="D27" s="286" t="s">
        <v>717</v>
      </c>
      <c r="E27" s="348"/>
    </row>
    <row r="28" spans="2:5" ht="42.5" thickBot="1" x14ac:dyDescent="0.35">
      <c r="B28" s="350"/>
      <c r="C28" s="349">
        <v>6</v>
      </c>
      <c r="D28" s="316" t="s">
        <v>716</v>
      </c>
      <c r="E28" s="348"/>
    </row>
    <row r="29" spans="2:5" ht="14.5" thickBot="1" x14ac:dyDescent="0.35">
      <c r="B29" s="347"/>
      <c r="C29" s="346"/>
      <c r="D29" s="345"/>
      <c r="E29" s="344"/>
    </row>
    <row r="30" spans="2:5" x14ac:dyDescent="0.3">
      <c r="D30" s="343"/>
    </row>
    <row r="31" spans="2:5" x14ac:dyDescent="0.3">
      <c r="D31" s="343"/>
    </row>
    <row r="32" spans="2:5" x14ac:dyDescent="0.3">
      <c r="D32" s="343"/>
    </row>
    <row r="33" spans="4:4" x14ac:dyDescent="0.3">
      <c r="D33" s="343"/>
    </row>
    <row r="34" spans="4:4" x14ac:dyDescent="0.3">
      <c r="D34" s="343"/>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127"/>
  <sheetViews>
    <sheetView zoomScale="40" zoomScaleNormal="40" zoomScalePageLayoutView="80" workbookViewId="0">
      <selection activeCell="I9" sqref="I9:J9"/>
    </sheetView>
  </sheetViews>
  <sheetFormatPr defaultColWidth="8.6328125" defaultRowHeight="14.5" x14ac:dyDescent="0.35"/>
  <cols>
    <col min="1" max="2" width="2.36328125" customWidth="1"/>
    <col min="3" max="3" width="19.81640625" style="11" customWidth="1"/>
    <col min="4" max="4" width="15.453125" customWidth="1"/>
    <col min="5" max="5" width="15" customWidth="1"/>
    <col min="6" max="6" width="13.36328125" customWidth="1"/>
    <col min="7" max="7" width="13.453125" customWidth="1"/>
    <col min="8" max="8" width="12.453125" customWidth="1"/>
    <col min="9" max="9" width="36" customWidth="1"/>
    <col min="10" max="10" width="71.36328125" customWidth="1"/>
    <col min="11" max="11" width="141.453125" customWidth="1"/>
    <col min="12" max="12" width="16.81640625" customWidth="1"/>
    <col min="13" max="13" width="2" customWidth="1"/>
    <col min="14" max="14" width="40.6328125" customWidth="1"/>
  </cols>
  <sheetData>
    <row r="1" spans="1:55" ht="15" thickBot="1" x14ac:dyDescent="0.4">
      <c r="A1" s="23"/>
      <c r="B1" s="23"/>
      <c r="C1" s="22"/>
      <c r="D1" s="23"/>
      <c r="E1" s="23"/>
      <c r="F1" s="23"/>
      <c r="G1" s="23"/>
      <c r="H1" s="23"/>
      <c r="I1" s="23"/>
      <c r="J1" s="100"/>
      <c r="K1" s="100"/>
      <c r="L1" s="23"/>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row>
    <row r="2" spans="1:55" ht="15" thickBot="1" x14ac:dyDescent="0.4">
      <c r="A2" s="23"/>
      <c r="B2" s="42"/>
      <c r="C2" s="43"/>
      <c r="D2" s="44"/>
      <c r="E2" s="44"/>
      <c r="F2" s="44"/>
      <c r="G2" s="44"/>
      <c r="H2" s="44"/>
      <c r="I2" s="44"/>
      <c r="J2" s="111"/>
      <c r="K2" s="111"/>
      <c r="L2" s="45"/>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row>
    <row r="3" spans="1:55" ht="20.5" thickBot="1" x14ac:dyDescent="0.45">
      <c r="A3" s="23"/>
      <c r="B3" s="93"/>
      <c r="C3" s="613" t="s">
        <v>240</v>
      </c>
      <c r="D3" s="614"/>
      <c r="E3" s="614"/>
      <c r="F3" s="614"/>
      <c r="G3" s="614"/>
      <c r="H3" s="614"/>
      <c r="I3" s="614"/>
      <c r="J3" s="614"/>
      <c r="K3" s="615"/>
      <c r="L3" s="95"/>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row>
    <row r="4" spans="1:55" ht="15" customHeight="1" x14ac:dyDescent="0.35">
      <c r="A4" s="23"/>
      <c r="B4" s="46"/>
      <c r="C4" s="786" t="s">
        <v>803</v>
      </c>
      <c r="D4" s="786"/>
      <c r="E4" s="786"/>
      <c r="F4" s="786"/>
      <c r="G4" s="786"/>
      <c r="H4" s="786"/>
      <c r="I4" s="786"/>
      <c r="J4" s="786"/>
      <c r="K4" s="786"/>
      <c r="L4" s="47"/>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row>
    <row r="5" spans="1:55" ht="15" customHeight="1" x14ac:dyDescent="0.35">
      <c r="A5" s="23"/>
      <c r="B5" s="46"/>
      <c r="C5" s="847" t="s">
        <v>821</v>
      </c>
      <c r="D5" s="847"/>
      <c r="E5" s="847"/>
      <c r="F5" s="847"/>
      <c r="G5" s="847"/>
      <c r="H5" s="847"/>
      <c r="I5" s="847"/>
      <c r="J5" s="847"/>
      <c r="K5" s="847"/>
      <c r="L5" s="47"/>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row>
    <row r="6" spans="1:55" x14ac:dyDescent="0.35">
      <c r="A6" s="23"/>
      <c r="B6" s="46"/>
      <c r="C6" s="48"/>
      <c r="D6" s="49"/>
      <c r="E6" s="49"/>
      <c r="F6" s="49"/>
      <c r="G6" s="49"/>
      <c r="H6" s="49"/>
      <c r="I6" s="49"/>
      <c r="J6" s="112"/>
      <c r="K6" s="112"/>
      <c r="L6" s="47"/>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row>
    <row r="7" spans="1:55" ht="29" customHeight="1" thickBot="1" x14ac:dyDescent="0.4">
      <c r="A7" s="23"/>
      <c r="B7" s="46"/>
      <c r="C7" s="48"/>
      <c r="D7" s="790" t="s">
        <v>983</v>
      </c>
      <c r="E7" s="790"/>
      <c r="F7" s="790" t="s">
        <v>784</v>
      </c>
      <c r="G7" s="801"/>
      <c r="H7" s="801"/>
      <c r="I7" s="573"/>
      <c r="J7" s="108" t="s">
        <v>244</v>
      </c>
      <c r="K7" s="108" t="s">
        <v>245</v>
      </c>
      <c r="L7" s="579" t="s">
        <v>226</v>
      </c>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row>
    <row r="8" spans="1:55" s="11" customFormat="1" ht="84.75" customHeight="1" thickBot="1" x14ac:dyDescent="0.4">
      <c r="A8" s="22"/>
      <c r="B8" s="51"/>
      <c r="C8" s="419" t="s">
        <v>783</v>
      </c>
      <c r="D8" s="788" t="s">
        <v>984</v>
      </c>
      <c r="E8" s="789"/>
      <c r="F8" s="551" t="s">
        <v>808</v>
      </c>
      <c r="G8" s="551" t="s">
        <v>982</v>
      </c>
      <c r="H8" s="578" t="s">
        <v>810</v>
      </c>
      <c r="I8" s="793" t="s">
        <v>1104</v>
      </c>
      <c r="J8" s="789"/>
      <c r="K8" s="509" t="s">
        <v>1191</v>
      </c>
      <c r="L8" s="510" t="s">
        <v>20</v>
      </c>
      <c r="M8" s="52"/>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row>
    <row r="9" spans="1:55" s="11" customFormat="1" ht="120" customHeight="1" thickBot="1" x14ac:dyDescent="0.4">
      <c r="A9" s="22"/>
      <c r="B9" s="51"/>
      <c r="C9" s="107"/>
      <c r="D9" s="788" t="s">
        <v>984</v>
      </c>
      <c r="E9" s="789"/>
      <c r="F9" s="551" t="s">
        <v>808</v>
      </c>
      <c r="G9" s="578" t="s">
        <v>982</v>
      </c>
      <c r="H9" s="552" t="s">
        <v>810</v>
      </c>
      <c r="I9" s="793" t="s">
        <v>1105</v>
      </c>
      <c r="J9" s="789"/>
      <c r="K9" s="555" t="s">
        <v>1169</v>
      </c>
      <c r="L9" s="510" t="s">
        <v>20</v>
      </c>
      <c r="M9" s="52"/>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row>
    <row r="10" spans="1:55" s="11" customFormat="1" ht="409.5" customHeight="1" thickBot="1" x14ac:dyDescent="0.4">
      <c r="A10" s="22"/>
      <c r="B10" s="51"/>
      <c r="C10" s="107"/>
      <c r="D10" s="788" t="s">
        <v>984</v>
      </c>
      <c r="E10" s="789"/>
      <c r="F10" s="551" t="s">
        <v>808</v>
      </c>
      <c r="G10" s="551" t="s">
        <v>982</v>
      </c>
      <c r="H10" s="578" t="s">
        <v>810</v>
      </c>
      <c r="I10" s="816" t="s">
        <v>1106</v>
      </c>
      <c r="J10" s="817"/>
      <c r="K10" s="555" t="s">
        <v>1176</v>
      </c>
      <c r="L10" s="510" t="s">
        <v>20</v>
      </c>
      <c r="M10" s="52"/>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row>
    <row r="11" spans="1:55" s="11" customFormat="1" ht="84.75" customHeight="1" thickBot="1" x14ac:dyDescent="0.4">
      <c r="A11" s="22"/>
      <c r="B11" s="51"/>
      <c r="C11" s="107"/>
      <c r="D11" s="788" t="s">
        <v>984</v>
      </c>
      <c r="E11" s="789"/>
      <c r="F11" s="551" t="s">
        <v>808</v>
      </c>
      <c r="G11" s="551" t="s">
        <v>982</v>
      </c>
      <c r="H11" s="578" t="s">
        <v>810</v>
      </c>
      <c r="I11" s="791" t="s">
        <v>1107</v>
      </c>
      <c r="J11" s="792"/>
      <c r="K11" s="509" t="s">
        <v>1110</v>
      </c>
      <c r="L11" s="510" t="s">
        <v>20</v>
      </c>
      <c r="M11" s="52"/>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row>
    <row r="12" spans="1:55" s="11" customFormat="1" ht="108" customHeight="1" thickBot="1" x14ac:dyDescent="0.4">
      <c r="A12" s="22"/>
      <c r="B12" s="51"/>
      <c r="C12" s="107"/>
      <c r="D12" s="818" t="s">
        <v>1092</v>
      </c>
      <c r="E12" s="819"/>
      <c r="F12" s="822"/>
      <c r="G12" s="551" t="s">
        <v>982</v>
      </c>
      <c r="H12" s="578"/>
      <c r="I12" s="791" t="s">
        <v>1108</v>
      </c>
      <c r="J12" s="792"/>
      <c r="K12" s="509" t="s">
        <v>1118</v>
      </c>
      <c r="L12" s="510" t="s">
        <v>1094</v>
      </c>
      <c r="M12" s="52"/>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row>
    <row r="13" spans="1:55" s="11" customFormat="1" ht="144.75" customHeight="1" thickBot="1" x14ac:dyDescent="0.4">
      <c r="A13" s="22"/>
      <c r="B13" s="51"/>
      <c r="C13" s="107"/>
      <c r="D13" s="820"/>
      <c r="E13" s="821"/>
      <c r="F13" s="823"/>
      <c r="G13" s="551"/>
      <c r="H13" s="578" t="s">
        <v>810</v>
      </c>
      <c r="I13" s="791" t="s">
        <v>1177</v>
      </c>
      <c r="J13" s="792"/>
      <c r="K13" s="509" t="s">
        <v>1170</v>
      </c>
      <c r="L13" s="510" t="s">
        <v>20</v>
      </c>
      <c r="M13" s="52"/>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row>
    <row r="14" spans="1:55" s="11" customFormat="1" ht="176.25" customHeight="1" thickBot="1" x14ac:dyDescent="0.4">
      <c r="A14" s="22"/>
      <c r="B14" s="51"/>
      <c r="C14" s="107"/>
      <c r="D14" s="788" t="s">
        <v>1093</v>
      </c>
      <c r="E14" s="789"/>
      <c r="F14" s="551" t="s">
        <v>808</v>
      </c>
      <c r="G14" s="551"/>
      <c r="H14" s="578"/>
      <c r="I14" s="791" t="s">
        <v>1109</v>
      </c>
      <c r="J14" s="792"/>
      <c r="K14" s="509" t="s">
        <v>1171</v>
      </c>
      <c r="L14" s="510" t="s">
        <v>987</v>
      </c>
      <c r="M14" s="52"/>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row>
    <row r="15" spans="1:55" s="11" customFormat="1" ht="18.75" customHeight="1" thickBot="1" x14ac:dyDescent="0.4">
      <c r="A15" s="22"/>
      <c r="B15" s="51"/>
      <c r="C15" s="105"/>
      <c r="D15" s="53"/>
      <c r="E15" s="53"/>
      <c r="F15" s="53"/>
      <c r="G15" s="53"/>
      <c r="H15" s="53"/>
      <c r="I15" s="53"/>
      <c r="J15" s="117" t="s">
        <v>241</v>
      </c>
      <c r="K15" s="511" t="s">
        <v>20</v>
      </c>
      <c r="L15" s="52"/>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row>
    <row r="16" spans="1:55" s="11" customFormat="1" ht="18.75" customHeight="1" x14ac:dyDescent="0.35">
      <c r="A16" s="22"/>
      <c r="B16" s="51"/>
      <c r="C16" s="155"/>
      <c r="D16" s="53"/>
      <c r="E16" s="53"/>
      <c r="F16" s="53"/>
      <c r="G16" s="53"/>
      <c r="H16" s="53"/>
      <c r="I16" s="53"/>
      <c r="J16" s="118"/>
      <c r="K16" s="48"/>
      <c r="L16" s="52"/>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row>
    <row r="17" spans="1:54" s="11" customFormat="1" ht="15" thickBot="1" x14ac:dyDescent="0.4">
      <c r="A17" s="22"/>
      <c r="B17" s="51"/>
      <c r="C17" s="134"/>
      <c r="D17" s="800" t="s">
        <v>264</v>
      </c>
      <c r="E17" s="800"/>
      <c r="F17" s="800"/>
      <c r="G17" s="800"/>
      <c r="H17" s="800"/>
      <c r="I17" s="800"/>
      <c r="J17" s="800"/>
      <c r="K17" s="800"/>
      <c r="L17" s="52"/>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row>
    <row r="18" spans="1:54" s="11" customFormat="1" ht="15" thickBot="1" x14ac:dyDescent="0.4">
      <c r="A18" s="22"/>
      <c r="B18" s="51"/>
      <c r="C18" s="134"/>
      <c r="D18" s="87" t="s">
        <v>57</v>
      </c>
      <c r="E18" s="794" t="s">
        <v>985</v>
      </c>
      <c r="F18" s="795"/>
      <c r="G18" s="795"/>
      <c r="H18" s="795"/>
      <c r="I18" s="795"/>
      <c r="J18" s="796"/>
      <c r="K18" s="53"/>
      <c r="L18" s="52"/>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row>
    <row r="19" spans="1:54" s="11" customFormat="1" ht="15" thickBot="1" x14ac:dyDescent="0.4">
      <c r="A19" s="22"/>
      <c r="B19" s="51"/>
      <c r="C19" s="134"/>
      <c r="D19" s="87" t="s">
        <v>59</v>
      </c>
      <c r="E19" s="797" t="s">
        <v>986</v>
      </c>
      <c r="F19" s="798"/>
      <c r="G19" s="798"/>
      <c r="H19" s="798"/>
      <c r="I19" s="798"/>
      <c r="J19" s="799"/>
      <c r="K19" s="53"/>
      <c r="L19" s="52"/>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row>
    <row r="20" spans="1:54" s="11" customFormat="1" ht="13.5" customHeight="1" x14ac:dyDescent="0.35">
      <c r="A20" s="22"/>
      <c r="B20" s="51"/>
      <c r="C20" s="134"/>
      <c r="D20" s="53"/>
      <c r="E20" s="53"/>
      <c r="F20" s="53"/>
      <c r="G20" s="53"/>
      <c r="H20" s="53"/>
      <c r="I20" s="53"/>
      <c r="J20" s="53"/>
      <c r="K20" s="53"/>
      <c r="L20" s="52"/>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row>
    <row r="21" spans="1:54" s="11" customFormat="1" ht="30.75" customHeight="1" thickBot="1" x14ac:dyDescent="0.4">
      <c r="A21" s="22"/>
      <c r="B21" s="51"/>
      <c r="C21" s="787" t="s">
        <v>774</v>
      </c>
      <c r="D21" s="787"/>
      <c r="E21" s="787"/>
      <c r="F21" s="787"/>
      <c r="G21" s="787"/>
      <c r="H21" s="787"/>
      <c r="I21" s="787"/>
      <c r="J21" s="787"/>
      <c r="K21" s="112"/>
      <c r="L21" s="52"/>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row>
    <row r="22" spans="1:54" s="11" customFormat="1" ht="30.75" customHeight="1" x14ac:dyDescent="0.35">
      <c r="A22" s="22"/>
      <c r="B22" s="51"/>
      <c r="C22" s="115"/>
      <c r="D22" s="806" t="s">
        <v>1172</v>
      </c>
      <c r="E22" s="807"/>
      <c r="F22" s="807"/>
      <c r="G22" s="807"/>
      <c r="H22" s="807"/>
      <c r="I22" s="807"/>
      <c r="J22" s="807"/>
      <c r="K22" s="808"/>
      <c r="L22" s="52"/>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row>
    <row r="23" spans="1:54" s="11" customFormat="1" ht="30.75" customHeight="1" x14ac:dyDescent="0.35">
      <c r="A23" s="22"/>
      <c r="B23" s="51"/>
      <c r="C23" s="115"/>
      <c r="D23" s="809"/>
      <c r="E23" s="810"/>
      <c r="F23" s="810"/>
      <c r="G23" s="810"/>
      <c r="H23" s="810"/>
      <c r="I23" s="810"/>
      <c r="J23" s="810"/>
      <c r="K23" s="811"/>
      <c r="L23" s="52"/>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row>
    <row r="24" spans="1:54" s="11" customFormat="1" ht="30.75" customHeight="1" x14ac:dyDescent="0.35">
      <c r="A24" s="22"/>
      <c r="B24" s="51"/>
      <c r="C24" s="115"/>
      <c r="D24" s="809"/>
      <c r="E24" s="810"/>
      <c r="F24" s="810"/>
      <c r="G24" s="810"/>
      <c r="H24" s="810"/>
      <c r="I24" s="810"/>
      <c r="J24" s="810"/>
      <c r="K24" s="811"/>
      <c r="L24" s="52"/>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row>
    <row r="25" spans="1:54" s="11" customFormat="1" ht="13.5" customHeight="1" thickBot="1" x14ac:dyDescent="0.4">
      <c r="A25" s="22"/>
      <c r="B25" s="51"/>
      <c r="C25" s="115"/>
      <c r="D25" s="812"/>
      <c r="E25" s="813"/>
      <c r="F25" s="813"/>
      <c r="G25" s="813"/>
      <c r="H25" s="813"/>
      <c r="I25" s="813"/>
      <c r="J25" s="813"/>
      <c r="K25" s="814"/>
      <c r="L25" s="52"/>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row>
    <row r="26" spans="1:54" s="11" customFormat="1" x14ac:dyDescent="0.35">
      <c r="A26" s="22"/>
      <c r="B26" s="51"/>
      <c r="C26" s="106"/>
      <c r="D26" s="106"/>
      <c r="E26" s="106"/>
      <c r="F26" s="405"/>
      <c r="G26" s="405"/>
      <c r="H26" s="115"/>
      <c r="I26" s="106"/>
      <c r="J26" s="112"/>
      <c r="K26" s="112"/>
      <c r="L26" s="52"/>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row>
    <row r="27" spans="1:54" ht="40.5" customHeight="1" thickBot="1" x14ac:dyDescent="0.4">
      <c r="A27" s="23"/>
      <c r="B27" s="51"/>
      <c r="C27" s="54"/>
      <c r="D27" s="790" t="s">
        <v>831</v>
      </c>
      <c r="E27" s="790"/>
      <c r="F27" s="790" t="s">
        <v>784</v>
      </c>
      <c r="G27" s="790"/>
      <c r="H27" s="815" t="s">
        <v>244</v>
      </c>
      <c r="I27" s="815"/>
      <c r="J27" s="108" t="s">
        <v>245</v>
      </c>
      <c r="K27" s="108" t="s">
        <v>226</v>
      </c>
      <c r="L27" s="52"/>
      <c r="M27" s="6"/>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row>
    <row r="28" spans="1:54" ht="362.25" customHeight="1" thickBot="1" x14ac:dyDescent="0.4">
      <c r="A28" s="23"/>
      <c r="B28" s="51"/>
      <c r="C28" s="419" t="s">
        <v>782</v>
      </c>
      <c r="D28" s="802" t="s">
        <v>988</v>
      </c>
      <c r="E28" s="803"/>
      <c r="F28" s="548" t="s">
        <v>982</v>
      </c>
      <c r="G28" s="549" t="s">
        <v>810</v>
      </c>
      <c r="H28" s="848" t="s">
        <v>1111</v>
      </c>
      <c r="I28" s="805"/>
      <c r="J28" s="512" t="s">
        <v>1119</v>
      </c>
      <c r="K28" s="513" t="s">
        <v>20</v>
      </c>
      <c r="L28" s="52"/>
      <c r="M28" s="6"/>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row>
    <row r="29" spans="1:54" ht="290.25" customHeight="1" thickBot="1" x14ac:dyDescent="0.4">
      <c r="A29" s="23"/>
      <c r="B29" s="51"/>
      <c r="C29" s="419"/>
      <c r="D29" s="802" t="s">
        <v>984</v>
      </c>
      <c r="E29" s="803"/>
      <c r="F29" s="438" t="s">
        <v>982</v>
      </c>
      <c r="G29" s="439" t="s">
        <v>810</v>
      </c>
      <c r="H29" s="804" t="s">
        <v>1112</v>
      </c>
      <c r="I29" s="805"/>
      <c r="J29" s="514" t="s">
        <v>1120</v>
      </c>
      <c r="K29" s="513" t="s">
        <v>987</v>
      </c>
      <c r="L29" s="52"/>
      <c r="M29" s="6"/>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row>
    <row r="30" spans="1:54" ht="221.25" customHeight="1" thickBot="1" x14ac:dyDescent="0.4">
      <c r="A30" s="23"/>
      <c r="B30" s="51"/>
      <c r="C30" s="419"/>
      <c r="D30" s="802" t="s">
        <v>984</v>
      </c>
      <c r="E30" s="803"/>
      <c r="F30" s="438" t="s">
        <v>982</v>
      </c>
      <c r="G30" s="439" t="s">
        <v>810</v>
      </c>
      <c r="H30" s="804" t="s">
        <v>1113</v>
      </c>
      <c r="I30" s="805"/>
      <c r="J30" s="512" t="s">
        <v>1121</v>
      </c>
      <c r="K30" s="513" t="s">
        <v>20</v>
      </c>
      <c r="L30" s="52"/>
      <c r="M30" s="6"/>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row>
    <row r="31" spans="1:54" ht="197.25" customHeight="1" thickBot="1" x14ac:dyDescent="0.4">
      <c r="A31" s="23"/>
      <c r="B31" s="51"/>
      <c r="C31" s="107"/>
      <c r="D31" s="802" t="s">
        <v>988</v>
      </c>
      <c r="E31" s="803"/>
      <c r="F31" s="548" t="s">
        <v>810</v>
      </c>
      <c r="G31" s="549" t="s">
        <v>982</v>
      </c>
      <c r="H31" s="804" t="s">
        <v>1114</v>
      </c>
      <c r="I31" s="805"/>
      <c r="J31" s="512" t="s">
        <v>1122</v>
      </c>
      <c r="K31" s="513" t="s">
        <v>987</v>
      </c>
      <c r="L31" s="52"/>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row>
    <row r="32" spans="1:54" ht="108.75" customHeight="1" thickBot="1" x14ac:dyDescent="0.4">
      <c r="A32" s="23"/>
      <c r="B32" s="51"/>
      <c r="C32" s="107"/>
      <c r="D32" s="802" t="s">
        <v>989</v>
      </c>
      <c r="E32" s="803"/>
      <c r="F32" s="548" t="s">
        <v>810</v>
      </c>
      <c r="G32" s="549" t="s">
        <v>982</v>
      </c>
      <c r="H32" s="804" t="s">
        <v>1115</v>
      </c>
      <c r="I32" s="805"/>
      <c r="J32" s="512" t="s">
        <v>1116</v>
      </c>
      <c r="K32" s="513" t="s">
        <v>987</v>
      </c>
      <c r="L32" s="52"/>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row>
    <row r="33" spans="1:54" ht="18.75" customHeight="1" thickBot="1" x14ac:dyDescent="0.4">
      <c r="A33" s="23"/>
      <c r="B33" s="51"/>
      <c r="C33" s="48"/>
      <c r="D33" s="48"/>
      <c r="E33" s="48"/>
      <c r="F33" s="48"/>
      <c r="G33" s="48"/>
      <c r="H33" s="48"/>
      <c r="I33" s="48"/>
      <c r="J33" s="117" t="s">
        <v>241</v>
      </c>
      <c r="K33" s="580" t="s">
        <v>20</v>
      </c>
      <c r="L33" s="52"/>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row>
    <row r="34" spans="1:54" ht="15" thickBot="1" x14ac:dyDescent="0.4">
      <c r="A34" s="23"/>
      <c r="B34" s="51"/>
      <c r="C34" s="48"/>
      <c r="D34" s="153" t="s">
        <v>264</v>
      </c>
      <c r="E34" s="156"/>
      <c r="F34" s="156"/>
      <c r="G34" s="156"/>
      <c r="H34" s="48"/>
      <c r="I34" s="48"/>
      <c r="J34" s="118"/>
      <c r="K34" s="48"/>
      <c r="L34" s="52"/>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row>
    <row r="35" spans="1:54" ht="15" thickBot="1" x14ac:dyDescent="0.4">
      <c r="A35" s="23"/>
      <c r="B35" s="51"/>
      <c r="C35" s="48"/>
      <c r="D35" s="87" t="s">
        <v>57</v>
      </c>
      <c r="E35" s="833" t="s">
        <v>851</v>
      </c>
      <c r="F35" s="798"/>
      <c r="G35" s="798"/>
      <c r="H35" s="798"/>
      <c r="I35" s="798"/>
      <c r="J35" s="799"/>
      <c r="K35" s="48"/>
      <c r="L35" s="52"/>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row>
    <row r="36" spans="1:54" ht="15" thickBot="1" x14ac:dyDescent="0.4">
      <c r="A36" s="23"/>
      <c r="B36" s="51"/>
      <c r="C36" s="48"/>
      <c r="D36" s="87" t="s">
        <v>59</v>
      </c>
      <c r="E36" s="797" t="s">
        <v>852</v>
      </c>
      <c r="F36" s="798"/>
      <c r="G36" s="798"/>
      <c r="H36" s="798"/>
      <c r="I36" s="798"/>
      <c r="J36" s="799"/>
      <c r="K36" s="48"/>
      <c r="L36" s="52"/>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row>
    <row r="37" spans="1:54" x14ac:dyDescent="0.35">
      <c r="A37" s="23"/>
      <c r="B37" s="51"/>
      <c r="C37" s="48"/>
      <c r="D37" s="48"/>
      <c r="E37" s="48"/>
      <c r="F37" s="48"/>
      <c r="G37" s="48"/>
      <c r="H37" s="48"/>
      <c r="I37" s="48"/>
      <c r="J37" s="118"/>
      <c r="K37" s="48"/>
      <c r="L37" s="52"/>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row>
    <row r="38" spans="1:54" ht="32.75" customHeight="1" thickBot="1" x14ac:dyDescent="0.4">
      <c r="A38" s="23"/>
      <c r="B38" s="51"/>
      <c r="C38" s="787" t="s">
        <v>774</v>
      </c>
      <c r="D38" s="787"/>
      <c r="E38" s="787"/>
      <c r="F38" s="787"/>
      <c r="G38" s="787"/>
      <c r="H38" s="787"/>
      <c r="I38" s="787"/>
      <c r="J38" s="787"/>
      <c r="K38" s="112"/>
      <c r="L38" s="52"/>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row>
    <row r="39" spans="1:54" ht="36" customHeight="1" x14ac:dyDescent="0.35">
      <c r="A39" s="23"/>
      <c r="B39" s="51"/>
      <c r="C39" s="388"/>
      <c r="D39" s="835" t="s">
        <v>1173</v>
      </c>
      <c r="E39" s="836"/>
      <c r="F39" s="836"/>
      <c r="G39" s="836"/>
      <c r="H39" s="836"/>
      <c r="I39" s="836"/>
      <c r="J39" s="836"/>
      <c r="K39" s="837"/>
      <c r="L39" s="52"/>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row>
    <row r="40" spans="1:54" ht="50.25" customHeight="1" x14ac:dyDescent="0.35">
      <c r="A40" s="23"/>
      <c r="B40" s="51"/>
      <c r="C40" s="388"/>
      <c r="D40" s="838"/>
      <c r="E40" s="839"/>
      <c r="F40" s="839"/>
      <c r="G40" s="839"/>
      <c r="H40" s="839"/>
      <c r="I40" s="839"/>
      <c r="J40" s="839"/>
      <c r="K40" s="840"/>
      <c r="L40" s="52"/>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row>
    <row r="41" spans="1:54" ht="50.25" customHeight="1" x14ac:dyDescent="0.35">
      <c r="A41" s="23"/>
      <c r="B41" s="51"/>
      <c r="C41" s="388"/>
      <c r="D41" s="838"/>
      <c r="E41" s="839"/>
      <c r="F41" s="839"/>
      <c r="G41" s="839"/>
      <c r="H41" s="839"/>
      <c r="I41" s="839"/>
      <c r="J41" s="839"/>
      <c r="K41" s="840"/>
      <c r="L41" s="52"/>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row>
    <row r="42" spans="1:54" ht="34.5" customHeight="1" x14ac:dyDescent="0.35">
      <c r="A42" s="23"/>
      <c r="B42" s="51"/>
      <c r="C42" s="388"/>
      <c r="D42" s="838"/>
      <c r="E42" s="839"/>
      <c r="F42" s="839"/>
      <c r="G42" s="839"/>
      <c r="H42" s="839"/>
      <c r="I42" s="839"/>
      <c r="J42" s="839"/>
      <c r="K42" s="840"/>
      <c r="L42" s="52"/>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row>
    <row r="43" spans="1:54" ht="34.5" customHeight="1" x14ac:dyDescent="0.35">
      <c r="A43" s="23"/>
      <c r="B43" s="51"/>
      <c r="C43" s="388"/>
      <c r="D43" s="838"/>
      <c r="E43" s="839"/>
      <c r="F43" s="839"/>
      <c r="G43" s="839"/>
      <c r="H43" s="839"/>
      <c r="I43" s="839"/>
      <c r="J43" s="839"/>
      <c r="K43" s="840"/>
      <c r="L43" s="52"/>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row>
    <row r="44" spans="1:54" ht="34.5" customHeight="1" x14ac:dyDescent="0.35">
      <c r="A44" s="23"/>
      <c r="B44" s="51"/>
      <c r="C44" s="388"/>
      <c r="D44" s="838"/>
      <c r="E44" s="839"/>
      <c r="F44" s="839"/>
      <c r="G44" s="839"/>
      <c r="H44" s="839"/>
      <c r="I44" s="839"/>
      <c r="J44" s="839"/>
      <c r="K44" s="840"/>
      <c r="L44" s="52"/>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row>
    <row r="45" spans="1:54" ht="20.25" customHeight="1" x14ac:dyDescent="0.35">
      <c r="A45" s="23"/>
      <c r="B45" s="51"/>
      <c r="C45" s="388"/>
      <c r="D45" s="838"/>
      <c r="E45" s="839"/>
      <c r="F45" s="839"/>
      <c r="G45" s="839"/>
      <c r="H45" s="839"/>
      <c r="I45" s="839"/>
      <c r="J45" s="839"/>
      <c r="K45" s="840"/>
      <c r="L45" s="52"/>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row>
    <row r="46" spans="1:54" ht="2.25" customHeight="1" thickBot="1" x14ac:dyDescent="0.4">
      <c r="A46" s="23"/>
      <c r="B46" s="51"/>
      <c r="C46" s="388"/>
      <c r="D46" s="841"/>
      <c r="E46" s="842"/>
      <c r="F46" s="842"/>
      <c r="G46" s="842"/>
      <c r="H46" s="842"/>
      <c r="I46" s="842"/>
      <c r="J46" s="842"/>
      <c r="K46" s="843"/>
      <c r="L46" s="52"/>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row>
    <row r="47" spans="1:54" x14ac:dyDescent="0.35">
      <c r="A47" s="23"/>
      <c r="B47" s="51"/>
      <c r="C47" s="48"/>
      <c r="D47" s="48"/>
      <c r="E47" s="48"/>
      <c r="F47" s="48"/>
      <c r="G47" s="48"/>
      <c r="H47" s="48"/>
      <c r="I47" s="48"/>
      <c r="J47" s="118"/>
      <c r="K47" s="48"/>
      <c r="L47" s="52"/>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row>
    <row r="48" spans="1:54" ht="8.5" customHeight="1" x14ac:dyDescent="0.35">
      <c r="A48" s="23"/>
      <c r="B48" s="51"/>
      <c r="C48" s="48"/>
      <c r="D48" s="48"/>
      <c r="E48" s="48"/>
      <c r="F48" s="48"/>
      <c r="G48" s="48"/>
      <c r="H48" s="48"/>
      <c r="I48" s="48"/>
      <c r="J48" s="118"/>
      <c r="K48" s="48"/>
      <c r="L48" s="52"/>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row>
    <row r="49" spans="1:54" ht="25.25" customHeight="1" thickBot="1" x14ac:dyDescent="0.4">
      <c r="A49" s="23"/>
      <c r="B49" s="51"/>
      <c r="C49" s="54"/>
      <c r="D49" s="790" t="s">
        <v>831</v>
      </c>
      <c r="E49" s="790"/>
      <c r="F49" s="790" t="s">
        <v>784</v>
      </c>
      <c r="G49" s="790"/>
      <c r="H49" s="815" t="s">
        <v>244</v>
      </c>
      <c r="I49" s="815"/>
      <c r="J49" s="108" t="s">
        <v>245</v>
      </c>
      <c r="K49" s="108" t="s">
        <v>226</v>
      </c>
      <c r="L49" s="52"/>
      <c r="M49" s="6"/>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row>
    <row r="50" spans="1:54" ht="40.25" customHeight="1" thickBot="1" x14ac:dyDescent="0.4">
      <c r="A50" s="23"/>
      <c r="B50" s="51"/>
      <c r="C50" s="849" t="s">
        <v>781</v>
      </c>
      <c r="D50" s="802"/>
      <c r="E50" s="803"/>
      <c r="F50" s="802"/>
      <c r="G50" s="803"/>
      <c r="H50" s="802"/>
      <c r="I50" s="803"/>
      <c r="J50" s="114"/>
      <c r="K50" s="114"/>
      <c r="L50" s="52"/>
      <c r="M50" s="6"/>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row>
    <row r="51" spans="1:54" ht="40.25" customHeight="1" thickBot="1" x14ac:dyDescent="0.4">
      <c r="A51" s="23"/>
      <c r="B51" s="51"/>
      <c r="C51" s="849"/>
      <c r="D51" s="802"/>
      <c r="E51" s="803"/>
      <c r="F51" s="802"/>
      <c r="G51" s="803"/>
      <c r="H51" s="802"/>
      <c r="I51" s="803"/>
      <c r="J51" s="114"/>
      <c r="K51" s="114"/>
      <c r="L51" s="52"/>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row>
    <row r="52" spans="1:54" ht="48" customHeight="1" thickBot="1" x14ac:dyDescent="0.4">
      <c r="A52" s="23"/>
      <c r="B52" s="51"/>
      <c r="C52" s="849"/>
      <c r="D52" s="802"/>
      <c r="E52" s="803"/>
      <c r="F52" s="802"/>
      <c r="G52" s="803"/>
      <c r="H52" s="802"/>
      <c r="I52" s="803"/>
      <c r="J52" s="114"/>
      <c r="K52" s="591"/>
      <c r="L52" s="52"/>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row>
    <row r="53" spans="1:54" ht="26" customHeight="1" thickBot="1" x14ac:dyDescent="0.4">
      <c r="A53" s="23"/>
      <c r="B53" s="51"/>
      <c r="C53" s="849"/>
      <c r="D53" s="48"/>
      <c r="E53" s="48"/>
      <c r="F53" s="48"/>
      <c r="G53" s="48"/>
      <c r="H53" s="48"/>
      <c r="I53" s="48"/>
      <c r="J53" s="117" t="s">
        <v>241</v>
      </c>
      <c r="K53" s="119"/>
      <c r="L53" s="52"/>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row>
    <row r="54" spans="1:54" ht="15" thickBot="1" x14ac:dyDescent="0.4">
      <c r="A54" s="23"/>
      <c r="B54" s="51"/>
      <c r="C54" s="48"/>
      <c r="D54" s="153" t="s">
        <v>264</v>
      </c>
      <c r="E54" s="156"/>
      <c r="F54" s="156"/>
      <c r="G54" s="156"/>
      <c r="H54" s="48"/>
      <c r="I54" s="48"/>
      <c r="J54" s="118"/>
      <c r="K54" s="48"/>
      <c r="L54" s="52"/>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row>
    <row r="55" spans="1:54" ht="15" thickBot="1" x14ac:dyDescent="0.4">
      <c r="A55" s="23"/>
      <c r="B55" s="51"/>
      <c r="C55" s="48"/>
      <c r="D55" s="87" t="s">
        <v>57</v>
      </c>
      <c r="E55" s="833"/>
      <c r="F55" s="798"/>
      <c r="G55" s="798"/>
      <c r="H55" s="798"/>
      <c r="I55" s="798"/>
      <c r="J55" s="799"/>
      <c r="K55" s="48"/>
      <c r="L55" s="52"/>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row>
    <row r="56" spans="1:54" ht="15" thickBot="1" x14ac:dyDescent="0.4">
      <c r="A56" s="23"/>
      <c r="B56" s="51"/>
      <c r="C56" s="48"/>
      <c r="D56" s="87" t="s">
        <v>59</v>
      </c>
      <c r="E56" s="833"/>
      <c r="F56" s="798"/>
      <c r="G56" s="798"/>
      <c r="H56" s="798"/>
      <c r="I56" s="798"/>
      <c r="J56" s="799"/>
      <c r="K56" s="48"/>
      <c r="L56" s="52"/>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row>
    <row r="57" spans="1:54" ht="15" thickBot="1" x14ac:dyDescent="0.4">
      <c r="A57" s="23"/>
      <c r="B57" s="51"/>
      <c r="C57" s="48"/>
      <c r="D57" s="87"/>
      <c r="E57" s="48"/>
      <c r="F57" s="48"/>
      <c r="G57" s="48"/>
      <c r="H57" s="48"/>
      <c r="I57" s="48"/>
      <c r="J57" s="48"/>
      <c r="K57" s="48"/>
      <c r="L57" s="52"/>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row>
    <row r="58" spans="1:54" ht="191" customHeight="1" thickBot="1" x14ac:dyDescent="0.4">
      <c r="A58" s="23"/>
      <c r="B58" s="51"/>
      <c r="C58" s="834" t="s">
        <v>246</v>
      </c>
      <c r="D58" s="834"/>
      <c r="E58" s="834"/>
      <c r="F58" s="408"/>
      <c r="G58" s="409"/>
      <c r="H58" s="406"/>
      <c r="I58" s="406"/>
      <c r="J58" s="406"/>
      <c r="K58" s="407"/>
      <c r="L58" s="52"/>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row>
    <row r="59" spans="1:54" s="11" customFormat="1" ht="18.75" customHeight="1" x14ac:dyDescent="0.35">
      <c r="A59" s="22"/>
      <c r="B59" s="51"/>
      <c r="C59" s="55"/>
      <c r="D59" s="55"/>
      <c r="E59" s="55"/>
      <c r="F59" s="55"/>
      <c r="G59" s="55"/>
      <c r="H59" s="55"/>
      <c r="I59" s="55"/>
      <c r="J59" s="112"/>
      <c r="K59" s="112"/>
      <c r="L59" s="52"/>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row>
    <row r="60" spans="1:54" s="11" customFormat="1" ht="15.75" customHeight="1" thickBot="1" x14ac:dyDescent="0.4">
      <c r="A60" s="22"/>
      <c r="B60" s="51"/>
      <c r="C60" s="48"/>
      <c r="D60" s="411" t="s">
        <v>804</v>
      </c>
      <c r="E60" s="49"/>
      <c r="F60" s="49"/>
      <c r="G60" s="49"/>
      <c r="H60" s="49"/>
      <c r="I60" s="86" t="s">
        <v>219</v>
      </c>
      <c r="J60" s="112"/>
      <c r="K60" s="112"/>
      <c r="L60" s="52"/>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row>
    <row r="61" spans="1:54" s="11" customFormat="1" ht="78" customHeight="1" x14ac:dyDescent="0.35">
      <c r="A61" s="22"/>
      <c r="B61" s="51"/>
      <c r="C61" s="420" t="s">
        <v>806</v>
      </c>
      <c r="D61" s="827" t="s">
        <v>805</v>
      </c>
      <c r="E61" s="828"/>
      <c r="F61" s="829"/>
      <c r="G61" s="49"/>
      <c r="H61" s="32" t="s">
        <v>220</v>
      </c>
      <c r="I61" s="827" t="s">
        <v>274</v>
      </c>
      <c r="J61" s="828"/>
      <c r="K61" s="829"/>
      <c r="L61" s="52"/>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row>
    <row r="62" spans="1:54" s="11" customFormat="1" ht="54.75" customHeight="1" x14ac:dyDescent="0.35">
      <c r="A62" s="22"/>
      <c r="B62" s="51"/>
      <c r="C62" s="421" t="s">
        <v>807</v>
      </c>
      <c r="D62" s="830" t="s">
        <v>812</v>
      </c>
      <c r="E62" s="831"/>
      <c r="F62" s="832"/>
      <c r="G62" s="49"/>
      <c r="H62" s="33" t="s">
        <v>221</v>
      </c>
      <c r="I62" s="830" t="s">
        <v>275</v>
      </c>
      <c r="J62" s="831"/>
      <c r="K62" s="832"/>
      <c r="L62" s="52"/>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row>
    <row r="63" spans="1:54" s="11" customFormat="1" ht="58.5" customHeight="1" x14ac:dyDescent="0.35">
      <c r="A63" s="22"/>
      <c r="B63" s="51"/>
      <c r="C63" s="421" t="s">
        <v>808</v>
      </c>
      <c r="D63" s="830" t="s">
        <v>813</v>
      </c>
      <c r="E63" s="831"/>
      <c r="F63" s="832"/>
      <c r="G63" s="49"/>
      <c r="H63" s="33" t="s">
        <v>222</v>
      </c>
      <c r="I63" s="830" t="s">
        <v>276</v>
      </c>
      <c r="J63" s="831"/>
      <c r="K63" s="832"/>
      <c r="L63" s="52"/>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row>
    <row r="64" spans="1:54" ht="60" customHeight="1" x14ac:dyDescent="0.35">
      <c r="A64" s="23"/>
      <c r="B64" s="51"/>
      <c r="C64" s="421" t="s">
        <v>809</v>
      </c>
      <c r="D64" s="830" t="s">
        <v>814</v>
      </c>
      <c r="E64" s="831"/>
      <c r="F64" s="832"/>
      <c r="G64" s="49"/>
      <c r="H64" s="33" t="s">
        <v>223</v>
      </c>
      <c r="I64" s="830" t="s">
        <v>277</v>
      </c>
      <c r="J64" s="831"/>
      <c r="K64" s="832"/>
      <c r="L64" s="52"/>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row>
    <row r="65" spans="1:54" ht="54" customHeight="1" x14ac:dyDescent="0.35">
      <c r="A65" s="23"/>
      <c r="B65" s="46"/>
      <c r="C65" s="553" t="s">
        <v>810</v>
      </c>
      <c r="D65" s="844" t="s">
        <v>815</v>
      </c>
      <c r="E65" s="845"/>
      <c r="F65" s="846"/>
      <c r="G65" s="49"/>
      <c r="H65" s="33" t="s">
        <v>224</v>
      </c>
      <c r="I65" s="830" t="s">
        <v>278</v>
      </c>
      <c r="J65" s="831"/>
      <c r="K65" s="832"/>
      <c r="L65" s="47"/>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row>
    <row r="66" spans="1:54" ht="61.5" customHeight="1" thickBot="1" x14ac:dyDescent="0.4">
      <c r="A66" s="23"/>
      <c r="B66" s="46"/>
      <c r="C66" s="553" t="s">
        <v>811</v>
      </c>
      <c r="D66" s="844" t="s">
        <v>816</v>
      </c>
      <c r="E66" s="845"/>
      <c r="F66" s="846"/>
      <c r="G66" s="49"/>
      <c r="H66" s="34" t="s">
        <v>225</v>
      </c>
      <c r="I66" s="824" t="s">
        <v>279</v>
      </c>
      <c r="J66" s="825"/>
      <c r="K66" s="826"/>
      <c r="L66" s="47"/>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row>
    <row r="67" spans="1:54" ht="61.5" customHeight="1" x14ac:dyDescent="0.35">
      <c r="A67" s="23"/>
      <c r="B67" s="46"/>
      <c r="C67" s="550" t="s">
        <v>817</v>
      </c>
      <c r="D67" s="844" t="s">
        <v>819</v>
      </c>
      <c r="E67" s="845"/>
      <c r="F67" s="846"/>
      <c r="G67" s="46"/>
      <c r="H67" s="154"/>
      <c r="I67" s="412"/>
      <c r="J67" s="412"/>
      <c r="K67" s="412"/>
      <c r="L67" s="47"/>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row>
    <row r="68" spans="1:54" ht="61.5" customHeight="1" thickBot="1" x14ac:dyDescent="0.4">
      <c r="A68" s="23"/>
      <c r="B68" s="393"/>
      <c r="C68" s="422" t="s">
        <v>818</v>
      </c>
      <c r="D68" s="824" t="s">
        <v>820</v>
      </c>
      <c r="E68" s="825"/>
      <c r="F68" s="826"/>
      <c r="G68" s="46"/>
      <c r="H68" s="154"/>
      <c r="I68" s="412"/>
      <c r="J68" s="412"/>
      <c r="K68" s="412"/>
      <c r="L68" s="47"/>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row>
    <row r="69" spans="1:54" ht="15" thickBot="1" x14ac:dyDescent="0.4">
      <c r="A69" s="23"/>
      <c r="B69" s="56"/>
      <c r="C69" s="57"/>
      <c r="D69" s="58"/>
      <c r="E69" s="58"/>
      <c r="F69" s="58"/>
      <c r="G69" s="58"/>
      <c r="H69" s="58"/>
      <c r="I69" s="58"/>
      <c r="J69" s="113"/>
      <c r="K69" s="113"/>
      <c r="L69" s="59"/>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row>
    <row r="70" spans="1:54" ht="50" customHeight="1" x14ac:dyDescent="0.35">
      <c r="A70" s="23"/>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row>
    <row r="71" spans="1:54" ht="50" customHeight="1" x14ac:dyDescent="0.35">
      <c r="A71" s="23"/>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row>
    <row r="72" spans="1:54" ht="49.5" customHeight="1" x14ac:dyDescent="0.35">
      <c r="A72" s="23"/>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row>
    <row r="73" spans="1:54" ht="50" customHeight="1" x14ac:dyDescent="0.35">
      <c r="A73" s="23"/>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row>
    <row r="74" spans="1:54" ht="50" customHeight="1" x14ac:dyDescent="0.35">
      <c r="A74" s="23"/>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row>
    <row r="75" spans="1:54" ht="50" customHeight="1" x14ac:dyDescent="0.35">
      <c r="A75" s="23"/>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row>
    <row r="76" spans="1:54" x14ac:dyDescent="0.35">
      <c r="A76" s="23"/>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row>
    <row r="77" spans="1:54" x14ac:dyDescent="0.35">
      <c r="A77" s="23"/>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row>
    <row r="78" spans="1:54" x14ac:dyDescent="0.35">
      <c r="A78" s="23"/>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row>
    <row r="79" spans="1:54" x14ac:dyDescent="0.35">
      <c r="A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row>
    <row r="80" spans="1:54" x14ac:dyDescent="0.35">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row>
    <row r="81" spans="1:54" x14ac:dyDescent="0.35">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row>
    <row r="82" spans="1:54" x14ac:dyDescent="0.35">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row>
    <row r="83" spans="1:54" x14ac:dyDescent="0.35">
      <c r="A83" s="100"/>
      <c r="B83" s="100"/>
      <c r="C83" s="100"/>
      <c r="D83" s="100"/>
      <c r="E83" s="100"/>
      <c r="F83" s="100"/>
      <c r="G83" s="100"/>
      <c r="H83" s="100"/>
      <c r="I83" s="100"/>
      <c r="J83" s="100"/>
      <c r="K83" s="100"/>
      <c r="L83" s="100"/>
      <c r="M83" s="100"/>
    </row>
    <row r="84" spans="1:54" x14ac:dyDescent="0.35">
      <c r="A84" s="100"/>
      <c r="B84" s="100"/>
      <c r="C84" s="100"/>
      <c r="D84" s="100"/>
      <c r="E84" s="100"/>
      <c r="F84" s="100"/>
      <c r="G84" s="100"/>
      <c r="H84" s="100"/>
      <c r="I84" s="100"/>
      <c r="J84" s="100"/>
      <c r="K84" s="100"/>
      <c r="L84" s="100"/>
      <c r="M84" s="100"/>
    </row>
    <row r="85" spans="1:54" x14ac:dyDescent="0.35">
      <c r="A85" s="100"/>
      <c r="B85" s="100"/>
      <c r="C85" s="100"/>
      <c r="D85" s="100"/>
      <c r="E85" s="100"/>
      <c r="F85" s="100"/>
      <c r="G85" s="100"/>
      <c r="H85" s="100"/>
      <c r="I85" s="100"/>
      <c r="J85" s="100"/>
      <c r="K85" s="100"/>
      <c r="L85" s="100"/>
      <c r="M85" s="100"/>
    </row>
    <row r="86" spans="1:54" x14ac:dyDescent="0.35">
      <c r="A86" s="100"/>
      <c r="B86" s="100"/>
      <c r="C86" s="100"/>
      <c r="D86" s="100"/>
      <c r="E86" s="100"/>
      <c r="F86" s="100"/>
      <c r="G86" s="100"/>
      <c r="H86" s="100"/>
      <c r="I86" s="100"/>
      <c r="J86" s="100"/>
      <c r="K86" s="100"/>
      <c r="L86" s="100"/>
      <c r="M86" s="100"/>
    </row>
    <row r="87" spans="1:54" x14ac:dyDescent="0.35">
      <c r="A87" s="100"/>
      <c r="B87" s="100"/>
      <c r="C87" s="100"/>
      <c r="D87" s="100"/>
      <c r="E87" s="100"/>
      <c r="F87" s="100"/>
      <c r="G87" s="100"/>
      <c r="H87" s="100"/>
      <c r="I87" s="100"/>
      <c r="J87" s="100"/>
      <c r="K87" s="100"/>
      <c r="L87" s="100"/>
      <c r="M87" s="100"/>
    </row>
    <row r="88" spans="1:54" x14ac:dyDescent="0.35">
      <c r="A88" s="100"/>
      <c r="B88" s="100"/>
      <c r="C88" s="100"/>
      <c r="D88" s="100"/>
      <c r="E88" s="100"/>
      <c r="F88" s="100"/>
      <c r="G88" s="100"/>
      <c r="H88" s="100"/>
      <c r="I88" s="100"/>
      <c r="J88" s="100"/>
      <c r="K88" s="100"/>
      <c r="L88" s="100"/>
      <c r="M88" s="100"/>
    </row>
    <row r="89" spans="1:54" x14ac:dyDescent="0.35">
      <c r="A89" s="100"/>
      <c r="B89" s="100"/>
      <c r="C89" s="100"/>
      <c r="D89" s="100"/>
      <c r="E89" s="100"/>
      <c r="F89" s="100"/>
      <c r="G89" s="100"/>
      <c r="H89" s="100"/>
      <c r="I89" s="100"/>
      <c r="J89" s="100"/>
      <c r="K89" s="100"/>
      <c r="L89" s="100"/>
      <c r="M89" s="100"/>
    </row>
    <row r="90" spans="1:54" x14ac:dyDescent="0.35">
      <c r="A90" s="100"/>
      <c r="B90" s="100"/>
      <c r="C90" s="100"/>
      <c r="D90" s="100"/>
      <c r="E90" s="100"/>
      <c r="F90" s="100"/>
      <c r="G90" s="100"/>
      <c r="H90" s="100"/>
      <c r="I90" s="100"/>
      <c r="J90" s="100"/>
      <c r="K90" s="100"/>
      <c r="L90" s="100"/>
      <c r="M90" s="100"/>
    </row>
    <row r="91" spans="1:54" x14ac:dyDescent="0.35">
      <c r="A91" s="100"/>
      <c r="B91" s="100"/>
      <c r="C91" s="100"/>
      <c r="D91" s="100"/>
      <c r="E91" s="100"/>
      <c r="F91" s="100"/>
      <c r="G91" s="100"/>
      <c r="H91" s="100"/>
      <c r="I91" s="100"/>
      <c r="J91" s="100"/>
      <c r="K91" s="100"/>
      <c r="L91" s="100"/>
      <c r="M91" s="100"/>
    </row>
    <row r="92" spans="1:54" x14ac:dyDescent="0.35">
      <c r="A92" s="100"/>
      <c r="B92" s="100"/>
      <c r="C92" s="100"/>
      <c r="D92" s="100"/>
      <c r="E92" s="100"/>
      <c r="F92" s="100"/>
      <c r="G92" s="100"/>
      <c r="H92" s="100"/>
      <c r="I92" s="100"/>
      <c r="J92" s="100"/>
      <c r="K92" s="100"/>
      <c r="L92" s="100"/>
      <c r="M92" s="100"/>
    </row>
    <row r="93" spans="1:54" x14ac:dyDescent="0.35">
      <c r="A93" s="100"/>
      <c r="B93" s="100"/>
      <c r="C93" s="100"/>
      <c r="D93" s="100"/>
      <c r="E93" s="100"/>
      <c r="F93" s="100"/>
      <c r="G93" s="100"/>
      <c r="H93" s="100"/>
      <c r="I93" s="100"/>
      <c r="J93" s="100"/>
      <c r="K93" s="100"/>
      <c r="L93" s="100"/>
      <c r="M93" s="100"/>
    </row>
    <row r="94" spans="1:54" x14ac:dyDescent="0.35">
      <c r="A94" s="100"/>
      <c r="B94" s="100"/>
      <c r="C94" s="100"/>
      <c r="D94" s="100"/>
      <c r="E94" s="100"/>
      <c r="F94" s="100"/>
      <c r="G94" s="100"/>
      <c r="H94" s="100"/>
      <c r="I94" s="100"/>
      <c r="J94" s="100"/>
      <c r="K94" s="100"/>
      <c r="L94" s="100"/>
      <c r="M94" s="100"/>
    </row>
    <row r="95" spans="1:54" x14ac:dyDescent="0.35">
      <c r="A95" s="100"/>
      <c r="B95" s="100"/>
      <c r="C95" s="100"/>
      <c r="D95" s="100"/>
      <c r="E95" s="100"/>
      <c r="F95" s="100"/>
      <c r="G95" s="100"/>
      <c r="H95" s="100"/>
      <c r="I95" s="100"/>
      <c r="J95" s="100"/>
      <c r="K95" s="100"/>
      <c r="L95" s="100"/>
      <c r="M95" s="100"/>
    </row>
    <row r="96" spans="1:54" x14ac:dyDescent="0.35">
      <c r="A96" s="100"/>
      <c r="B96" s="100"/>
      <c r="C96" s="100"/>
      <c r="D96" s="100"/>
      <c r="E96" s="100"/>
      <c r="F96" s="100"/>
      <c r="G96" s="100"/>
      <c r="H96" s="100"/>
      <c r="I96" s="100"/>
      <c r="J96" s="100"/>
      <c r="K96" s="100"/>
      <c r="L96" s="100"/>
      <c r="M96" s="100"/>
    </row>
    <row r="97" spans="1:13" x14ac:dyDescent="0.35">
      <c r="A97" s="100"/>
      <c r="B97" s="100"/>
      <c r="C97" s="100"/>
      <c r="D97" s="100"/>
      <c r="E97" s="100"/>
      <c r="F97" s="100"/>
      <c r="G97" s="100"/>
      <c r="H97" s="100"/>
      <c r="I97" s="100"/>
      <c r="J97" s="100"/>
      <c r="K97" s="100"/>
      <c r="L97" s="100"/>
      <c r="M97" s="100"/>
    </row>
    <row r="98" spans="1:13" x14ac:dyDescent="0.35">
      <c r="A98" s="100"/>
      <c r="B98" s="100"/>
      <c r="C98" s="100"/>
      <c r="D98" s="100"/>
      <c r="E98" s="100"/>
      <c r="F98" s="100"/>
      <c r="G98" s="100"/>
      <c r="H98" s="100"/>
      <c r="I98" s="100"/>
      <c r="J98" s="100"/>
      <c r="K98" s="100"/>
      <c r="L98" s="100"/>
      <c r="M98" s="100"/>
    </row>
    <row r="99" spans="1:13" x14ac:dyDescent="0.35">
      <c r="A99" s="100"/>
      <c r="B99" s="100"/>
      <c r="C99" s="100"/>
      <c r="D99" s="100"/>
      <c r="E99" s="100"/>
      <c r="F99" s="100"/>
      <c r="G99" s="100"/>
      <c r="H99" s="100"/>
      <c r="I99" s="100"/>
      <c r="J99" s="100"/>
      <c r="K99" s="100"/>
      <c r="L99" s="100"/>
      <c r="M99" s="100"/>
    </row>
    <row r="100" spans="1:13" x14ac:dyDescent="0.35">
      <c r="A100" s="100"/>
      <c r="B100" s="100"/>
      <c r="C100" s="100"/>
      <c r="D100" s="100"/>
      <c r="E100" s="100"/>
      <c r="F100" s="100"/>
      <c r="G100" s="100"/>
      <c r="H100" s="100"/>
      <c r="I100" s="100"/>
      <c r="J100" s="100"/>
      <c r="K100" s="100"/>
      <c r="L100" s="100"/>
      <c r="M100" s="100"/>
    </row>
    <row r="101" spans="1:13" x14ac:dyDescent="0.35">
      <c r="A101" s="100"/>
      <c r="B101" s="100"/>
      <c r="C101" s="100"/>
      <c r="D101" s="100"/>
      <c r="E101" s="100"/>
      <c r="F101" s="100"/>
      <c r="G101" s="100"/>
      <c r="H101" s="100"/>
      <c r="I101" s="100"/>
      <c r="J101" s="100"/>
      <c r="K101" s="100"/>
      <c r="L101" s="100"/>
      <c r="M101" s="100"/>
    </row>
    <row r="102" spans="1:13" x14ac:dyDescent="0.35">
      <c r="A102" s="100"/>
      <c r="B102" s="100"/>
      <c r="C102" s="100"/>
      <c r="D102" s="100"/>
      <c r="E102" s="100"/>
      <c r="F102" s="100"/>
      <c r="G102" s="100"/>
      <c r="H102" s="100"/>
      <c r="I102" s="100"/>
      <c r="J102" s="100"/>
      <c r="K102" s="100"/>
      <c r="L102" s="100"/>
      <c r="M102" s="100"/>
    </row>
    <row r="103" spans="1:13" x14ac:dyDescent="0.35">
      <c r="A103" s="100"/>
      <c r="B103" s="100"/>
      <c r="C103" s="100"/>
      <c r="D103" s="100"/>
      <c r="E103" s="100"/>
      <c r="F103" s="100"/>
      <c r="G103" s="100"/>
      <c r="H103" s="100"/>
      <c r="I103" s="100"/>
      <c r="J103" s="100"/>
      <c r="K103" s="100"/>
      <c r="L103" s="100"/>
      <c r="M103" s="100"/>
    </row>
    <row r="104" spans="1:13" x14ac:dyDescent="0.35">
      <c r="A104" s="100"/>
      <c r="B104" s="100"/>
      <c r="C104" s="100"/>
      <c r="D104" s="100"/>
      <c r="E104" s="100"/>
      <c r="F104" s="100"/>
      <c r="G104" s="100"/>
      <c r="H104" s="100"/>
      <c r="I104" s="100"/>
      <c r="J104" s="100"/>
      <c r="K104" s="100"/>
      <c r="L104" s="100"/>
      <c r="M104" s="100"/>
    </row>
    <row r="105" spans="1:13" x14ac:dyDescent="0.35">
      <c r="A105" s="100"/>
      <c r="B105" s="100"/>
      <c r="C105" s="100"/>
      <c r="D105" s="100"/>
      <c r="E105" s="100"/>
      <c r="F105" s="100"/>
      <c r="G105" s="100"/>
      <c r="H105" s="100"/>
      <c r="I105" s="100"/>
      <c r="J105" s="100"/>
      <c r="K105" s="100"/>
      <c r="L105" s="100"/>
      <c r="M105" s="100"/>
    </row>
    <row r="106" spans="1:13" x14ac:dyDescent="0.35">
      <c r="A106" s="100"/>
      <c r="B106" s="100"/>
      <c r="C106" s="100"/>
      <c r="D106" s="100"/>
      <c r="E106" s="100"/>
      <c r="F106" s="100"/>
      <c r="G106" s="100"/>
      <c r="H106" s="100"/>
      <c r="I106" s="100"/>
      <c r="J106" s="100"/>
      <c r="K106" s="100"/>
      <c r="L106" s="100"/>
      <c r="M106" s="100"/>
    </row>
    <row r="107" spans="1:13" x14ac:dyDescent="0.35">
      <c r="A107" s="100"/>
      <c r="B107" s="100"/>
      <c r="C107" s="100"/>
      <c r="D107" s="100"/>
      <c r="E107" s="100"/>
      <c r="F107" s="100"/>
      <c r="G107" s="100"/>
      <c r="H107" s="100"/>
      <c r="I107" s="100"/>
      <c r="J107" s="100"/>
      <c r="K107" s="100"/>
      <c r="L107" s="100"/>
      <c r="M107" s="100"/>
    </row>
    <row r="108" spans="1:13" x14ac:dyDescent="0.35">
      <c r="A108" s="100"/>
      <c r="B108" s="100"/>
      <c r="C108" s="100"/>
      <c r="D108" s="100"/>
      <c r="E108" s="100"/>
      <c r="F108" s="100"/>
      <c r="G108" s="100"/>
      <c r="H108" s="100"/>
      <c r="I108" s="100"/>
      <c r="J108" s="100"/>
      <c r="K108" s="100"/>
      <c r="L108" s="100"/>
      <c r="M108" s="100"/>
    </row>
    <row r="109" spans="1:13" x14ac:dyDescent="0.35">
      <c r="A109" s="100"/>
      <c r="B109" s="100"/>
      <c r="C109" s="100"/>
      <c r="D109" s="100"/>
      <c r="E109" s="100"/>
      <c r="F109" s="100"/>
      <c r="G109" s="100"/>
      <c r="H109" s="100"/>
      <c r="I109" s="100"/>
      <c r="J109" s="100"/>
      <c r="K109" s="100"/>
      <c r="L109" s="100"/>
      <c r="M109" s="100"/>
    </row>
    <row r="110" spans="1:13" x14ac:dyDescent="0.35">
      <c r="A110" s="100"/>
      <c r="B110" s="100"/>
      <c r="C110" s="100"/>
      <c r="D110" s="100"/>
      <c r="E110" s="100"/>
      <c r="F110" s="100"/>
      <c r="G110" s="100"/>
      <c r="H110" s="100"/>
      <c r="I110" s="100"/>
      <c r="J110" s="100"/>
      <c r="K110" s="100"/>
      <c r="L110" s="100"/>
      <c r="M110" s="100"/>
    </row>
    <row r="111" spans="1:13" x14ac:dyDescent="0.35">
      <c r="A111" s="100"/>
      <c r="B111" s="100"/>
      <c r="C111" s="100"/>
      <c r="D111" s="100"/>
      <c r="E111" s="100"/>
      <c r="F111" s="100"/>
      <c r="G111" s="100"/>
      <c r="H111" s="100"/>
      <c r="I111" s="100"/>
      <c r="J111" s="100"/>
      <c r="K111" s="100"/>
      <c r="L111" s="100"/>
      <c r="M111" s="100"/>
    </row>
    <row r="112" spans="1:13" x14ac:dyDescent="0.35">
      <c r="A112" s="100"/>
      <c r="B112" s="100"/>
      <c r="C112" s="100"/>
      <c r="D112" s="100"/>
      <c r="E112" s="100"/>
      <c r="F112" s="100"/>
      <c r="G112" s="100"/>
      <c r="H112" s="100"/>
      <c r="I112" s="100"/>
      <c r="J112" s="100"/>
      <c r="K112" s="100"/>
      <c r="L112" s="100"/>
      <c r="M112" s="100"/>
    </row>
    <row r="113" spans="1:13" x14ac:dyDescent="0.35">
      <c r="A113" s="100"/>
      <c r="B113" s="100"/>
      <c r="C113" s="100"/>
      <c r="D113" s="100"/>
      <c r="E113" s="100"/>
      <c r="F113" s="100"/>
      <c r="G113" s="100"/>
      <c r="H113" s="100"/>
      <c r="I113" s="100"/>
      <c r="J113" s="100"/>
      <c r="K113" s="100"/>
      <c r="L113" s="100"/>
      <c r="M113" s="100"/>
    </row>
    <row r="114" spans="1:13" x14ac:dyDescent="0.35">
      <c r="A114" s="100"/>
      <c r="B114" s="100"/>
      <c r="C114" s="100"/>
      <c r="D114" s="100"/>
      <c r="E114" s="100"/>
      <c r="F114" s="100"/>
      <c r="G114" s="100"/>
      <c r="H114" s="100"/>
      <c r="I114" s="100"/>
      <c r="J114" s="100"/>
      <c r="K114" s="100"/>
      <c r="L114" s="100"/>
      <c r="M114" s="100"/>
    </row>
    <row r="115" spans="1:13" x14ac:dyDescent="0.35">
      <c r="A115" s="100"/>
      <c r="B115" s="100"/>
      <c r="C115" s="100"/>
      <c r="D115" s="100"/>
      <c r="E115" s="100"/>
      <c r="F115" s="100"/>
      <c r="G115" s="100"/>
      <c r="H115" s="100"/>
      <c r="I115" s="100"/>
      <c r="J115" s="100"/>
      <c r="K115" s="100"/>
      <c r="L115" s="100"/>
      <c r="M115" s="100"/>
    </row>
    <row r="116" spans="1:13" x14ac:dyDescent="0.35">
      <c r="A116" s="100"/>
      <c r="B116" s="100"/>
      <c r="C116" s="100"/>
      <c r="D116" s="100"/>
      <c r="E116" s="100"/>
      <c r="F116" s="100"/>
      <c r="G116" s="100"/>
      <c r="H116" s="100"/>
      <c r="I116" s="100"/>
      <c r="J116" s="100"/>
      <c r="K116" s="100"/>
      <c r="L116" s="100"/>
      <c r="M116" s="100"/>
    </row>
    <row r="117" spans="1:13" x14ac:dyDescent="0.35">
      <c r="A117" s="100"/>
      <c r="B117" s="100"/>
      <c r="C117" s="100"/>
      <c r="D117" s="100"/>
      <c r="E117" s="100"/>
      <c r="F117" s="100"/>
      <c r="G117" s="100"/>
      <c r="H117" s="100"/>
      <c r="I117" s="100"/>
      <c r="J117" s="100"/>
      <c r="K117" s="100"/>
      <c r="L117" s="100"/>
      <c r="M117" s="100"/>
    </row>
    <row r="118" spans="1:13" x14ac:dyDescent="0.35">
      <c r="A118" s="100"/>
      <c r="B118" s="100"/>
      <c r="J118" s="100"/>
      <c r="K118" s="100"/>
      <c r="L118" s="100"/>
      <c r="M118" s="100"/>
    </row>
    <row r="119" spans="1:13" x14ac:dyDescent="0.35">
      <c r="A119" s="100"/>
      <c r="B119" s="100"/>
      <c r="J119" s="100"/>
      <c r="K119" s="100"/>
      <c r="L119" s="100"/>
      <c r="M119" s="100"/>
    </row>
    <row r="120" spans="1:13" x14ac:dyDescent="0.35">
      <c r="A120" s="100"/>
      <c r="B120" s="100"/>
      <c r="J120" s="100"/>
      <c r="K120" s="100"/>
      <c r="L120" s="100"/>
      <c r="M120" s="100"/>
    </row>
    <row r="121" spans="1:13" x14ac:dyDescent="0.35">
      <c r="A121" s="100"/>
      <c r="B121" s="100"/>
      <c r="J121" s="100"/>
      <c r="K121" s="100"/>
      <c r="L121" s="100"/>
      <c r="M121" s="100"/>
    </row>
    <row r="122" spans="1:13" x14ac:dyDescent="0.35">
      <c r="A122" s="100"/>
      <c r="B122" s="100"/>
      <c r="J122" s="100"/>
      <c r="K122" s="100"/>
      <c r="L122" s="100"/>
      <c r="M122" s="100"/>
    </row>
    <row r="123" spans="1:13" x14ac:dyDescent="0.35">
      <c r="A123" s="100"/>
      <c r="B123" s="100"/>
      <c r="J123" s="100"/>
      <c r="K123" s="100"/>
      <c r="L123" s="100"/>
      <c r="M123" s="100"/>
    </row>
    <row r="124" spans="1:13" x14ac:dyDescent="0.35">
      <c r="A124" s="100"/>
      <c r="B124" s="100"/>
      <c r="J124" s="100"/>
      <c r="K124" s="100"/>
      <c r="L124" s="100"/>
      <c r="M124" s="100"/>
    </row>
    <row r="125" spans="1:13" x14ac:dyDescent="0.35">
      <c r="A125" s="100"/>
      <c r="B125" s="100"/>
      <c r="J125" s="100"/>
      <c r="K125" s="100"/>
      <c r="L125" s="100"/>
      <c r="M125" s="100"/>
    </row>
    <row r="126" spans="1:13" x14ac:dyDescent="0.35">
      <c r="A126" s="100"/>
      <c r="B126" s="100"/>
      <c r="J126" s="100"/>
      <c r="K126" s="100"/>
      <c r="L126" s="100"/>
      <c r="M126" s="100"/>
    </row>
    <row r="127" spans="1:13" x14ac:dyDescent="0.35">
      <c r="B127" s="100"/>
      <c r="L127" s="100"/>
    </row>
  </sheetData>
  <mergeCells count="71">
    <mergeCell ref="D67:F67"/>
    <mergeCell ref="D68:F68"/>
    <mergeCell ref="C5:K5"/>
    <mergeCell ref="D62:F62"/>
    <mergeCell ref="D63:F63"/>
    <mergeCell ref="D64:F64"/>
    <mergeCell ref="D65:F65"/>
    <mergeCell ref="D66:F66"/>
    <mergeCell ref="D32:E32"/>
    <mergeCell ref="H28:I28"/>
    <mergeCell ref="H31:I31"/>
    <mergeCell ref="H32:I32"/>
    <mergeCell ref="D61:F61"/>
    <mergeCell ref="C50:C53"/>
    <mergeCell ref="F50:G50"/>
    <mergeCell ref="F51:G51"/>
    <mergeCell ref="D49:E49"/>
    <mergeCell ref="D52:E52"/>
    <mergeCell ref="H49:I49"/>
    <mergeCell ref="E35:J35"/>
    <mergeCell ref="E36:J36"/>
    <mergeCell ref="D50:E50"/>
    <mergeCell ref="H50:I50"/>
    <mergeCell ref="F49:G49"/>
    <mergeCell ref="C38:J38"/>
    <mergeCell ref="D39:K46"/>
    <mergeCell ref="I66:K66"/>
    <mergeCell ref="H51:I51"/>
    <mergeCell ref="I61:K61"/>
    <mergeCell ref="I62:K62"/>
    <mergeCell ref="I63:K63"/>
    <mergeCell ref="I64:K64"/>
    <mergeCell ref="I65:K65"/>
    <mergeCell ref="E56:J56"/>
    <mergeCell ref="D51:E51"/>
    <mergeCell ref="H52:I52"/>
    <mergeCell ref="E55:J55"/>
    <mergeCell ref="C58:E58"/>
    <mergeCell ref="F52:G52"/>
    <mergeCell ref="F27:G27"/>
    <mergeCell ref="D22:K25"/>
    <mergeCell ref="D27:E27"/>
    <mergeCell ref="H27:I27"/>
    <mergeCell ref="D10:E10"/>
    <mergeCell ref="I10:J10"/>
    <mergeCell ref="D11:E11"/>
    <mergeCell ref="I11:J11"/>
    <mergeCell ref="I13:J13"/>
    <mergeCell ref="D12:E13"/>
    <mergeCell ref="F12:F13"/>
    <mergeCell ref="I12:J12"/>
    <mergeCell ref="D28:E28"/>
    <mergeCell ref="D31:E31"/>
    <mergeCell ref="H29:I29"/>
    <mergeCell ref="H30:I30"/>
    <mergeCell ref="D30:E30"/>
    <mergeCell ref="D29:E29"/>
    <mergeCell ref="C3:K3"/>
    <mergeCell ref="C4:K4"/>
    <mergeCell ref="C21:J21"/>
    <mergeCell ref="D8:E8"/>
    <mergeCell ref="D9:E9"/>
    <mergeCell ref="D14:E14"/>
    <mergeCell ref="D7:E7"/>
    <mergeCell ref="I14:J14"/>
    <mergeCell ref="I9:J9"/>
    <mergeCell ref="I8:J8"/>
    <mergeCell ref="E18:J18"/>
    <mergeCell ref="E19:J19"/>
    <mergeCell ref="D17:K17"/>
    <mergeCell ref="F7:H7"/>
  </mergeCells>
  <dataValidations disablePrompts="1" xWindow="396" yWindow="519" count="6">
    <dataValidation type="list" allowBlank="1" showInputMessage="1" showErrorMessage="1" sqref="F31:G32 F51:G52 G9:H14"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7 J49" xr:uid="{00000000-0002-0000-0700-000001000000}"/>
    <dataValidation allowBlank="1" showInputMessage="1" showErrorMessage="1" prompt="Refers to the progress expected to be reached at project finalization. " sqref="H49:I49 H27:I27 I7" xr:uid="{00000000-0002-0000-0700-000002000000}"/>
    <dataValidation allowBlank="1" showInputMessage="1" showErrorMessage="1" prompt="Please use the drop-down menu to fill this section" sqref="F49:G49 F27:G27 F7" xr:uid="{00000000-0002-0000-0700-000003000000}"/>
    <dataValidation allowBlank="1" showInputMessage="1" showErrorMessage="1" prompt="Report the project components/outcomes as in the project document " sqref="D7:E7 D27:E27 D49:E49" xr:uid="{00000000-0002-0000-0700-000004000000}"/>
    <dataValidation type="list" allowBlank="1" showInputMessage="1" showErrorMessage="1" prompt="Please use drop down menu to enter data " sqref="F8:H8 F28:G30 F50:G50 F9:F12 F14" xr:uid="{00000000-0002-0000-0700-000005000000}">
      <formula1>"Outcome 1, Outcome 2, Outcome 3, Outcome 4, Outcome 5, Outcome 6, Outcome 7, Outcome 8"</formula1>
    </dataValidation>
  </dataValidations>
  <hyperlinks>
    <hyperlink ref="E19" r:id="rId1" xr:uid="{00000000-0004-0000-0700-000000000000}"/>
    <hyperlink ref="E36" r:id="rId2"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4"/>
  <sheetViews>
    <sheetView topLeftCell="B40" zoomScale="110" zoomScaleNormal="110" workbookViewId="0">
      <selection activeCell="G40" sqref="G40"/>
    </sheetView>
  </sheetViews>
  <sheetFormatPr defaultColWidth="8.6328125" defaultRowHeight="14.5" x14ac:dyDescent="0.35"/>
  <cols>
    <col min="1" max="1" width="1.453125" customWidth="1"/>
    <col min="2" max="2" width="1.6328125" customWidth="1"/>
    <col min="3" max="3" width="16.6328125" customWidth="1"/>
    <col min="4" max="4" width="11.453125" customWidth="1"/>
    <col min="5" max="5" width="23.6328125" customWidth="1"/>
    <col min="6" max="6" width="19.453125" customWidth="1"/>
    <col min="7" max="7" width="68" customWidth="1"/>
    <col min="8" max="8" width="28.6328125" customWidth="1"/>
    <col min="9" max="9" width="14.1796875" customWidth="1"/>
    <col min="10" max="10" width="1.6328125" customWidth="1"/>
  </cols>
  <sheetData>
    <row r="1" spans="2:9" ht="15" thickBot="1" x14ac:dyDescent="0.4"/>
    <row r="2" spans="2:9" ht="15" thickBot="1" x14ac:dyDescent="0.4">
      <c r="B2" s="42"/>
      <c r="C2" s="43"/>
      <c r="D2" s="44"/>
      <c r="E2" s="44"/>
      <c r="F2" s="44"/>
      <c r="G2" s="44"/>
      <c r="H2" s="44"/>
      <c r="I2" s="45"/>
    </row>
    <row r="3" spans="2:9" ht="20.5" thickBot="1" x14ac:dyDescent="0.45">
      <c r="B3" s="93"/>
      <c r="C3" s="613" t="s">
        <v>235</v>
      </c>
      <c r="D3" s="867"/>
      <c r="E3" s="867"/>
      <c r="F3" s="867"/>
      <c r="G3" s="867"/>
      <c r="H3" s="868"/>
      <c r="I3" s="95"/>
    </row>
    <row r="4" spans="2:9" x14ac:dyDescent="0.35">
      <c r="B4" s="46"/>
      <c r="C4" s="869" t="s">
        <v>236</v>
      </c>
      <c r="D4" s="869"/>
      <c r="E4" s="869"/>
      <c r="F4" s="869"/>
      <c r="G4" s="869"/>
      <c r="H4" s="869"/>
      <c r="I4" s="47"/>
    </row>
    <row r="5" spans="2:9" x14ac:dyDescent="0.35">
      <c r="B5" s="46"/>
      <c r="C5" s="847"/>
      <c r="D5" s="847"/>
      <c r="E5" s="847"/>
      <c r="F5" s="847"/>
      <c r="G5" s="847"/>
      <c r="H5" s="847"/>
      <c r="I5" s="47"/>
    </row>
    <row r="6" spans="2:9" ht="46.25" customHeight="1" thickBot="1" x14ac:dyDescent="0.4">
      <c r="B6" s="46"/>
      <c r="C6" s="873" t="s">
        <v>237</v>
      </c>
      <c r="D6" s="873"/>
      <c r="E6" s="49"/>
      <c r="F6" s="49"/>
      <c r="G6" s="49"/>
      <c r="H6" s="49"/>
      <c r="I6" s="47"/>
    </row>
    <row r="7" spans="2:9" ht="30" customHeight="1" thickBot="1" x14ac:dyDescent="0.4">
      <c r="B7" s="46"/>
      <c r="C7" s="157" t="s">
        <v>234</v>
      </c>
      <c r="D7" s="870" t="s">
        <v>233</v>
      </c>
      <c r="E7" s="871"/>
      <c r="F7" s="515" t="s">
        <v>232</v>
      </c>
      <c r="G7" s="516" t="s">
        <v>261</v>
      </c>
      <c r="H7" s="515" t="s">
        <v>267</v>
      </c>
      <c r="I7" s="47"/>
    </row>
    <row r="8" spans="2:9" ht="47.25" customHeight="1" x14ac:dyDescent="0.35">
      <c r="B8" s="51"/>
      <c r="C8" s="855" t="s">
        <v>1025</v>
      </c>
      <c r="D8" s="872" t="s">
        <v>990</v>
      </c>
      <c r="E8" s="860"/>
      <c r="F8" s="521">
        <v>0</v>
      </c>
      <c r="G8" s="522" t="s">
        <v>1154</v>
      </c>
      <c r="H8" s="523" t="s">
        <v>1098</v>
      </c>
      <c r="I8" s="52"/>
    </row>
    <row r="9" spans="2:9" ht="38.25" customHeight="1" x14ac:dyDescent="0.35">
      <c r="B9" s="51"/>
      <c r="C9" s="856"/>
      <c r="D9" s="864" t="s">
        <v>991</v>
      </c>
      <c r="E9" s="862"/>
      <c r="F9" s="517">
        <v>0</v>
      </c>
      <c r="G9" s="574" t="s">
        <v>1081</v>
      </c>
      <c r="H9" s="524" t="s">
        <v>1096</v>
      </c>
      <c r="I9" s="52"/>
    </row>
    <row r="10" spans="2:9" ht="84" customHeight="1" x14ac:dyDescent="0.35">
      <c r="B10" s="51"/>
      <c r="C10" s="856"/>
      <c r="D10" s="864" t="s">
        <v>992</v>
      </c>
      <c r="E10" s="862"/>
      <c r="F10" s="517">
        <v>0</v>
      </c>
      <c r="G10" s="518" t="s">
        <v>1152</v>
      </c>
      <c r="H10" s="524" t="s">
        <v>1097</v>
      </c>
      <c r="I10" s="52"/>
    </row>
    <row r="11" spans="2:9" ht="138" customHeight="1" x14ac:dyDescent="0.35">
      <c r="B11" s="51"/>
      <c r="C11" s="856"/>
      <c r="D11" s="864" t="s">
        <v>993</v>
      </c>
      <c r="E11" s="862"/>
      <c r="F11" s="517">
        <v>0</v>
      </c>
      <c r="G11" s="519" t="s">
        <v>1153</v>
      </c>
      <c r="H11" s="524" t="s">
        <v>1123</v>
      </c>
      <c r="I11" s="52"/>
    </row>
    <row r="12" spans="2:9" ht="97.5" customHeight="1" x14ac:dyDescent="0.35">
      <c r="B12" s="51"/>
      <c r="C12" s="856"/>
      <c r="D12" s="864" t="s">
        <v>994</v>
      </c>
      <c r="E12" s="862"/>
      <c r="F12" s="517">
        <v>0</v>
      </c>
      <c r="G12" s="519" t="s">
        <v>1082</v>
      </c>
      <c r="H12" s="524" t="s">
        <v>1123</v>
      </c>
      <c r="I12" s="52"/>
    </row>
    <row r="13" spans="2:9" ht="117" customHeight="1" thickBot="1" x14ac:dyDescent="0.4">
      <c r="B13" s="51"/>
      <c r="C13" s="857"/>
      <c r="D13" s="866" t="s">
        <v>995</v>
      </c>
      <c r="E13" s="861"/>
      <c r="F13" s="525">
        <v>0</v>
      </c>
      <c r="G13" s="526" t="s">
        <v>1083</v>
      </c>
      <c r="H13" s="527" t="s">
        <v>1126</v>
      </c>
      <c r="I13" s="52"/>
    </row>
    <row r="14" spans="2:9" ht="74.25" customHeight="1" x14ac:dyDescent="0.35">
      <c r="B14" s="51"/>
      <c r="C14" s="850" t="s">
        <v>1026</v>
      </c>
      <c r="D14" s="860" t="s">
        <v>996</v>
      </c>
      <c r="E14" s="860"/>
      <c r="F14" s="521">
        <v>0</v>
      </c>
      <c r="G14" s="528" t="s">
        <v>1084</v>
      </c>
      <c r="H14" s="523" t="s">
        <v>1124</v>
      </c>
      <c r="I14" s="52"/>
    </row>
    <row r="15" spans="2:9" ht="103.5" customHeight="1" x14ac:dyDescent="0.35">
      <c r="B15" s="51"/>
      <c r="C15" s="858"/>
      <c r="D15" s="862" t="s">
        <v>997</v>
      </c>
      <c r="E15" s="862"/>
      <c r="F15" s="517">
        <v>0</v>
      </c>
      <c r="G15" s="517" t="s">
        <v>1155</v>
      </c>
      <c r="H15" s="524" t="s">
        <v>1125</v>
      </c>
      <c r="I15" s="52"/>
    </row>
    <row r="16" spans="2:9" ht="108" customHeight="1" x14ac:dyDescent="0.35">
      <c r="B16" s="51"/>
      <c r="C16" s="858"/>
      <c r="D16" s="862" t="s">
        <v>998</v>
      </c>
      <c r="E16" s="862"/>
      <c r="F16" s="517">
        <v>0</v>
      </c>
      <c r="G16" s="594" t="s">
        <v>1187</v>
      </c>
      <c r="H16" s="524" t="s">
        <v>1188</v>
      </c>
      <c r="I16" s="52"/>
    </row>
    <row r="17" spans="2:9" ht="72" customHeight="1" thickBot="1" x14ac:dyDescent="0.4">
      <c r="B17" s="51"/>
      <c r="C17" s="859"/>
      <c r="D17" s="861" t="s">
        <v>999</v>
      </c>
      <c r="E17" s="861"/>
      <c r="F17" s="525">
        <v>0</v>
      </c>
      <c r="G17" s="525" t="s">
        <v>1085</v>
      </c>
      <c r="H17" s="527" t="s">
        <v>1127</v>
      </c>
      <c r="I17" s="52"/>
    </row>
    <row r="18" spans="2:9" ht="100.5" customHeight="1" x14ac:dyDescent="0.35">
      <c r="B18" s="51"/>
      <c r="C18" s="850" t="s">
        <v>1027</v>
      </c>
      <c r="D18" s="863" t="s">
        <v>1000</v>
      </c>
      <c r="E18" s="863"/>
      <c r="F18" s="521">
        <v>0</v>
      </c>
      <c r="G18" s="521" t="s">
        <v>1156</v>
      </c>
      <c r="H18" s="523" t="s">
        <v>1128</v>
      </c>
      <c r="I18" s="52"/>
    </row>
    <row r="19" spans="2:9" ht="49.5" customHeight="1" x14ac:dyDescent="0.35">
      <c r="B19" s="51"/>
      <c r="C19" s="858"/>
      <c r="D19" s="862" t="s">
        <v>1001</v>
      </c>
      <c r="E19" s="862"/>
      <c r="F19" s="517">
        <v>0</v>
      </c>
      <c r="G19" s="517" t="s">
        <v>1157</v>
      </c>
      <c r="H19" s="524" t="s">
        <v>1129</v>
      </c>
      <c r="I19" s="52"/>
    </row>
    <row r="20" spans="2:9" ht="52.5" customHeight="1" x14ac:dyDescent="0.35">
      <c r="B20" s="51"/>
      <c r="C20" s="858"/>
      <c r="D20" s="862" t="s">
        <v>1002</v>
      </c>
      <c r="E20" s="862"/>
      <c r="F20" s="517">
        <v>0</v>
      </c>
      <c r="G20" s="517" t="s">
        <v>1158</v>
      </c>
      <c r="H20" s="524" t="s">
        <v>1130</v>
      </c>
      <c r="I20" s="52"/>
    </row>
    <row r="21" spans="2:9" ht="45.75" customHeight="1" x14ac:dyDescent="0.35">
      <c r="B21" s="51"/>
      <c r="C21" s="858"/>
      <c r="D21" s="862" t="s">
        <v>1003</v>
      </c>
      <c r="E21" s="862"/>
      <c r="F21" s="517">
        <v>0</v>
      </c>
      <c r="G21" s="517" t="s">
        <v>1159</v>
      </c>
      <c r="H21" s="524" t="s">
        <v>1131</v>
      </c>
      <c r="I21" s="52"/>
    </row>
    <row r="22" spans="2:9" ht="51" customHeight="1" thickBot="1" x14ac:dyDescent="0.4">
      <c r="B22" s="51"/>
      <c r="C22" s="859"/>
      <c r="D22" s="861" t="s">
        <v>1004</v>
      </c>
      <c r="E22" s="861"/>
      <c r="F22" s="525">
        <v>0</v>
      </c>
      <c r="G22" s="525" t="s">
        <v>1160</v>
      </c>
      <c r="H22" s="527" t="s">
        <v>1132</v>
      </c>
      <c r="I22" s="52"/>
    </row>
    <row r="23" spans="2:9" ht="51" customHeight="1" thickBot="1" x14ac:dyDescent="0.4">
      <c r="B23" s="51"/>
      <c r="C23" s="850" t="s">
        <v>989</v>
      </c>
      <c r="D23" s="860" t="s">
        <v>1005</v>
      </c>
      <c r="E23" s="860"/>
      <c r="F23" s="521">
        <v>0</v>
      </c>
      <c r="G23" s="529" t="s">
        <v>1006</v>
      </c>
      <c r="H23" s="527" t="s">
        <v>1078</v>
      </c>
      <c r="I23" s="52"/>
    </row>
    <row r="24" spans="2:9" ht="74.25" customHeight="1" thickBot="1" x14ac:dyDescent="0.4">
      <c r="B24" s="51"/>
      <c r="C24" s="858"/>
      <c r="D24" s="862" t="s">
        <v>1007</v>
      </c>
      <c r="E24" s="862"/>
      <c r="F24" s="517">
        <v>0</v>
      </c>
      <c r="G24" s="517" t="s">
        <v>1008</v>
      </c>
      <c r="H24" s="527" t="s">
        <v>1078</v>
      </c>
      <c r="I24" s="52"/>
    </row>
    <row r="25" spans="2:9" ht="64.5" customHeight="1" thickBot="1" x14ac:dyDescent="0.4">
      <c r="B25" s="51"/>
      <c r="C25" s="859"/>
      <c r="D25" s="861" t="s">
        <v>1009</v>
      </c>
      <c r="E25" s="861"/>
      <c r="F25" s="525">
        <v>0</v>
      </c>
      <c r="G25" s="530" t="s">
        <v>1010</v>
      </c>
      <c r="H25" s="527" t="s">
        <v>1078</v>
      </c>
      <c r="I25" s="52"/>
    </row>
    <row r="26" spans="2:9" ht="65.25" customHeight="1" thickBot="1" x14ac:dyDescent="0.4">
      <c r="B26" s="51"/>
      <c r="C26" s="850" t="s">
        <v>1028</v>
      </c>
      <c r="D26" s="860" t="s">
        <v>1088</v>
      </c>
      <c r="E26" s="860"/>
      <c r="F26" s="521">
        <v>0</v>
      </c>
      <c r="G26" s="528" t="s">
        <v>1161</v>
      </c>
      <c r="H26" s="576" t="s">
        <v>1133</v>
      </c>
      <c r="I26" s="52"/>
    </row>
    <row r="27" spans="2:9" ht="69.75" customHeight="1" thickBot="1" x14ac:dyDescent="0.4">
      <c r="B27" s="51"/>
      <c r="C27" s="851"/>
      <c r="D27" s="860" t="s">
        <v>1089</v>
      </c>
      <c r="E27" s="860"/>
      <c r="F27" s="521">
        <v>0</v>
      </c>
      <c r="G27" s="528" t="s">
        <v>1162</v>
      </c>
      <c r="H27" s="576" t="s">
        <v>1134</v>
      </c>
      <c r="I27" s="52"/>
    </row>
    <row r="28" spans="2:9" ht="100.5" customHeight="1" thickBot="1" x14ac:dyDescent="0.4">
      <c r="B28" s="51"/>
      <c r="C28" s="851"/>
      <c r="D28" s="862" t="s">
        <v>1090</v>
      </c>
      <c r="E28" s="862"/>
      <c r="F28" s="517">
        <v>0</v>
      </c>
      <c r="G28" s="528" t="s">
        <v>1162</v>
      </c>
      <c r="H28" s="575" t="s">
        <v>1135</v>
      </c>
      <c r="I28" s="52"/>
    </row>
    <row r="29" spans="2:9" ht="76.5" customHeight="1" thickBot="1" x14ac:dyDescent="0.4">
      <c r="B29" s="51"/>
      <c r="C29" s="852"/>
      <c r="D29" s="861" t="s">
        <v>1091</v>
      </c>
      <c r="E29" s="861"/>
      <c r="F29" s="525">
        <v>0</v>
      </c>
      <c r="G29" s="528" t="s">
        <v>1163</v>
      </c>
      <c r="H29" s="577" t="s">
        <v>1136</v>
      </c>
      <c r="I29" s="52"/>
    </row>
    <row r="30" spans="2:9" ht="174.75" customHeight="1" x14ac:dyDescent="0.35">
      <c r="B30" s="51"/>
      <c r="C30" s="850" t="s">
        <v>1029</v>
      </c>
      <c r="D30" s="860" t="s">
        <v>1011</v>
      </c>
      <c r="E30" s="860"/>
      <c r="F30" s="521">
        <v>0</v>
      </c>
      <c r="G30" s="529" t="s">
        <v>1164</v>
      </c>
      <c r="H30" s="523" t="s">
        <v>1137</v>
      </c>
      <c r="I30" s="52"/>
    </row>
    <row r="31" spans="2:9" ht="63.75" customHeight="1" x14ac:dyDescent="0.35">
      <c r="B31" s="51"/>
      <c r="C31" s="858"/>
      <c r="D31" s="862" t="s">
        <v>1012</v>
      </c>
      <c r="E31" s="862"/>
      <c r="F31" s="517">
        <v>0</v>
      </c>
      <c r="G31" s="574" t="s">
        <v>1178</v>
      </c>
      <c r="H31" s="524" t="s">
        <v>1138</v>
      </c>
      <c r="I31" s="52"/>
    </row>
    <row r="32" spans="2:9" ht="84" x14ac:dyDescent="0.35">
      <c r="B32" s="51"/>
      <c r="C32" s="858"/>
      <c r="D32" s="853" t="s">
        <v>1013</v>
      </c>
      <c r="E32" s="853"/>
      <c r="F32" s="517">
        <v>0</v>
      </c>
      <c r="G32" s="594" t="s">
        <v>1179</v>
      </c>
      <c r="H32" s="575" t="s">
        <v>1139</v>
      </c>
      <c r="I32" s="52"/>
    </row>
    <row r="33" spans="2:9" ht="86.25" customHeight="1" x14ac:dyDescent="0.35">
      <c r="B33" s="51"/>
      <c r="C33" s="858"/>
      <c r="D33" s="853" t="s">
        <v>1014</v>
      </c>
      <c r="E33" s="853"/>
      <c r="F33" s="517">
        <v>0</v>
      </c>
      <c r="G33" s="595" t="s">
        <v>1180</v>
      </c>
      <c r="H33" s="575" t="s">
        <v>1140</v>
      </c>
      <c r="I33" s="52"/>
    </row>
    <row r="34" spans="2:9" ht="84.75" customHeight="1" x14ac:dyDescent="0.35">
      <c r="B34" s="51"/>
      <c r="C34" s="858"/>
      <c r="D34" s="853" t="s">
        <v>1015</v>
      </c>
      <c r="E34" s="853"/>
      <c r="F34" s="517">
        <v>0</v>
      </c>
      <c r="G34" s="595" t="s">
        <v>1180</v>
      </c>
      <c r="H34" s="575" t="s">
        <v>1141</v>
      </c>
      <c r="I34" s="52"/>
    </row>
    <row r="35" spans="2:9" ht="89.25" customHeight="1" x14ac:dyDescent="0.35">
      <c r="B35" s="51"/>
      <c r="C35" s="858"/>
      <c r="D35" s="853" t="s">
        <v>1016</v>
      </c>
      <c r="E35" s="854"/>
      <c r="F35" s="517">
        <v>0</v>
      </c>
      <c r="G35" s="595" t="s">
        <v>1180</v>
      </c>
      <c r="H35" s="575" t="s">
        <v>1142</v>
      </c>
      <c r="I35" s="52"/>
    </row>
    <row r="36" spans="2:9" ht="52.5" customHeight="1" x14ac:dyDescent="0.35">
      <c r="B36" s="51"/>
      <c r="C36" s="858"/>
      <c r="D36" s="853" t="s">
        <v>1017</v>
      </c>
      <c r="E36" s="853"/>
      <c r="F36" s="517">
        <v>0</v>
      </c>
      <c r="G36" s="520" t="s">
        <v>1080</v>
      </c>
      <c r="H36" s="524" t="s">
        <v>1079</v>
      </c>
      <c r="I36" s="52"/>
    </row>
    <row r="37" spans="2:9" ht="71.25" customHeight="1" x14ac:dyDescent="0.35">
      <c r="B37" s="51"/>
      <c r="C37" s="858"/>
      <c r="D37" s="853" t="s">
        <v>1018</v>
      </c>
      <c r="E37" s="854"/>
      <c r="F37" s="517">
        <v>0</v>
      </c>
      <c r="G37" s="517" t="s">
        <v>1086</v>
      </c>
      <c r="H37" s="575" t="s">
        <v>1143</v>
      </c>
      <c r="I37" s="52"/>
    </row>
    <row r="38" spans="2:9" ht="77.25" customHeight="1" x14ac:dyDescent="0.35">
      <c r="B38" s="51"/>
      <c r="C38" s="858"/>
      <c r="D38" s="853" t="s">
        <v>1019</v>
      </c>
      <c r="E38" s="854"/>
      <c r="F38" s="517">
        <v>0</v>
      </c>
      <c r="G38" s="517" t="s">
        <v>1086</v>
      </c>
      <c r="H38" s="524" t="s">
        <v>1144</v>
      </c>
      <c r="I38" s="52"/>
    </row>
    <row r="39" spans="2:9" ht="96" customHeight="1" x14ac:dyDescent="0.35">
      <c r="B39" s="51"/>
      <c r="C39" s="858"/>
      <c r="D39" s="853" t="s">
        <v>1020</v>
      </c>
      <c r="E39" s="854"/>
      <c r="F39" s="517">
        <v>0</v>
      </c>
      <c r="G39" s="517" t="s">
        <v>1087</v>
      </c>
      <c r="H39" s="524" t="s">
        <v>1146</v>
      </c>
      <c r="I39" s="52"/>
    </row>
    <row r="40" spans="2:9" ht="60" customHeight="1" x14ac:dyDescent="0.35">
      <c r="B40" s="51"/>
      <c r="C40" s="858"/>
      <c r="D40" s="853" t="s">
        <v>1021</v>
      </c>
      <c r="E40" s="854"/>
      <c r="F40" s="517">
        <v>0</v>
      </c>
      <c r="G40" s="517" t="s">
        <v>1087</v>
      </c>
      <c r="H40" s="524" t="s">
        <v>1145</v>
      </c>
      <c r="I40" s="52"/>
    </row>
    <row r="41" spans="2:9" ht="54" customHeight="1" x14ac:dyDescent="0.35">
      <c r="B41" s="51"/>
      <c r="C41" s="858"/>
      <c r="D41" s="853" t="s">
        <v>1022</v>
      </c>
      <c r="E41" s="854"/>
      <c r="F41" s="517">
        <v>0</v>
      </c>
      <c r="G41" s="517" t="s">
        <v>1087</v>
      </c>
      <c r="H41" s="524" t="s">
        <v>1147</v>
      </c>
      <c r="I41" s="52"/>
    </row>
    <row r="42" spans="2:9" ht="51.75" customHeight="1" x14ac:dyDescent="0.35">
      <c r="B42" s="51"/>
      <c r="C42" s="858"/>
      <c r="D42" s="853" t="s">
        <v>1023</v>
      </c>
      <c r="E42" s="854"/>
      <c r="F42" s="517">
        <v>0</v>
      </c>
      <c r="G42" s="517" t="s">
        <v>1087</v>
      </c>
      <c r="H42" s="524" t="s">
        <v>1148</v>
      </c>
      <c r="I42" s="52"/>
    </row>
    <row r="43" spans="2:9" ht="43.5" customHeight="1" thickBot="1" x14ac:dyDescent="0.4">
      <c r="B43" s="51"/>
      <c r="C43" s="859"/>
      <c r="D43" s="865" t="s">
        <v>1024</v>
      </c>
      <c r="E43" s="865"/>
      <c r="F43" s="525">
        <v>0</v>
      </c>
      <c r="G43" s="531" t="s">
        <v>1185</v>
      </c>
      <c r="H43" s="527" t="s">
        <v>1149</v>
      </c>
      <c r="I43" s="52"/>
    </row>
    <row r="44" spans="2:9" ht="15" thickBot="1" x14ac:dyDescent="0.4">
      <c r="B44" s="102"/>
      <c r="C44" s="103"/>
      <c r="D44" s="103"/>
      <c r="E44" s="103"/>
      <c r="F44" s="103"/>
      <c r="G44" s="103"/>
      <c r="H44" s="103"/>
      <c r="I44" s="104"/>
    </row>
  </sheetData>
  <mergeCells count="47">
    <mergeCell ref="C3:H3"/>
    <mergeCell ref="C4:H4"/>
    <mergeCell ref="C5:H5"/>
    <mergeCell ref="D7:E7"/>
    <mergeCell ref="D8:E8"/>
    <mergeCell ref="C6:D6"/>
    <mergeCell ref="D9:E9"/>
    <mergeCell ref="D10:E10"/>
    <mergeCell ref="D43:E43"/>
    <mergeCell ref="D37:E37"/>
    <mergeCell ref="D13:E13"/>
    <mergeCell ref="D41:E41"/>
    <mergeCell ref="D42:E42"/>
    <mergeCell ref="D36:E36"/>
    <mergeCell ref="D16:E16"/>
    <mergeCell ref="D39:E39"/>
    <mergeCell ref="D11:E11"/>
    <mergeCell ref="D12:E12"/>
    <mergeCell ref="D14:E14"/>
    <mergeCell ref="D15:E15"/>
    <mergeCell ref="D28:E28"/>
    <mergeCell ref="D17:E17"/>
    <mergeCell ref="D25:E25"/>
    <mergeCell ref="D33:E33"/>
    <mergeCell ref="D34:E34"/>
    <mergeCell ref="D18:E18"/>
    <mergeCell ref="D19:E19"/>
    <mergeCell ref="D20:E20"/>
    <mergeCell ref="D21:E21"/>
    <mergeCell ref="D22:E22"/>
    <mergeCell ref="D26:E26"/>
    <mergeCell ref="C26:C29"/>
    <mergeCell ref="D35:E35"/>
    <mergeCell ref="C8:C13"/>
    <mergeCell ref="C14:C17"/>
    <mergeCell ref="C18:C22"/>
    <mergeCell ref="C23:C25"/>
    <mergeCell ref="C30:C43"/>
    <mergeCell ref="D27:E27"/>
    <mergeCell ref="D29:E29"/>
    <mergeCell ref="D30:E30"/>
    <mergeCell ref="D31:E31"/>
    <mergeCell ref="D32:E32"/>
    <mergeCell ref="D40:E40"/>
    <mergeCell ref="D38:E38"/>
    <mergeCell ref="D23:E23"/>
    <mergeCell ref="D24:E24"/>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1"/>
  <sheetViews>
    <sheetView topLeftCell="A11" zoomScale="90" zoomScaleNormal="90" workbookViewId="0">
      <selection activeCell="C12" sqref="C12:D12"/>
    </sheetView>
  </sheetViews>
  <sheetFormatPr defaultColWidth="8.6328125" defaultRowHeight="14.5" x14ac:dyDescent="0.35"/>
  <cols>
    <col min="1" max="1" width="1.36328125" customWidth="1"/>
    <col min="2" max="2" width="2" customWidth="1"/>
    <col min="3" max="3" width="30" customWidth="1"/>
    <col min="4" max="4" width="161" customWidth="1"/>
    <col min="5" max="5" width="2.453125" customWidth="1"/>
    <col min="6" max="6" width="1.453125" customWidth="1"/>
  </cols>
  <sheetData>
    <row r="1" spans="2:5" ht="15" thickBot="1" x14ac:dyDescent="0.4"/>
    <row r="2" spans="2:5" ht="15" thickBot="1" x14ac:dyDescent="0.4">
      <c r="B2" s="120"/>
      <c r="C2" s="68"/>
      <c r="D2" s="68"/>
      <c r="E2" s="69"/>
    </row>
    <row r="3" spans="2:5" ht="18" thickBot="1" x14ac:dyDescent="0.4">
      <c r="B3" s="121"/>
      <c r="C3" s="876" t="s">
        <v>247</v>
      </c>
      <c r="D3" s="877"/>
      <c r="E3" s="122"/>
    </row>
    <row r="4" spans="2:5" x14ac:dyDescent="0.35">
      <c r="B4" s="121"/>
      <c r="C4" s="123"/>
      <c r="D4" s="123"/>
      <c r="E4" s="122"/>
    </row>
    <row r="5" spans="2:5" ht="15" thickBot="1" x14ac:dyDescent="0.4">
      <c r="B5" s="121"/>
      <c r="C5" s="124" t="s">
        <v>282</v>
      </c>
      <c r="D5" s="123"/>
      <c r="E5" s="122"/>
    </row>
    <row r="6" spans="2:5" ht="46.5" customHeight="1" thickBot="1" x14ac:dyDescent="0.4">
      <c r="B6" s="121"/>
      <c r="C6" s="533" t="s">
        <v>248</v>
      </c>
      <c r="D6" s="534" t="s">
        <v>249</v>
      </c>
      <c r="E6" s="122"/>
    </row>
    <row r="7" spans="2:5" ht="186.75" customHeight="1" thickBot="1" x14ac:dyDescent="0.4">
      <c r="B7" s="121"/>
      <c r="C7" s="125" t="s">
        <v>286</v>
      </c>
      <c r="D7" s="532" t="s">
        <v>1174</v>
      </c>
      <c r="E7" s="122"/>
    </row>
    <row r="8" spans="2:5" ht="154.5" customHeight="1" thickBot="1" x14ac:dyDescent="0.4">
      <c r="B8" s="121"/>
      <c r="C8" s="126" t="s">
        <v>287</v>
      </c>
      <c r="D8" s="535" t="s">
        <v>1175</v>
      </c>
      <c r="E8" s="122"/>
    </row>
    <row r="9" spans="2:5" ht="174" customHeight="1" thickBot="1" x14ac:dyDescent="0.4">
      <c r="B9" s="121"/>
      <c r="C9" s="425" t="s">
        <v>766</v>
      </c>
      <c r="D9" s="536" t="s">
        <v>1150</v>
      </c>
      <c r="E9" s="122"/>
    </row>
    <row r="10" spans="2:5" ht="182.25" customHeight="1" thickBot="1" x14ac:dyDescent="0.4">
      <c r="B10" s="121"/>
      <c r="C10" s="581" t="s">
        <v>759</v>
      </c>
      <c r="D10" s="589" t="s">
        <v>1117</v>
      </c>
      <c r="E10" s="122"/>
    </row>
    <row r="11" spans="2:5" ht="209.25" customHeight="1" thickBot="1" x14ac:dyDescent="0.4">
      <c r="B11" s="121"/>
      <c r="C11" s="125" t="s">
        <v>760</v>
      </c>
      <c r="D11" s="589" t="s">
        <v>1181</v>
      </c>
      <c r="E11" s="122"/>
    </row>
    <row r="12" spans="2:5" ht="40.25" customHeight="1" x14ac:dyDescent="0.35">
      <c r="B12" s="121"/>
      <c r="C12" s="875" t="s">
        <v>767</v>
      </c>
      <c r="D12" s="875"/>
      <c r="E12" s="122"/>
    </row>
    <row r="13" spans="2:5" x14ac:dyDescent="0.35">
      <c r="B13" s="121"/>
      <c r="C13" s="123"/>
      <c r="D13" s="123"/>
      <c r="E13" s="122"/>
    </row>
    <row r="14" spans="2:5" ht="15" thickBot="1" x14ac:dyDescent="0.4">
      <c r="B14" s="121"/>
      <c r="C14" s="878" t="s">
        <v>283</v>
      </c>
      <c r="D14" s="878"/>
      <c r="E14" s="122"/>
    </row>
    <row r="15" spans="2:5" ht="15" thickBot="1" x14ac:dyDescent="0.4">
      <c r="B15" s="121"/>
      <c r="C15" s="131" t="s">
        <v>250</v>
      </c>
      <c r="D15" s="131" t="s">
        <v>249</v>
      </c>
      <c r="E15" s="122"/>
    </row>
    <row r="16" spans="2:5" ht="15" thickBot="1" x14ac:dyDescent="0.4">
      <c r="B16" s="121"/>
      <c r="C16" s="874" t="s">
        <v>284</v>
      </c>
      <c r="D16" s="874"/>
      <c r="E16" s="122"/>
    </row>
    <row r="17" spans="2:5" ht="112.5" thickBot="1" x14ac:dyDescent="0.4">
      <c r="B17" s="121"/>
      <c r="C17" s="127" t="s">
        <v>288</v>
      </c>
      <c r="D17" s="128"/>
      <c r="E17" s="122"/>
    </row>
    <row r="18" spans="2:5" ht="70.5" thickBot="1" x14ac:dyDescent="0.4">
      <c r="B18" s="121"/>
      <c r="C18" s="127" t="s">
        <v>289</v>
      </c>
      <c r="D18" s="128"/>
      <c r="E18" s="122"/>
    </row>
    <row r="19" spans="2:5" ht="15" thickBot="1" x14ac:dyDescent="0.4">
      <c r="B19" s="121"/>
      <c r="C19" s="879" t="s">
        <v>657</v>
      </c>
      <c r="D19" s="879"/>
      <c r="E19" s="122"/>
    </row>
    <row r="20" spans="2:5" ht="75.75" customHeight="1" thickBot="1" x14ac:dyDescent="0.4">
      <c r="B20" s="121"/>
      <c r="C20" s="263" t="s">
        <v>655</v>
      </c>
      <c r="D20" s="262"/>
      <c r="E20" s="122"/>
    </row>
    <row r="21" spans="2:5" ht="120.75" customHeight="1" thickBot="1" x14ac:dyDescent="0.4">
      <c r="B21" s="121"/>
      <c r="C21" s="263" t="s">
        <v>656</v>
      </c>
      <c r="D21" s="262"/>
      <c r="E21" s="122"/>
    </row>
    <row r="22" spans="2:5" ht="15" thickBot="1" x14ac:dyDescent="0.4">
      <c r="B22" s="121"/>
      <c r="C22" s="874" t="s">
        <v>285</v>
      </c>
      <c r="D22" s="874"/>
      <c r="E22" s="122"/>
    </row>
    <row r="23" spans="2:5" ht="112.5" thickBot="1" x14ac:dyDescent="0.4">
      <c r="B23" s="121"/>
      <c r="C23" s="127" t="s">
        <v>290</v>
      </c>
      <c r="D23" s="128"/>
      <c r="E23" s="122"/>
    </row>
    <row r="24" spans="2:5" ht="84.5" thickBot="1" x14ac:dyDescent="0.4">
      <c r="B24" s="121"/>
      <c r="C24" s="127" t="s">
        <v>281</v>
      </c>
      <c r="D24" s="128"/>
      <c r="E24" s="122"/>
    </row>
    <row r="25" spans="2:5" ht="15" thickBot="1" x14ac:dyDescent="0.4">
      <c r="B25" s="121"/>
      <c r="C25" s="874" t="s">
        <v>251</v>
      </c>
      <c r="D25" s="874"/>
      <c r="E25" s="122"/>
    </row>
    <row r="26" spans="2:5" ht="42.5" thickBot="1" x14ac:dyDescent="0.4">
      <c r="B26" s="121"/>
      <c r="C26" s="129" t="s">
        <v>252</v>
      </c>
      <c r="D26" s="129"/>
      <c r="E26" s="122"/>
    </row>
    <row r="27" spans="2:5" ht="42.5" thickBot="1" x14ac:dyDescent="0.4">
      <c r="B27" s="121"/>
      <c r="C27" s="129" t="s">
        <v>253</v>
      </c>
      <c r="D27" s="129"/>
      <c r="E27" s="122"/>
    </row>
    <row r="28" spans="2:5" ht="42.5" thickBot="1" x14ac:dyDescent="0.4">
      <c r="B28" s="121"/>
      <c r="C28" s="129" t="s">
        <v>254</v>
      </c>
      <c r="D28" s="129"/>
      <c r="E28" s="122"/>
    </row>
    <row r="29" spans="2:5" ht="15" thickBot="1" x14ac:dyDescent="0.4">
      <c r="B29" s="121"/>
      <c r="C29" s="874" t="s">
        <v>255</v>
      </c>
      <c r="D29" s="874"/>
      <c r="E29" s="122"/>
    </row>
    <row r="30" spans="2:5" ht="84.5" thickBot="1" x14ac:dyDescent="0.4">
      <c r="B30" s="121"/>
      <c r="C30" s="127" t="s">
        <v>291</v>
      </c>
      <c r="D30" s="128"/>
      <c r="E30" s="122"/>
    </row>
    <row r="31" spans="2:5" ht="70.5" thickBot="1" x14ac:dyDescent="0.4">
      <c r="B31" s="121"/>
      <c r="C31" s="263" t="s">
        <v>761</v>
      </c>
      <c r="D31" s="128"/>
      <c r="E31" s="122"/>
    </row>
    <row r="32" spans="2:5" ht="112.5" thickBot="1" x14ac:dyDescent="0.4">
      <c r="B32" s="121"/>
      <c r="C32" s="263" t="s">
        <v>762</v>
      </c>
      <c r="D32" s="128"/>
      <c r="E32" s="122"/>
    </row>
    <row r="33" spans="2:5" ht="42.5" thickBot="1" x14ac:dyDescent="0.4">
      <c r="B33" s="121"/>
      <c r="C33" s="127" t="s">
        <v>292</v>
      </c>
      <c r="D33" s="128"/>
      <c r="E33" s="122"/>
    </row>
    <row r="34" spans="2:5" ht="98.5" thickBot="1" x14ac:dyDescent="0.4">
      <c r="B34" s="121"/>
      <c r="C34" s="127" t="s">
        <v>256</v>
      </c>
      <c r="D34" s="128"/>
      <c r="E34" s="122"/>
    </row>
    <row r="35" spans="2:5" ht="56.5" thickBot="1" x14ac:dyDescent="0.4">
      <c r="B35" s="121"/>
      <c r="C35" s="127" t="s">
        <v>293</v>
      </c>
      <c r="D35" s="128"/>
      <c r="E35" s="122"/>
    </row>
    <row r="36" spans="2:5" ht="15" thickBot="1" x14ac:dyDescent="0.4">
      <c r="B36" s="121"/>
      <c r="C36" s="874" t="s">
        <v>763</v>
      </c>
      <c r="D36" s="874"/>
      <c r="E36" s="122"/>
    </row>
    <row r="37" spans="2:5" ht="42.5" thickBot="1" x14ac:dyDescent="0.4">
      <c r="B37" s="396"/>
      <c r="C37" s="423" t="s">
        <v>764</v>
      </c>
      <c r="D37" s="128"/>
      <c r="E37" s="396"/>
    </row>
    <row r="38" spans="2:5" ht="15" thickBot="1" x14ac:dyDescent="0.4">
      <c r="B38" s="121"/>
      <c r="C38" s="874" t="s">
        <v>765</v>
      </c>
      <c r="D38" s="874"/>
      <c r="E38" s="122"/>
    </row>
    <row r="39" spans="2:5" ht="45.5" customHeight="1" thickBot="1" x14ac:dyDescent="0.4">
      <c r="B39" s="121"/>
      <c r="C39" s="424" t="s">
        <v>835</v>
      </c>
      <c r="D39" s="128"/>
      <c r="E39" s="122"/>
    </row>
    <row r="40" spans="2:5" ht="42.5" thickBot="1" x14ac:dyDescent="0.4">
      <c r="B40" s="121"/>
      <c r="C40" s="424" t="s">
        <v>834</v>
      </c>
      <c r="D40" s="417"/>
      <c r="E40" s="122"/>
    </row>
    <row r="41" spans="2:5" ht="15" thickBot="1" x14ac:dyDescent="0.4">
      <c r="B41" s="158"/>
      <c r="C41" s="130"/>
      <c r="D41" s="130"/>
      <c r="E41" s="159"/>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2095500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1417</ProjectId>
    <ReportingPeriod xmlns="dc9b7735-1e97-4a24-b7a2-47bf824ab39e" xsi:nil="true"/>
    <WBDocsDocURL xmlns="dc9b7735-1e97-4a24-b7a2-47bf824ab39e">http://wbdocsservices.worldbank.org/services?I4_SERVICE=VC&amp;I4_KEY=TF069013&amp;I4_DOCID=090224b0884cf2c4</WBDocsDocURL>
    <WBDocsDocURLPublicOnly xmlns="dc9b7735-1e97-4a24-b7a2-47bf824ab39e">http://pubdocs.worldbank.org/en/845561618443338360/1417-PPR-II-Ayninacuy-Project-for-web.xlsx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00DD261-B818-4393-AF55-76DAEFF24E9A}"/>
</file>

<file path=customXml/itemProps2.xml><?xml version="1.0" encoding="utf-8"?>
<ds:datastoreItem xmlns:ds="http://schemas.openxmlformats.org/officeDocument/2006/customXml" ds:itemID="{868E696C-06C5-4107-B1D0-7AB0449284F4}">
  <ds:schemaRefs>
    <ds:schemaRef ds:uri="http://schemas.microsoft.com/sharepoint/v3/contenttype/forms"/>
  </ds:schemaRefs>
</ds:datastoreItem>
</file>

<file path=customXml/itemProps3.xml><?xml version="1.0" encoding="utf-8"?>
<ds:datastoreItem xmlns:ds="http://schemas.openxmlformats.org/officeDocument/2006/customXml" ds:itemID="{5F2687E9-C9A2-4F04-A800-123F66467F6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2021-01-26T16:42:05Z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bb275b1f-8600-4758-a56d-36d20e704743</vt:lpwstr>
  </property>
  <property fmtid="{D5CDD505-2E9C-101B-9397-08002B2CF9AE}" pid="3" name="ContentTypeId">
    <vt:lpwstr>0x010100688D7BE4FD85FC419648F9890A9530D0</vt:lpwstr>
  </property>
  <property fmtid="{D5CDD505-2E9C-101B-9397-08002B2CF9AE}" pid="4"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