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Mauritania\PPR 2015\Resubmission\"/>
    </mc:Choice>
  </mc:AlternateContent>
  <bookViews>
    <workbookView xWindow="0" yWindow="0" windowWidth="28800" windowHeight="11610" tabRatio="660"/>
  </bookViews>
  <sheets>
    <sheet name="Overview" sheetId="1" r:id="rId1"/>
    <sheet name="FinancialData" sheetId="2" r:id="rId2"/>
    <sheet name="Procurement" sheetId="3" state="hidden" r:id="rId3"/>
    <sheet name="Risk Assesment" sheetId="4" r:id="rId4"/>
    <sheet name="Rating" sheetId="12" r:id="rId5"/>
    <sheet name="Project Indicators" sheetId="8" r:id="rId6"/>
    <sheet name="Lessons Learned" sheetId="9" r:id="rId7"/>
    <sheet name="Results Tracker" sheetId="11" r:id="rId8"/>
    <sheet name="Units for Indicators" sheetId="6" r:id="rId9"/>
    <sheet name="Financial annex" sheetId="13" r:id="rId10"/>
  </sheets>
  <externalReferences>
    <externalReference r:id="rId11"/>
  </externalReferences>
  <definedNames>
    <definedName name="iincome">#REF!</definedName>
    <definedName name="income" localSheetId="7">#REF!</definedName>
    <definedName name="income">#REF!</definedName>
    <definedName name="incomelevel">'Results Tracker'!$E$142:$E$144</definedName>
    <definedName name="info">'Results Tracker'!$E$161:$E$163</definedName>
    <definedName name="Month">[1]Dropdowns!$G$2:$G$13</definedName>
    <definedName name="overalleffect">'Results Tracker'!$D$161:$D$163</definedName>
    <definedName name="physicalassets">'Results Tracker'!$J$161:$J$169</definedName>
    <definedName name="quality">'Results Tracker'!$B$152:$B$156</definedName>
    <definedName name="question">'Results Tracker'!$F$152:$F$154</definedName>
    <definedName name="responses">'Results Tracker'!$C$152:$C$156</definedName>
    <definedName name="state">'Results Tracker'!$I$156:$I$158</definedName>
    <definedName name="type1">'Results Tracker'!$G$152:$G$155</definedName>
    <definedName name="Year">[1]Dropdowns!$H$2:$H$36</definedName>
    <definedName name="yesno">'Results Tracker'!$E$148:$E$149</definedName>
  </definedNames>
  <calcPr calcId="171027"/>
  <fileRecoveryPr autoRecover="0"/>
</workbook>
</file>

<file path=xl/calcChain.xml><?xml version="1.0" encoding="utf-8"?>
<calcChain xmlns="http://schemas.openxmlformats.org/spreadsheetml/2006/main">
  <c r="E6" i="13" l="1"/>
  <c r="E7" i="13"/>
  <c r="E8" i="13"/>
  <c r="E9" i="13"/>
  <c r="E10" i="13"/>
  <c r="E11" i="13"/>
  <c r="E12" i="13"/>
  <c r="E13" i="13"/>
  <c r="E14" i="13"/>
  <c r="E15" i="13"/>
  <c r="E16" i="13"/>
  <c r="E17" i="13"/>
  <c r="E18" i="13"/>
  <c r="E19" i="13"/>
  <c r="E20" i="13"/>
  <c r="E21" i="13"/>
  <c r="E22" i="13"/>
  <c r="E23" i="13"/>
  <c r="E5" i="13"/>
  <c r="C25" i="13"/>
  <c r="E25" i="13" s="1"/>
  <c r="B25" i="13"/>
  <c r="D6" i="13"/>
  <c r="D5" i="13"/>
  <c r="D7" i="13"/>
  <c r="D8" i="13"/>
  <c r="D9" i="13"/>
  <c r="D10" i="13"/>
  <c r="D11" i="13"/>
  <c r="D12" i="13"/>
  <c r="D13" i="13"/>
  <c r="D14" i="13"/>
  <c r="D15" i="13"/>
  <c r="D16" i="13"/>
  <c r="D17" i="13"/>
  <c r="D18" i="13"/>
  <c r="D19" i="13"/>
  <c r="D20" i="13"/>
  <c r="D21" i="13"/>
  <c r="D22" i="13"/>
  <c r="D23" i="13"/>
  <c r="E7" i="2"/>
  <c r="H18" i="3" l="1"/>
  <c r="G16" i="3"/>
  <c r="E16" i="3"/>
  <c r="G17" i="3"/>
  <c r="E17" i="3"/>
  <c r="G15" i="3"/>
  <c r="E15" i="3"/>
  <c r="G14" i="3"/>
  <c r="E14" i="3"/>
  <c r="G13" i="3"/>
  <c r="E13" i="3"/>
  <c r="G12" i="3"/>
  <c r="E12" i="3"/>
  <c r="E11" i="3"/>
  <c r="G11" i="3"/>
  <c r="H17" i="3" l="1"/>
  <c r="M21" i="11"/>
  <c r="M54" i="11"/>
  <c r="M55" i="11" s="1"/>
  <c r="M58" i="11"/>
  <c r="M57" i="11"/>
  <c r="F115" i="3" l="1"/>
  <c r="F114" i="3"/>
  <c r="F111" i="3"/>
  <c r="F108" i="3"/>
  <c r="F101" i="3"/>
  <c r="F98" i="3"/>
  <c r="F95" i="3"/>
  <c r="F92" i="3"/>
  <c r="F89" i="3"/>
  <c r="F86" i="3"/>
  <c r="F83" i="3"/>
  <c r="F80" i="3"/>
  <c r="F77" i="3"/>
  <c r="F73" i="3"/>
  <c r="F72" i="3"/>
  <c r="F71" i="3"/>
  <c r="F68" i="3"/>
  <c r="F64" i="3"/>
  <c r="F61" i="3"/>
  <c r="F58" i="3"/>
  <c r="F55" i="3"/>
  <c r="F52" i="3"/>
  <c r="F49" i="3"/>
  <c r="F46" i="3"/>
  <c r="F43" i="3"/>
  <c r="F41" i="3"/>
  <c r="F38" i="3"/>
  <c r="F35" i="3"/>
  <c r="F32" i="3"/>
  <c r="F29" i="3"/>
  <c r="F26" i="3"/>
  <c r="F23" i="3"/>
  <c r="F38" i="2" l="1"/>
  <c r="V1" i="2" l="1"/>
  <c r="H13" i="3" l="1"/>
  <c r="H14" i="3"/>
  <c r="H15" i="3"/>
  <c r="H16" i="3"/>
  <c r="H12" i="3"/>
  <c r="F63" i="2" l="1"/>
  <c r="G127" i="11" l="1"/>
  <c r="G125" i="11"/>
  <c r="G123" i="11"/>
  <c r="G121" i="11"/>
  <c r="G119" i="11"/>
  <c r="E99" i="11" l="1"/>
  <c r="I21" i="11"/>
  <c r="G21" i="11"/>
  <c r="H11" i="3" l="1"/>
</calcChain>
</file>

<file path=xl/comments1.xml><?xml version="1.0" encoding="utf-8"?>
<comments xmlns="http://schemas.openxmlformats.org/spreadsheetml/2006/main">
  <authors>
    <author>GADER Ghazi</author>
  </authors>
  <commentList>
    <comment ref="H102" authorId="0" shapeId="0">
      <text>
        <r>
          <rPr>
            <b/>
            <sz val="9"/>
            <color indexed="81"/>
            <rFont val="Tahoma"/>
            <family val="2"/>
          </rPr>
          <t>GADER Ghazi:</t>
        </r>
        <r>
          <rPr>
            <sz val="9"/>
            <color indexed="81"/>
            <rFont val="Tahoma"/>
            <family val="2"/>
          </rPr>
          <t xml:space="preserve">
Sand dune fixation</t>
        </r>
      </text>
    </comment>
    <comment ref="K119" authorId="0" shapeId="0">
      <text>
        <r>
          <rPr>
            <b/>
            <sz val="9"/>
            <color indexed="81"/>
            <rFont val="Tahoma"/>
            <family val="2"/>
          </rPr>
          <t xml:space="preserve">GADER Ghazi:
</t>
        </r>
        <r>
          <rPr>
            <sz val="9"/>
            <color indexed="81"/>
            <rFont val="Tahoma"/>
            <family val="2"/>
          </rPr>
          <t>Income level will be evaluated after the project termination</t>
        </r>
      </text>
    </comment>
    <comment ref="L119" authorId="0" shapeId="0">
      <text>
        <r>
          <rPr>
            <b/>
            <sz val="9"/>
            <color indexed="81"/>
            <rFont val="Tahoma"/>
            <family val="2"/>
          </rPr>
          <t>GADER Ghazi:</t>
        </r>
        <r>
          <rPr>
            <sz val="9"/>
            <color indexed="81"/>
            <rFont val="Tahoma"/>
            <family val="2"/>
          </rPr>
          <t xml:space="preserve">
Ménages ayant bénéficiés des activités :
Maraichage,
Aviculture,
Arboriculture,
Apiculture</t>
        </r>
      </text>
    </comment>
    <comment ref="L127" authorId="0" shapeId="0">
      <text>
        <r>
          <rPr>
            <b/>
            <sz val="9"/>
            <color indexed="81"/>
            <rFont val="Tahoma"/>
            <family val="2"/>
          </rPr>
          <t>GADER Ghazi:</t>
        </r>
        <r>
          <rPr>
            <sz val="9"/>
            <color indexed="81"/>
            <rFont val="Tahoma"/>
            <family val="2"/>
          </rPr>
          <t xml:space="preserve">
Veterinary Assistnants</t>
        </r>
      </text>
    </comment>
  </commentList>
</comments>
</file>

<file path=xl/sharedStrings.xml><?xml version="1.0" encoding="utf-8"?>
<sst xmlns="http://schemas.openxmlformats.org/spreadsheetml/2006/main" count="2170" uniqueCount="1140">
  <si>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</si>
  <si>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</si>
  <si>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</si>
  <si>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</si>
  <si>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</si>
  <si>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</si>
  <si>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</si>
  <si>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</si>
  <si>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</si>
  <si>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</si>
  <si>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</si>
  <si>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</si>
  <si>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</si>
  <si>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</si>
  <si>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</si>
  <si>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</si>
  <si>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</si>
  <si>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</si>
  <si>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</si>
  <si>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</si>
  <si>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</si>
  <si>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</si>
  <si>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</si>
  <si>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</si>
  <si>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</si>
  <si>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</si>
  <si>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</si>
  <si>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</si>
  <si>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</si>
  <si>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</si>
  <si>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</si>
  <si>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</si>
  <si>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</si>
  <si>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</si>
  <si>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</si>
  <si>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</si>
  <si>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</si>
  <si>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</si>
  <si>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</si>
  <si>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</si>
  <si>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</si>
  <si>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</si>
  <si>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</si>
  <si>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</si>
  <si>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</si>
  <si>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</si>
  <si>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</si>
  <si>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</si>
  <si>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</si>
  <si>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</si>
  <si>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</si>
  <si>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</si>
  <si>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</si>
  <si>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</si>
  <si>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</si>
  <si>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</si>
  <si>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</si>
  <si>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</si>
  <si>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</si>
  <si>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</si>
  <si>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</si>
  <si>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</si>
  <si>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</si>
  <si>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</si>
  <si>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</si>
  <si>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</si>
  <si>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</si>
  <si>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</si>
  <si>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</si>
  <si>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</si>
  <si>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</si>
  <si>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</si>
  <si>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</si>
  <si>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</si>
  <si>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</si>
  <si>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</si>
  <si>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</si>
  <si>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</si>
  <si>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</si>
  <si>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</si>
  <si>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</si>
  <si>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</si>
  <si>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</si>
  <si>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</si>
  <si>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</si>
  <si>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</si>
  <si>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</si>
  <si>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</si>
  <si>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</si>
  <si>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</si>
  <si>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</si>
  <si>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</si>
  <si>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</si>
  <si>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</si>
  <si>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</si>
  <si>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</si>
  <si>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</si>
  <si>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</si>
  <si>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</si>
  <si>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</si>
  <si>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</si>
  <si>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</si>
  <si>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</si>
  <si>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</si>
  <si>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</si>
  <si>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</si>
  <si>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</si>
  <si>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</si>
  <si>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</si>
  <si>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</si>
  <si>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</si>
  <si>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</si>
  <si>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</si>
  <si>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</si>
  <si>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</si>
  <si>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</si>
  <si>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</si>
  <si>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</si>
  <si>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</si>
  <si>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</si>
  <si>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</si>
  <si>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</si>
  <si>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</si>
  <si>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</si>
  <si>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</si>
  <si>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</si>
  <si>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</si>
  <si>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</si>
  <si>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</si>
  <si>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</si>
  <si>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</si>
  <si>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</si>
  <si>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</si>
  <si>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</si>
  <si>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</si>
  <si>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</si>
  <si>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</si>
  <si>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</si>
  <si>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</si>
  <si>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</si>
  <si>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</si>
  <si>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</si>
  <si>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</si>
  <si>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</si>
  <si>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</si>
  <si>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</si>
  <si>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</si>
  <si>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</si>
  <si>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</si>
  <si>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</si>
  <si>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</si>
  <si>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</si>
  <si>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</si>
  <si>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</si>
  <si>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</si>
  <si>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</si>
  <si>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</si>
  <si>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</si>
  <si>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</si>
  <si>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</si>
  <si>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</si>
  <si>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</si>
  <si>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</si>
  <si>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</si>
  <si>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</si>
  <si>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</si>
  <si>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</si>
  <si>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</si>
  <si>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</si>
  <si>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</si>
  <si>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</si>
  <si>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</si>
  <si>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</si>
  <si>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</si>
  <si>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</si>
  <si>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</si>
  <si>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</si>
  <si>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</si>
  <si>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</si>
  <si>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</si>
  <si>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</si>
  <si>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</si>
  <si>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</si>
  <si>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</si>
  <si>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</si>
  <si>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</si>
  <si>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</si>
  <si>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</si>
  <si>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</si>
  <si>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</si>
  <si>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</si>
  <si>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</si>
  <si>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</si>
  <si>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</si>
  <si>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</si>
  <si>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</si>
  <si>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</si>
  <si>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</si>
  <si>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</si>
  <si>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</si>
  <si>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</si>
  <si>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</si>
  <si>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</si>
  <si>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</si>
  <si>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</si>
  <si>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</si>
  <si>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</si>
  <si>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</si>
  <si>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</si>
  <si>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</si>
  <si>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</si>
  <si>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</si>
  <si>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</si>
  <si>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</si>
  <si>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</si>
  <si>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</si>
  <si>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</si>
  <si>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</si>
  <si>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</si>
  <si>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</si>
  <si>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</si>
  <si>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PROCUREMENT DATA</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</si>
  <si>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</si>
  <si>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</si>
  <si>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</si>
  <si>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</si>
  <si>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</si>
  <si>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</si>
  <si>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</si>
  <si>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</si>
  <si>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</si>
  <si>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</si>
  <si>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</si>
  <si>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</si>
  <si>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</si>
  <si>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</si>
  <si>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</si>
  <si>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</si>
  <si>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</si>
  <si>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</si>
  <si>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</si>
  <si>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</si>
  <si>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</si>
  <si>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</si>
  <si>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</si>
  <si>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</si>
  <si>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</si>
  <si>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</si>
  <si>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</si>
  <si>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</si>
  <si>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</si>
  <si>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</si>
  <si>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</si>
  <si>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</si>
  <si>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</si>
  <si>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</si>
  <si>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</si>
  <si>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</si>
  <si>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</si>
  <si>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</si>
  <si>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</si>
  <si>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</si>
  <si>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</si>
  <si>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</si>
  <si>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</si>
  <si>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</si>
  <si>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</si>
  <si>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</si>
  <si>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</si>
  <si>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</si>
  <si>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</si>
  <si>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</si>
  <si>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</si>
  <si>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</si>
  <si>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</si>
  <si>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</si>
  <si>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</si>
  <si>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</si>
  <si>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</si>
  <si>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</si>
  <si>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</si>
  <si>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</si>
  <si>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</si>
  <si>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</si>
  <si>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</si>
  <si>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</si>
  <si>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</si>
  <si>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</si>
  <si>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</si>
  <si>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</si>
  <si>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Selection Justification for the Winner</t>
  </si>
  <si>
    <t>Contract Value/Amount (USD)</t>
  </si>
  <si>
    <t>Bid Amount (USD)</t>
  </si>
  <si>
    <t>Winning Bid Amount (USD)</t>
  </si>
  <si>
    <t>Remaining Balance</t>
  </si>
  <si>
    <t>Payment to Date</t>
  </si>
  <si>
    <t>CONTRACT &amp; Procurement Method</t>
  </si>
  <si>
    <t>PLANNED EXPENDITURE SCHEDULE</t>
  </si>
  <si>
    <t xml:space="preserve">Results Tracker for Adaptation Fund (AF)  Projects    </t>
  </si>
  <si>
    <t>List outputs planned and corresponding projected cost for the upcoming reporting period</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</si>
  <si>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</si>
  <si>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</si>
  <si>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</si>
  <si>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</si>
  <si>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</si>
  <si>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</si>
  <si>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</si>
  <si>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</si>
  <si>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</si>
  <si>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</si>
  <si>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</si>
  <si>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</si>
  <si>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</si>
  <si>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</si>
  <si>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</si>
  <si>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</si>
  <si>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</si>
  <si>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</si>
  <si>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</si>
  <si>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</si>
  <si>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</si>
  <si>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</si>
  <si>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</si>
  <si>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</si>
  <si>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</si>
  <si>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</si>
  <si>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</si>
  <si>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</si>
  <si>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</si>
  <si>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</si>
  <si>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</si>
  <si>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</si>
  <si>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</si>
  <si>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</si>
  <si>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</si>
  <si>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</si>
  <si>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</si>
  <si>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</si>
  <si>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</si>
  <si>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</si>
  <si>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</si>
  <si>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</si>
  <si>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</si>
  <si>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</si>
  <si>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</si>
  <si>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</si>
  <si>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</si>
  <si>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</si>
  <si>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</si>
  <si>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</si>
  <si>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</si>
  <si>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</si>
  <si>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</si>
  <si>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</si>
  <si>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</si>
  <si>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</si>
  <si>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</si>
  <si>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</si>
  <si>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</si>
  <si>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</si>
  <si>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</si>
  <si>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</si>
  <si>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</si>
  <si>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</si>
  <si>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</si>
  <si>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</si>
  <si>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</si>
  <si>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</si>
  <si>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</si>
  <si>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</si>
  <si>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</si>
  <si>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</si>
  <si>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in targeted population awareness of predicted adverse impacts of climate change, and of appropriate responses</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</si>
  <si>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</si>
  <si>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</si>
  <si>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</si>
  <si>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</si>
  <si>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</si>
  <si>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</si>
  <si>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</si>
  <si>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</si>
  <si>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</si>
  <si>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</si>
  <si>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</si>
  <si>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</si>
  <si>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</si>
  <si>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</si>
  <si>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</si>
  <si>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</si>
  <si>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</si>
  <si>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</si>
  <si>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</si>
  <si>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</si>
  <si>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</si>
  <si>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</si>
  <si>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</si>
  <si>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</si>
  <si>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</si>
  <si>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</si>
  <si>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</si>
  <si>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</si>
  <si>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</si>
  <si>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</si>
  <si>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</si>
  <si>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</si>
  <si>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</si>
  <si>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</si>
  <si>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</si>
  <si>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</si>
  <si>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</si>
  <si>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</si>
  <si>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</si>
  <si>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</si>
  <si>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</si>
  <si>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</si>
  <si>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</si>
  <si>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</si>
  <si>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</si>
  <si>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</si>
  <si>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</si>
  <si>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</si>
  <si>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</si>
  <si>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</si>
  <si>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</si>
  <si>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</si>
  <si>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</si>
  <si>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</si>
  <si>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</si>
  <si>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</si>
  <si>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</si>
  <si>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</si>
  <si>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</si>
  <si>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</si>
  <si>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</si>
  <si>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</si>
  <si>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</si>
  <si>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</si>
  <si>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</si>
  <si>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</si>
  <si>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</si>
  <si>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</si>
  <si>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</si>
  <si>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</si>
  <si>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</si>
  <si>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</si>
  <si>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</si>
  <si>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</si>
  <si>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</si>
  <si>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</si>
  <si>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</si>
  <si>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</si>
  <si>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</si>
  <si>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</si>
  <si>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</si>
  <si>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</si>
  <si>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</si>
  <si>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</si>
  <si>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</si>
  <si>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</si>
  <si>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</si>
  <si>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</si>
  <si>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</si>
  <si>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</si>
  <si>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</si>
  <si>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</si>
  <si>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</si>
  <si>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</si>
  <si>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</si>
  <si>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</si>
  <si>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</si>
  <si>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</si>
  <si>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</si>
  <si>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</si>
  <si>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</si>
  <si>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</si>
  <si>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</si>
  <si>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</si>
  <si>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</si>
  <si>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</si>
  <si>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</si>
  <si>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</si>
  <si>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</si>
  <si>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</si>
  <si>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</si>
  <si>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</si>
  <si>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</si>
  <si>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</si>
  <si>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</si>
  <si>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</si>
  <si>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</si>
  <si>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</si>
  <si>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</si>
  <si>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</si>
  <si>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</si>
  <si>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</si>
  <si>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</si>
  <si>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</si>
  <si>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</si>
  <si>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</si>
  <si>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</si>
  <si>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</si>
  <si>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</si>
  <si>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</si>
  <si>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</si>
  <si>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</si>
  <si>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</si>
  <si>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</si>
  <si>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</si>
  <si>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</si>
  <si>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</si>
  <si>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</si>
  <si>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</si>
  <si>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</si>
  <si>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</si>
  <si>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</si>
  <si>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</si>
  <si>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</si>
  <si>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</si>
  <si>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</si>
  <si>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</si>
  <si>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</si>
  <si>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</si>
  <si>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</si>
  <si>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</si>
  <si>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</si>
  <si>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</si>
  <si>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</si>
  <si>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</si>
  <si>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</si>
  <si>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</si>
  <si>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</si>
  <si>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</si>
  <si>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</si>
  <si>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</si>
  <si>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</si>
  <si>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</si>
  <si>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</si>
  <si>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</si>
  <si>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</si>
  <si>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</si>
  <si>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</si>
  <si>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</si>
  <si>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</si>
  <si>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</si>
  <si>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</si>
  <si>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</si>
  <si>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</si>
  <si>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</si>
  <si>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</si>
  <si>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</si>
  <si>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</si>
  <si>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</si>
  <si>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</si>
  <si>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</si>
  <si>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</si>
  <si>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</si>
  <si>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</si>
  <si>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</si>
  <si>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</si>
  <si>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</si>
  <si>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</si>
  <si>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</si>
  <si>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</si>
  <si>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</si>
  <si>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</si>
  <si>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</si>
  <si>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</si>
  <si>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</si>
  <si>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</si>
  <si>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</si>
  <si>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</si>
  <si>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</si>
  <si>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</si>
  <si>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</si>
  <si>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</si>
  <si>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</si>
  <si>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</si>
  <si>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</si>
  <si>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</si>
  <si>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</si>
  <si>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</si>
  <si>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</si>
  <si>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</si>
  <si>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</si>
  <si>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</si>
  <si>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</si>
  <si>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</si>
  <si>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</si>
  <si>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</si>
  <si>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</si>
  <si>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</si>
  <si>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</si>
  <si>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</si>
  <si>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</si>
  <si>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</si>
  <si>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</si>
  <si>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</si>
  <si>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</si>
  <si>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</si>
  <si>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</si>
  <si>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</si>
  <si>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</si>
  <si>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</si>
  <si>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</si>
  <si>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</si>
  <si>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</si>
  <si>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</si>
  <si>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</si>
  <si>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</si>
  <si>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</si>
  <si>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</si>
  <si>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</si>
  <si>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</si>
  <si>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</si>
  <si>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</si>
  <si>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</si>
  <si>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</si>
  <si>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</si>
  <si>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</si>
  <si>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</si>
  <si>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</si>
  <si>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</si>
  <si>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</si>
  <si>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</si>
  <si>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</si>
  <si>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</si>
  <si>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</si>
  <si>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</si>
  <si>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</si>
  <si>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</si>
  <si>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</si>
  <si>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</si>
  <si>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</si>
  <si>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</si>
  <si>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</si>
  <si>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</si>
  <si>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</si>
  <si>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</si>
  <si>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</si>
  <si>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</si>
  <si>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</si>
  <si>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</si>
  <si>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</si>
  <si>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</si>
  <si>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</si>
  <si>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</si>
  <si>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</si>
  <si>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</si>
  <si>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</si>
  <si>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</si>
  <si>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</si>
  <si>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</si>
  <si>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</si>
  <si>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</si>
  <si>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</si>
  <si>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</si>
  <si>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</si>
  <si>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</si>
  <si>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</si>
  <si>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</si>
  <si>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</si>
  <si>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</si>
  <si>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</si>
  <si>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</si>
  <si>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</si>
  <si>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</si>
  <si>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</si>
  <si>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</si>
  <si>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</si>
  <si>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</si>
  <si>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</si>
  <si>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</si>
  <si>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</si>
  <si>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</si>
  <si>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</si>
  <si>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</si>
  <si>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</si>
  <si>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</si>
  <si>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</si>
  <si>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</si>
  <si>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</si>
  <si>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</si>
  <si>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</si>
  <si>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Effects of Climate Change on Food Security in Mauritania</t>
  </si>
  <si>
    <r>
      <t xml:space="preserve">The Mauritania's Ministry of Environment and Sustainable Development and the United Nations World Food Programme initiated a four-year project to strengthen resilience and promote food security in 100 villages located in the Wilayas of Assaba, Brakna, Guidimakha, Gorgol, Hodh El Chergui, Hodh El Gharbi, Tagant and Trarza. The overall goal of the project aims to improve adaptation in the area of food security in Mauritania by assisting the government in improving technical services at the community level so that village residents, who will be most affected by climate change, can undertake their own analysis of climate change impacts and prepare detailed adaptation plans – including harmonized plans for livestock, land and water management and the overall use of natural resources. The project will also promote climate resilience by protecting threatened resources, such as dunes, community fuel wood forests, and water sources. Finally, villages will be encouraged to explore ways to diversify the sources of livelihood and receive training, coaching, and asset investments to do so. The project includes three components: 
</t>
    </r>
    <r>
      <rPr>
        <b/>
        <sz val="11"/>
        <color indexed="8"/>
        <rFont val="Times New Roman"/>
        <family val="1"/>
      </rPr>
      <t>Component 1:</t>
    </r>
    <r>
      <rPr>
        <sz val="11"/>
        <color indexed="8"/>
        <rFont val="Times New Roman"/>
        <family val="1"/>
      </rPr>
      <t xml:space="preserve"> Support technical services and the communities they serve to better understand climate risks, their impacts on resources and food security; and facilitate decentralized and participatory adaptation planning.
</t>
    </r>
    <r>
      <rPr>
        <b/>
        <sz val="11"/>
        <color indexed="8"/>
        <rFont val="Times New Roman"/>
        <family val="1"/>
      </rPr>
      <t>Component 2:</t>
    </r>
    <r>
      <rPr>
        <sz val="11"/>
        <color indexed="8"/>
        <rFont val="Times New Roman"/>
        <family val="1"/>
      </rPr>
      <t xml:space="preserve"> Design and implement concrete adaptation measures identified through community adaptation planning that aim to combat desertification and land degradation.
</t>
    </r>
    <r>
      <rPr>
        <b/>
        <sz val="11"/>
        <color indexed="8"/>
        <rFont val="Times New Roman"/>
        <family val="1"/>
      </rPr>
      <t>Component 3:</t>
    </r>
    <r>
      <rPr>
        <sz val="11"/>
        <color indexed="8"/>
        <rFont val="Times New Roman"/>
        <family val="1"/>
      </rPr>
      <t xml:space="preserve"> Design and implement concrete adaptation measures identified through community adaptation planning that aim to diversify and strengthen the livelihoods of the most vulnerable population.</t>
    </r>
  </si>
  <si>
    <t>United Nations Word Food Programme (WFP)</t>
  </si>
  <si>
    <t>Multilateral</t>
  </si>
  <si>
    <t>Wilaya of Assaba (12 villages); Wilaya of Brakna (12 villages); Wilaya of Gorgol (10 villages); Wilaya of Guidimakha (12 villages); Wilaya of Hodh El Chergui (15 villages); Wilaya of Hodh El Gharbi (14 villages); Wilaya of Tagant (9 villages); Wilaya of Trarza (16 villages)</t>
  </si>
  <si>
    <t>July 23 2012</t>
  </si>
  <si>
    <t>July 2012</t>
  </si>
  <si>
    <t>August 14 2014</t>
  </si>
  <si>
    <t>May 2019</t>
  </si>
  <si>
    <t xml:space="preserve">http://parsacc.yolasite.com </t>
  </si>
  <si>
    <t>ghazi.gader@wfp.org</t>
  </si>
  <si>
    <t>14-Agust-2014</t>
  </si>
  <si>
    <t xml:space="preserve">elwavi.sm@gmail.com </t>
  </si>
  <si>
    <t xml:space="preserve">lunef@yahoo.com </t>
  </si>
  <si>
    <t>14-August-2014</t>
  </si>
  <si>
    <t>Ghazi GADER, Project coordinator</t>
  </si>
  <si>
    <t>Alioune FALL, Project coordinator Assistant</t>
  </si>
  <si>
    <t>Output 1.2 Strengthening of Government's threat, risk and vulnerability analysis</t>
  </si>
  <si>
    <t>Output 1.3: 20 inter-village associations established and supported</t>
  </si>
  <si>
    <t>Output 1.4:Communities trained in climate change threats and adaptation measures which reduce vulnerability, in particular related to food insecurity</t>
  </si>
  <si>
    <t>Output 1.5:100 villages, being clustered according to landscape, ecosystem and livelihoods, have prepared adaptation plans that are integrated into local development planning.</t>
  </si>
  <si>
    <t>Output 1.7: Monitoring system in place (establishment, training, production of data and reports) to track climate events and ecologic development in project intervention zones.</t>
  </si>
  <si>
    <t>Output 2.1: 1500 - 2000 ha of sand dunes fixated</t>
  </si>
  <si>
    <t>Output 2.2: 1000 - 1500 ha of vulnerable zones protected</t>
  </si>
  <si>
    <t>EE - Project Execution Costs</t>
  </si>
  <si>
    <t>MIE - Project Management Fee</t>
  </si>
  <si>
    <t>External factors may delay project implementation</t>
  </si>
  <si>
    <t>Communities find it difficult to take up the skills, learning and social cohesion necessary to secure protected areas</t>
  </si>
  <si>
    <t>There is little local specialized management and technical capacity related to climate change, particularly in the entities that are responsible for the project.</t>
  </si>
  <si>
    <t>Lack of adequately qualified partners</t>
  </si>
  <si>
    <t>People purchase greater amounts of livestock (beyond carrying capacity)</t>
  </si>
  <si>
    <t>Outsiders bring in additional livestock</t>
  </si>
  <si>
    <t>Natural disasters, in particular drought</t>
  </si>
  <si>
    <t>Lack of complementary projects and inputs</t>
  </si>
  <si>
    <t>Medium</t>
  </si>
  <si>
    <t>Low</t>
  </si>
  <si>
    <t>MTN/MIE/Food/2011/1/PD</t>
  </si>
  <si>
    <t>http://parsacc.yolasite.com/etudes-et-rapports.php</t>
  </si>
  <si>
    <t>As a matter of routine, WFP prepares contingency plans in close collaboration with Government to detect and address risks early on.</t>
  </si>
  <si>
    <t>Use of Food for work tool</t>
  </si>
  <si>
    <t>Changes in regional project focal points (DREDD)</t>
  </si>
  <si>
    <t>Overcome</t>
  </si>
  <si>
    <t>Output 2.3   1,000-1,500 ha of community fuel wood forests planted.</t>
  </si>
  <si>
    <t>Output 3.1   300,000 trees for revenue generation and food planted in protected areas</t>
  </si>
  <si>
    <t>Output 3.4   6,000 technical staff and community leaders trained and equipped for poultry development</t>
  </si>
  <si>
    <t>Output 3.5   1,000 technical staff and community leaders trained and equipped for apiculture</t>
  </si>
  <si>
    <t>Output 3.7   30,000 fuel efficient stoves built</t>
  </si>
  <si>
    <t>Output 3.8   2,000 community members (mainly youth) trained and equipped to build and maintain fuel efficient stoves</t>
  </si>
  <si>
    <t>n/a</t>
  </si>
  <si>
    <t>No adaptation plans exist in intervention zones</t>
  </si>
  <si>
    <t>Preparation and communication to regional level of up-to-date and reliable information and analysis of climate change information and of government priorities</t>
  </si>
  <si>
    <t>DREDD hardly receive any guidance, information and analysis from central level</t>
  </si>
  <si>
    <t>Regular communications between central level and DREDD provide up-to date information and guidance, adapted to the capacity at regional level</t>
  </si>
  <si>
    <t xml:space="preserve">Communities and village associations do not prepare comprehensive adaptation plans
</t>
  </si>
  <si>
    <t xml:space="preserve">Adaptation plans include analysis, discussion of options, decision on priorities and analysis of implications (costs, maintenance)
</t>
  </si>
  <si>
    <t>Individual Contract (Consultancy)</t>
  </si>
  <si>
    <t>The lowest-priced offer among the technically compliant/responsive offers was awarded.</t>
  </si>
  <si>
    <t>From High to Medium</t>
  </si>
  <si>
    <t>MS</t>
  </si>
  <si>
    <t>Ghazi GADER</t>
  </si>
  <si>
    <t>International Project Manager/Coordinator</t>
  </si>
  <si>
    <t>WFP, Mauritania</t>
  </si>
  <si>
    <t>2: Physical asset (produced/improved/strenghtened)</t>
  </si>
  <si>
    <t>A number of qualified partners with a similar project philosophy as WFP are working on the ground, and WFP has good experience in working with them. WFP has a good working experience with some adequately qualified partners which the project may rely on to carry out its activities.</t>
  </si>
  <si>
    <t>Reason for over or underspending</t>
  </si>
  <si>
    <t>Difference (negative amount indicates amount overspent)</t>
  </si>
  <si>
    <t>Projected in Prodoc (US$)</t>
  </si>
  <si>
    <t xml:space="preserve">Output 1.6: Communities share success stories and lessons learned, including support of 8 community radios </t>
  </si>
  <si>
    <t xml:space="preserve">20 village cluster adaptation plans developed in a participatory way and officially recognized by DREDD
</t>
  </si>
  <si>
    <t>Please Provide the Name and Contact information of person(s) responsible for completing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</si>
  <si>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</si>
  <si>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Explanatory notes on variances between planned and actual expenditures of outputs during the reporting period  </t>
  </si>
  <si>
    <t>Output 1.1 Eight DREDD (regional technical services of MEDD) strengthened to access and analyze climate change information, to monitor local development and to mobilize and support communities</t>
  </si>
  <si>
    <t>Sidi Mohamed El Wavi, National Project Director</t>
  </si>
  <si>
    <t>List output and corresponding amount spent for the current reporting period</t>
  </si>
  <si>
    <t>2.4   Water retention structures built covering approximately 500 ha</t>
  </si>
  <si>
    <t>Output 3.2   4,000 technical staff and community leaders trained in livestock management, agricultural techniques and water utilization</t>
  </si>
  <si>
    <t>Output 3.3   5,000 technical staff and community leaders trained and equipped agro-pastoral IGA, including plant multiplication</t>
  </si>
  <si>
    <t xml:space="preserve">Output 3.6   Approx. 20 community cereal banks established. </t>
  </si>
  <si>
    <t>Signature Date</t>
  </si>
  <si>
    <t>The project will promote increased community sensitization and raise knowledge and skills towards sustainable natural resources management. Communities will better understand the impact of livestock on their environment. Alternative sources of income will be promoted.</t>
  </si>
  <si>
    <t>People cut down planted trees for fuel wood (other than community forest)</t>
  </si>
  <si>
    <t>Communities will carry out the adaptation actions that they themselves prioritize, and will invest their own resources in addition to those provided by the project. The high degree of participation and ownership promoted by the project, coupled with the provision of income to support what are now major livelihoods, will render the risk of communities not sustaining project results very low.</t>
  </si>
  <si>
    <t>Medium to High</t>
  </si>
  <si>
    <t>Yasuhiro TSUMURA, WFP Deputy Country Director</t>
  </si>
  <si>
    <t>yasuhiro.tsumura@wfp.org</t>
  </si>
  <si>
    <t>Agust-2016</t>
  </si>
  <si>
    <t>ndiaye.maouloud@gmail.com</t>
  </si>
  <si>
    <t>CNRADA</t>
  </si>
  <si>
    <t>Butterfly</t>
  </si>
  <si>
    <t>Publicis</t>
  </si>
  <si>
    <t>AGRI-CO</t>
  </si>
  <si>
    <t>ETS Jibril Boubacar Pour Travaux Divers</t>
  </si>
  <si>
    <t>Boutique Essaad Commerce Général</t>
  </si>
  <si>
    <t>Boutique El Adhwa - Commerce Divers</t>
  </si>
  <si>
    <t>Boutique EL BIR - Commerce Général</t>
  </si>
  <si>
    <t>Ets Chourough - Commerce Général</t>
  </si>
  <si>
    <t>Boutique El Najah - Commerce Divers</t>
  </si>
  <si>
    <t>Société Nejat, Fourniture - Equipement- Construction</t>
  </si>
  <si>
    <t>Boutique Tandia Med Commerce Général</t>
  </si>
  <si>
    <t>Ets TAGHADOUM pour Travaux et Construction</t>
  </si>
  <si>
    <t>Pharmacie Tewekoul</t>
  </si>
  <si>
    <t>Boutique Ehel Lekhal - Commerce Divers</t>
  </si>
  <si>
    <t>Pharmacie El Beitar</t>
  </si>
  <si>
    <t xml:space="preserve">Number of community adaptation plans prepared through participative local planning supported with information and facilitation by DREDD </t>
  </si>
  <si>
    <t xml:space="preserve">20 clusters of villages have established adaption plans in a participatory manner   </t>
  </si>
  <si>
    <t xml:space="preserve">DREDD have played an active and supportive role in the mobilization, organization and implementation of inter-village adaption planning processes     </t>
  </si>
  <si>
    <r>
      <t xml:space="preserve">DREDD do not have capacity to provide any support to communities </t>
    </r>
    <r>
      <rPr>
        <sz val="11"/>
        <color rgb="FFFF0000"/>
        <rFont val="Times New Roman"/>
        <family val="1"/>
      </rPr>
      <t xml:space="preserve"> </t>
    </r>
  </si>
  <si>
    <t xml:space="preserve">DREDD have succeeded to provide information, guidance and facilitation support to 20 village clusters </t>
  </si>
  <si>
    <r>
      <rPr>
        <b/>
        <sz val="11"/>
        <color indexed="8"/>
        <rFont val="Times New Roman"/>
        <family val="1"/>
      </rPr>
      <t>Output 1.1:</t>
    </r>
    <r>
      <rPr>
        <sz val="11"/>
        <color indexed="8"/>
        <rFont val="Times New Roman"/>
        <family val="1"/>
      </rPr>
      <t xml:space="preserve">
Technical services strengthened to access and analyze climate change information, food security, livelihoods and vulnerability information, and to monitor local development, and mobilize and support communities.   </t>
    </r>
  </si>
  <si>
    <t xml:space="preserve">DREDD do not visit communities and do not provide information, support, guidance or facilitate processes     </t>
  </si>
  <si>
    <t xml:space="preserve">DREDD have been trained, have communicated with department and local level, have visited communities, have facilitated village cluster establishment and discussions    </t>
  </si>
  <si>
    <t xml:space="preserve">DREDDs have regular contact and trustful relationship with village clusters and communities that value their support   </t>
  </si>
  <si>
    <t xml:space="preserve">Outcome 1.2:
Strengthened awareness, ownership, planning and management capacities at community level for local natural resource management and climate change adaptation   </t>
  </si>
  <si>
    <t xml:space="preserve">Communities and their relevant sub-groups (e.g. women, livelihood groups, etc.) have actively participated in the preparation of the inter-village adaptation plans prepared and see their interests adequately reflected.   </t>
  </si>
  <si>
    <t xml:space="preserve">There is only little joint discussion at community level, and not all groups are involved; no inter-village discussions take place     </t>
  </si>
  <si>
    <t xml:space="preserve">About 100 villages in 20 village clusters understand, own and manage their adaption plans and their natural resources   </t>
  </si>
  <si>
    <r>
      <rPr>
        <b/>
        <sz val="11"/>
        <color indexed="8"/>
        <rFont val="Times New Roman"/>
        <family val="1"/>
      </rPr>
      <t>Output 1.3:</t>
    </r>
    <r>
      <rPr>
        <sz val="11"/>
        <color indexed="8"/>
        <rFont val="Times New Roman"/>
        <family val="1"/>
      </rPr>
      <t xml:space="preserve">
20 inter-village associations established and supported.   </t>
    </r>
  </si>
  <si>
    <t xml:space="preserve">Inter-village associations exist and are active in on form or the other in each of 20 targeted clusters    </t>
  </si>
  <si>
    <t xml:space="preserve">In some clusters, some form of cooperation structure may exist, on which the project can build.   </t>
  </si>
  <si>
    <t xml:space="preserve">20 inter-village associations with a role in managing natural resources and adaptation plans recognized by population and DREDD    </t>
  </si>
  <si>
    <r>
      <rPr>
        <b/>
        <sz val="11"/>
        <color indexed="8"/>
        <rFont val="Times New Roman"/>
        <family val="1"/>
      </rPr>
      <t>Output 1.4:</t>
    </r>
    <r>
      <rPr>
        <sz val="11"/>
        <color indexed="8"/>
        <rFont val="Times New Roman"/>
        <family val="1"/>
      </rPr>
      <t xml:space="preserve">
Communities trained in climate change threats and adaptation measures which reduce vulnerability, in particular related to food insecurity.  </t>
    </r>
  </si>
  <si>
    <t xml:space="preserve">Number of people (gender-disaggregated) and communities trained  </t>
  </si>
  <si>
    <t xml:space="preserve">Communities are aware of degrading natural resources, but rarely of context, causes and adaptation options  </t>
  </si>
  <si>
    <t xml:space="preserve">Communities have the capacity to analyze and understand their situation, and adaptation options   </t>
  </si>
  <si>
    <r>
      <rPr>
        <b/>
        <sz val="11"/>
        <color indexed="8"/>
        <rFont val="Times New Roman"/>
        <family val="1"/>
      </rPr>
      <t>Output 1.5:</t>
    </r>
    <r>
      <rPr>
        <sz val="11"/>
        <color indexed="8"/>
        <rFont val="Times New Roman"/>
        <family val="1"/>
      </rPr>
      <t xml:space="preserve">
100 villages, being clustered according to landscape, ecosystem and livelihoods, have prepared adaptation plans that are integrated into local development planning.
Identification of adaptation technology requirements such as integrated livestock water and cropping systems.   </t>
    </r>
  </si>
  <si>
    <t xml:space="preserve">Specific studies on adaptation technology requirements are available at the relevant levels    </t>
  </si>
  <si>
    <t xml:space="preserve">A number of ad hoc studies exist within several projects, but are not systematically made available  </t>
  </si>
  <si>
    <t xml:space="preserve">Studies on technology for 3-4 “standard” adaptation assets are available to all partners and stakeholders    </t>
  </si>
  <si>
    <r>
      <rPr>
        <b/>
        <sz val="11"/>
        <color indexed="8"/>
        <rFont val="Times New Roman"/>
        <family val="1"/>
      </rPr>
      <t>Output 1.6:</t>
    </r>
    <r>
      <rPr>
        <sz val="11"/>
        <color indexed="8"/>
        <rFont val="Times New Roman"/>
        <family val="1"/>
      </rPr>
      <t xml:space="preserve">
Communities share success stories and lessons learned, including  support of community radios focused specifically on sharing information on early warning and adaptation management.  </t>
    </r>
  </si>
  <si>
    <t xml:space="preserve">Community radios are on air, involving communities in programming and feed-back   </t>
  </si>
  <si>
    <t xml:space="preserve">Communities of 15 sites in the project area have already listen regularly to radio transmissions on a radius ranging from 6 to 70 km.   </t>
  </si>
  <si>
    <t xml:space="preserve">Participating communities and government services have provided quality, timely and reliable ecologic monitoring reports aligned with the national monitoring system   </t>
  </si>
  <si>
    <t xml:space="preserve">The ecologic monitoring system is established as part of PANE II System and set online in February 2014.  </t>
  </si>
  <si>
    <t xml:space="preserve">The new national ecologic monitoring system is known, used and maintained by DREED and in project village clusters.  </t>
  </si>
  <si>
    <r>
      <rPr>
        <b/>
        <sz val="11"/>
        <color indexed="8"/>
        <rFont val="Times New Roman"/>
        <family val="1"/>
      </rPr>
      <t>Output 1.7:</t>
    </r>
    <r>
      <rPr>
        <sz val="11"/>
        <color indexed="8"/>
        <rFont val="Times New Roman"/>
        <family val="1"/>
      </rPr>
      <t xml:space="preserve">
Monitoring system in place (training, production of data and reports) to track climate events and ecologic development in project intervention zones.  </t>
    </r>
  </si>
  <si>
    <t xml:space="preserve">Number of people trained at regional and village cluster level; amount and quality of data provided by village clusters / regional teams   </t>
  </si>
  <si>
    <t xml:space="preserve">There is no systematic collection, consolidation and analysis of data on nationally agreed-upon indicators.  </t>
  </si>
  <si>
    <t xml:space="preserve">Participating DREDD and village clusters provide data on agreed-upon indicators; and receive, understand and use reports.  </t>
  </si>
  <si>
    <t xml:space="preserve">OBJECTIVE 2:
Design and implement concrete adaptation measures identified through community adaptation planning that aim to combat desertification, soil erosion and land degradation   </t>
  </si>
  <si>
    <t xml:space="preserve">Number of implemented community adaptation plan action aiming to combat desertification, soil erosion and land degradation   </t>
  </si>
  <si>
    <t xml:space="preserve">No comprehensive community (cluster) adaptation plans exist in the intervention zones to be selected.  </t>
  </si>
  <si>
    <t xml:space="preserve">20 comprehensive adaptation plans have been implemented with respect to combat desertification, soil erosion and land degradation.  </t>
  </si>
  <si>
    <t xml:space="preserve">Reduced, halted or reversed dune advance in participating communities   </t>
  </si>
  <si>
    <t xml:space="preserve">749 ha of dunes fixed in the project intervention area   </t>
  </si>
  <si>
    <t xml:space="preserve">Significant deceleration – and ideally reversal – of dune advance  </t>
  </si>
  <si>
    <r>
      <rPr>
        <b/>
        <sz val="11"/>
        <color indexed="8"/>
        <rFont val="Times New Roman"/>
        <family val="1"/>
      </rPr>
      <t>Output 2.1:</t>
    </r>
    <r>
      <rPr>
        <sz val="11"/>
        <color indexed="8"/>
        <rFont val="Times New Roman"/>
        <family val="1"/>
      </rPr>
      <t xml:space="preserve">
1,500-2,000 ha of dunes fixated.   </t>
    </r>
  </si>
  <si>
    <t xml:space="preserve">Plants – and other measures – have stopped advance of dunes   </t>
  </si>
  <si>
    <t xml:space="preserve">Sand dune fixation does take place as part of several projects, but hardly in the zones to be selected.  </t>
  </si>
  <si>
    <t xml:space="preserve">Communities have fixated dunes and have a clear plan for maintaining / reinforcing fixation  </t>
  </si>
  <si>
    <t xml:space="preserve">Increased Vegetation Cover Index in participating communities  </t>
  </si>
  <si>
    <t xml:space="preserve">The average density of vegetation is 67 plants per hectare in the project sites  </t>
  </si>
  <si>
    <t xml:space="preserve">Increase of the average density per hectare by at least 10% in the participating village clusters until the end of the project with  clear prospect of further increases)  </t>
  </si>
  <si>
    <r>
      <rPr>
        <b/>
        <sz val="11"/>
        <color indexed="8"/>
        <rFont val="Times New Roman"/>
        <family val="1"/>
      </rPr>
      <t>Output 2.2:</t>
    </r>
    <r>
      <rPr>
        <sz val="11"/>
        <color indexed="8"/>
        <rFont val="Times New Roman"/>
        <family val="1"/>
      </rPr>
      <t xml:space="preserve">
1,000-1,500 ha of vulnerable zones protected.  </t>
    </r>
  </si>
  <si>
    <t xml:space="preserve">Area of land protected from against uncontrolled grazing and bush fires   </t>
  </si>
  <si>
    <t xml:space="preserve">There will only be sporadic protected areas in selected village clusters   </t>
  </si>
  <si>
    <t xml:space="preserve">1,000 – 1,500 ha of land protected and encompassed by sustainable management plan   </t>
  </si>
  <si>
    <r>
      <rPr>
        <b/>
        <sz val="11"/>
        <color indexed="8"/>
        <rFont val="Times New Roman"/>
        <family val="1"/>
      </rPr>
      <t>Output 2.3:</t>
    </r>
    <r>
      <rPr>
        <sz val="11"/>
        <color indexed="8"/>
        <rFont val="Times New Roman"/>
        <family val="1"/>
      </rPr>
      <t xml:space="preserve">
1,000-1,500 ha of community fuel wood forests planted.  </t>
    </r>
  </si>
  <si>
    <r>
      <t xml:space="preserve">Area of land planted and controlled for fuel wood production; volume of produced fuel wood  </t>
    </r>
    <r>
      <rPr>
        <sz val="11"/>
        <color rgb="FFFF0000"/>
        <rFont val="Times New Roman"/>
        <family val="1"/>
      </rPr>
      <t xml:space="preserve">  </t>
    </r>
  </si>
  <si>
    <t xml:space="preserve">There is hardly any controlled fuel wood plantation in areas to be selected  </t>
  </si>
  <si>
    <t xml:space="preserve">Participating communities cover at least 50% of their fuel wood requirements from controlled wood production  </t>
  </si>
  <si>
    <t xml:space="preserve">Increased surface and sub-soil water availability  </t>
  </si>
  <si>
    <t xml:space="preserve">There are only 13 sites with water retention structures functioning in areas to be selected   </t>
  </si>
  <si>
    <t xml:space="preserve">Area where days of water availability has increased with at least 20%   </t>
  </si>
  <si>
    <r>
      <rPr>
        <b/>
        <sz val="11"/>
        <color indexed="8"/>
        <rFont val="Times New Roman"/>
        <family val="1"/>
      </rPr>
      <t>Output 2.4:</t>
    </r>
    <r>
      <rPr>
        <sz val="11"/>
        <color indexed="8"/>
        <rFont val="Times New Roman"/>
        <family val="1"/>
      </rPr>
      <t xml:space="preserve">
Water retention structures built covering approx. 500 ha.  </t>
    </r>
  </si>
  <si>
    <t xml:space="preserve">Number, kind, surface size and volume (where applicable) of water retention structures  </t>
  </si>
  <si>
    <t xml:space="preserve">13 sites have dams, check dams, Soil and water conservation structures, Soil restoration structures </t>
  </si>
  <si>
    <t xml:space="preserve">Communities construct and maintain retention assets according to plan </t>
  </si>
  <si>
    <t>OBJECTIVE 3
Design and implement concrete adaptation measures identified through community adaptation planning that aim to diversify and strengthen the livelihoods of the most vulnerable population  »</t>
  </si>
  <si>
    <t xml:space="preserve">Number and type of implemented community adaptation plan action aiming to diversify and strengthen the livelihoods of the most vulnerable population  </t>
  </si>
  <si>
    <t xml:space="preserve">No adaptation plans are in place, livelihood bases are hardly diversified in areas to be selected  </t>
  </si>
  <si>
    <t xml:space="preserve">Communities have implemented adaptation plan action and continue to gain sustainable income from new sources  </t>
  </si>
  <si>
    <t xml:space="preserve">Number and type of sources of income for participating households before and after the project  </t>
  </si>
  <si>
    <r>
      <t xml:space="preserve">Livelihood bases are hardly diversified in areas to be selected – specific baselines to be established as part of adaptation plan preparation
</t>
    </r>
    <r>
      <rPr>
        <b/>
        <sz val="11"/>
        <rFont val="Times New Roman"/>
        <family val="1"/>
      </rPr>
      <t xml:space="preserve">(The communities practice seven (7) income generating activities including 04 based on the exploitation of natural resources (agriculture, livestock, fishing and fruit picking)  </t>
    </r>
  </si>
  <si>
    <t xml:space="preserve">Level of income for participating households before and after the project  </t>
  </si>
  <si>
    <t xml:space="preserve">Participating households are among the poorest in the selected areas. </t>
  </si>
  <si>
    <t xml:space="preserve">Participating households have increased their revenues by at least 40%  </t>
  </si>
  <si>
    <t xml:space="preserve">Food gap (number of weeks/months) for participating households before and after the project  </t>
  </si>
  <si>
    <r>
      <t xml:space="preserve">Participating households have the greatest food gap in the selected areas.
</t>
    </r>
    <r>
      <rPr>
        <b/>
        <sz val="11"/>
        <rFont val="Times New Roman"/>
        <family val="1"/>
      </rPr>
      <t xml:space="preserve">(The number of food deficit months  range from 1 to 10)  </t>
    </r>
  </si>
  <si>
    <t xml:space="preserve">Participating households have decreased their food gap by at least 50%  </t>
  </si>
  <si>
    <r>
      <rPr>
        <b/>
        <sz val="11"/>
        <color indexed="8"/>
        <rFont val="Times New Roman"/>
        <family val="1"/>
      </rPr>
      <t>Output 3.1:</t>
    </r>
    <r>
      <rPr>
        <sz val="11"/>
        <color indexed="8"/>
        <rFont val="Times New Roman"/>
        <family val="1"/>
      </rPr>
      <t xml:space="preserve">
Approx. 300,000 trees for revenue generation and food planted in protected areas.  </t>
    </r>
  </si>
  <si>
    <t xml:space="preserve">Number of trees planted and growing in protected areas; amount of food and revenue gained from these.  </t>
  </si>
  <si>
    <t xml:space="preserve">Baseline to be established as part of adaptation plan  </t>
  </si>
  <si>
    <t xml:space="preserve">Planted trees already are – or have at least a clear prospect of – providing substantial amounts of food and income  </t>
  </si>
  <si>
    <r>
      <rPr>
        <b/>
        <sz val="11"/>
        <color indexed="8"/>
        <rFont val="Times New Roman"/>
        <family val="1"/>
      </rPr>
      <t>Output 3.2:</t>
    </r>
    <r>
      <rPr>
        <sz val="11"/>
        <color indexed="8"/>
        <rFont val="Times New Roman"/>
        <family val="1"/>
      </rPr>
      <t xml:space="preserve">
4,000 technical staff and community leaders trained in livestock management, agricultural techniques and water utilization.  </t>
    </r>
  </si>
  <si>
    <t xml:space="preserve">Number of people (gender disaggregated) trained  </t>
  </si>
  <si>
    <t xml:space="preserve">Extension staff and cluster population are aware of and apply appropriate techniques   </t>
  </si>
  <si>
    <r>
      <rPr>
        <b/>
        <sz val="11"/>
        <color indexed="8"/>
        <rFont val="Times New Roman"/>
        <family val="1"/>
      </rPr>
      <t>Output 3.3:</t>
    </r>
    <r>
      <rPr>
        <sz val="11"/>
        <color indexed="8"/>
        <rFont val="Times New Roman"/>
        <family val="1"/>
      </rPr>
      <t xml:space="preserve">
5,000 technical staff and community leaders trained and equipped for plant/seed multiplication.  </t>
    </r>
  </si>
  <si>
    <t xml:space="preserve">Hardly any training is available in areas to be selected; extension staff requires training, too  </t>
  </si>
  <si>
    <t xml:space="preserve">Extension staff and cluster population are aware of and apply appropriate techniques  </t>
  </si>
  <si>
    <r>
      <rPr>
        <b/>
        <sz val="11"/>
        <color indexed="8"/>
        <rFont val="Times New Roman"/>
        <family val="1"/>
      </rPr>
      <t>Output 3.4:</t>
    </r>
    <r>
      <rPr>
        <sz val="11"/>
        <color indexed="8"/>
        <rFont val="Times New Roman"/>
        <family val="1"/>
      </rPr>
      <t xml:space="preserve">
4,000 technical staff and community leaders trained and equipped for poultry development. </t>
    </r>
  </si>
  <si>
    <r>
      <rPr>
        <b/>
        <sz val="11"/>
        <color indexed="8"/>
        <rFont val="Times New Roman"/>
        <family val="1"/>
      </rPr>
      <t>Output 3.5:</t>
    </r>
    <r>
      <rPr>
        <sz val="11"/>
        <color indexed="8"/>
        <rFont val="Times New Roman"/>
        <family val="1"/>
      </rPr>
      <t xml:space="preserve">
1,600 technical staff and community leaders trained and equipped for apiculture.  </t>
    </r>
  </si>
  <si>
    <t xml:space="preserve">Hardly any training is available in areas to be selected; extension staff requires training, too   </t>
  </si>
  <si>
    <r>
      <rPr>
        <b/>
        <sz val="11"/>
        <color indexed="8"/>
        <rFont val="Times New Roman"/>
        <family val="1"/>
      </rPr>
      <t>Output 3.6:</t>
    </r>
    <r>
      <rPr>
        <sz val="11"/>
        <color indexed="8"/>
        <rFont val="Times New Roman"/>
        <family val="1"/>
      </rPr>
      <t xml:space="preserve">
Approx. 20 community cereal banks established.  </t>
    </r>
  </si>
  <si>
    <t xml:space="preserve">Number of functioning village cereal bank associations; volume of cereals and money in bank.  </t>
  </si>
  <si>
    <t xml:space="preserve">No village-owned cereal banks exist in areas to be selected  </t>
  </si>
  <si>
    <t xml:space="preserve">Participating communities own their VCB, membership, money and food held by associations is stable  </t>
  </si>
  <si>
    <r>
      <rPr>
        <b/>
        <sz val="11"/>
        <color indexed="8"/>
        <rFont val="Times New Roman"/>
        <family val="1"/>
      </rPr>
      <t>Output 3.7:</t>
    </r>
    <r>
      <rPr>
        <sz val="11"/>
        <color indexed="8"/>
        <rFont val="Times New Roman"/>
        <family val="1"/>
      </rPr>
      <t xml:space="preserve">
30,000 fuel efficient stoves provided.  </t>
    </r>
  </si>
  <si>
    <t xml:space="preserve">Number of fuel efficient stoves built by participating communities; share of reduced consumption of fuel wood  </t>
  </si>
  <si>
    <t xml:space="preserve">Communities know, understand and use fuel efficient stoves; fuel-wood consumption by participating households reduced by at least 40%  </t>
  </si>
  <si>
    <r>
      <rPr>
        <b/>
        <sz val="11"/>
        <color indexed="8"/>
        <rFont val="Times New Roman"/>
        <family val="1"/>
      </rPr>
      <t>Output 3.8:</t>
    </r>
    <r>
      <rPr>
        <sz val="11"/>
        <color indexed="8"/>
        <rFont val="Times New Roman"/>
        <family val="1"/>
      </rPr>
      <t xml:space="preserve">
2,000 community members (mostly youth) trained to build and maintain fuel efficient stoves.  </t>
    </r>
  </si>
  <si>
    <t xml:space="preserve">Number of people (gender-disaggregated) trained  </t>
  </si>
  <si>
    <r>
      <t xml:space="preserve">No training is available in areas to be selected; extension staff requires training, too. </t>
    </r>
    <r>
      <rPr>
        <b/>
        <sz val="11"/>
        <rFont val="Times New Roman"/>
        <family val="1"/>
      </rPr>
      <t xml:space="preserve">14 artisans are already trained to manufacture improved stoves)  </t>
    </r>
  </si>
  <si>
    <t xml:space="preserve">In all participating communities a group of people regularly builds and repairs fuel-efficient stoves;  </t>
  </si>
  <si>
    <t>Communities are trained and sensitized about the adverse effects of CC and its impacts on natural resources, livelihood and food security</t>
  </si>
  <si>
    <t>Communities are aware about the adverse effects of CC and its impacts on natural resources, livelihood and food security</t>
  </si>
  <si>
    <t>Hiring NGOs project partners to support DREDD in project implementation activities</t>
  </si>
  <si>
    <t>Planning, supervision, implementation and monitoring of project activities are improved</t>
  </si>
  <si>
    <t>Monitoring system in place and operational</t>
  </si>
  <si>
    <t xml:space="preserve">The adaptation action plans drawn up in the different project sites integrate diverse income-generating activities to diversify and strengthen livelihoods and food security of targeted communities. 
</t>
  </si>
  <si>
    <t xml:space="preserve">Please provide all indicators being tracked for the project as outlined in the project document  </t>
  </si>
  <si>
    <t>Concrete adaptation measures identified through community-based adaptation planning to combat desertification and land degradation initiated in the project area</t>
  </si>
  <si>
    <t xml:space="preserve">Adaptation measures implementation initiated in the project area to combat desertification and land degradation </t>
  </si>
  <si>
    <t>Concrete adaptation measures identified through community-based adaptation planning to diversify and strengthen the livelihoods of vulnerable populations initiated in the project area</t>
  </si>
  <si>
    <t>Adaptation measures implementation initiated in the project area to diversify and strengthen the livelihoods of vulnerable populations</t>
  </si>
  <si>
    <t>Highly Unsatisfactory (HU)</t>
  </si>
  <si>
    <t xml:space="preserve">Communities share success stories and lessons learned, including support of 8 community radios </t>
  </si>
  <si>
    <t xml:space="preserve">Monitoring system in place (training, production of data and reports) to track climate events and ecologic development in project intervention zones.  </t>
  </si>
  <si>
    <t>Training on the use of the monitoring and evaluation guide has been organized for the benefit of the 8 DREDDs.
Periodically the ecological monitoring is carried out (DREDD - PMU) in the project intervention sites compared to the baseline situation. The results will be integrated into the national ecological monitoring system.</t>
  </si>
  <si>
    <t>An Early Warning System (EWS) is set up at community level</t>
  </si>
  <si>
    <t>Evaluation to be carried out during the third and fourth year of implementation of the project.</t>
  </si>
  <si>
    <t>Strengthening of Government authorities and technical services on Climate Change threat, risk and vulnerability analysis</t>
  </si>
  <si>
    <t xml:space="preserve">Output 1.2:
Strengthening of Government authorities and technical services on CC threat, risk and vulnerability analysis capabilities by expanding current Vulnerability and Analysis methodologies to overlay climate threats and monitoring changes in landscapes using GIS technologies. </t>
  </si>
  <si>
    <t>The complete lowest-priced offer was awarded.</t>
  </si>
  <si>
    <t>;</t>
  </si>
  <si>
    <r>
      <t xml:space="preserve">Gender </t>
    </r>
    <r>
      <rPr>
        <sz val="11"/>
        <color rgb="FF000000"/>
        <rFont val="Times New Roman"/>
        <family val="1"/>
      </rPr>
      <t>have been taken into consideration during the elaboration of participatory adaptation action planning. Indeed, special attention was given to the gender aspect in income generating activities such as poultry (ratio of 80% women and 20% men), Apiculture and high valued crop production (ratio of 50% women and 50% men)</t>
    </r>
  </si>
  <si>
    <r>
      <t xml:space="preserve">The strengthening of decentralized services is a strategic priority </t>
    </r>
    <r>
      <rPr>
        <sz val="11"/>
        <color theme="1"/>
        <rFont val="Times New Roman"/>
        <family val="1"/>
      </rPr>
      <t xml:space="preserve">for the Government. And </t>
    </r>
    <r>
      <rPr>
        <sz val="11"/>
        <rFont val="Times New Roman"/>
        <family val="1"/>
      </rPr>
      <t>the project is committed to provide valuable support and continuous contribution to increase the Government’s technical capacity at these levels.</t>
    </r>
  </si>
  <si>
    <r>
      <t>Communities will better understand the impact of livestock on their environment and will attach a monetary value to the use of protected areas. They will protect better their natural resources a</t>
    </r>
    <r>
      <rPr>
        <sz val="11"/>
        <color theme="1"/>
        <rFont val="Times New Roman"/>
        <family val="1"/>
      </rPr>
      <t>nd prevent outsiders from bringing</t>
    </r>
    <r>
      <rPr>
        <sz val="11"/>
        <rFont val="Times New Roman"/>
        <family val="1"/>
      </rPr>
      <t xml:space="preserve"> in additional livestock.</t>
    </r>
  </si>
  <si>
    <r>
      <rPr>
        <sz val="11"/>
        <color theme="1"/>
        <rFont val="Times New Roman"/>
        <family val="1"/>
      </rPr>
      <t>Promoting</t>
    </r>
    <r>
      <rPr>
        <sz val="11"/>
        <color rgb="FFFF0000"/>
        <rFont val="Times New Roman"/>
        <family val="1"/>
      </rPr>
      <t xml:space="preserve"> </t>
    </r>
    <r>
      <rPr>
        <sz val="11"/>
        <color theme="1"/>
        <rFont val="Times New Roman"/>
        <family val="1"/>
      </rPr>
      <t xml:space="preserve">community land ownership </t>
    </r>
    <r>
      <rPr>
        <sz val="11"/>
        <color theme="1"/>
        <rFont val="Times New Roman"/>
        <family val="1"/>
      </rPr>
      <t>and access to alternative sources of income will help in easing significantly that risk. In addition, Government' strategy of promoting natural gas use over fuel wood in urban centres, will significantly contribute in reducing fuel wood demand in rural areas.</t>
    </r>
  </si>
  <si>
    <t>https://www.wfp.org/stories/building-resilience-and-adaptive-capacity-communities-sahel</t>
  </si>
  <si>
    <t>Maouloud N'Diaye, M&amp;E specialist</t>
  </si>
  <si>
    <t>January 2017</t>
  </si>
  <si>
    <t>The project falls fully within Government strategies and related donor strategies. The project advisory group will involve all relevant partners and stakeholders. Already synergies have been developpend with GIZ ACCMR project and WFP PRRO.</t>
  </si>
  <si>
    <t xml:space="preserve">Brochure of the project 
Poster of the Project 
Guidance note for the prioritization of project areas
Project inception report
ACC training report for technical regional services - Kaédi 9-12 Mach 2015
ACC training report for technical regional services - Kiffa 6-9 April 2015 
ACC training report for NGO, Kaédi et Kiffa 8-12 June 2015
ACC training report for government representatives at central level 7-9 July 2015
Monitoring Project Activities factsheets 
Project Progress Report 1st semester 2015
Assessment  of nurseries' seedlings production 2015
Brochure - Climate Change Adaptation Planning Approach  at Community Level
Brochure -Review of the first year of project implementation
Report of the assessment study on Soil and Water conservation
Report of the assessment study of the promotion of poultry farming programme 
Report of the assessment study of the beekeeping promotion programme
Report of the assessement study of the fruit trees promotion programme 
Report of the Veterinary Auxiliary Training
Veterinary Auxiliaries training manuel
Assessment  of nurseries' seedlings production 2016
</t>
  </si>
  <si>
    <t>The tendering process for purchasing food took a long time to be finalized thus implying delays on food distribution and frustrating communities involved in the Food For Assets activities. WFP and The Ministry of Environment agreed to combine Food tool with cash transfer tool.</t>
  </si>
  <si>
    <r>
      <rPr>
        <b/>
        <sz val="11"/>
        <rFont val="Times New Roman"/>
        <family val="1"/>
      </rPr>
      <t>Outcome 1.1:</t>
    </r>
    <r>
      <rPr>
        <sz val="11"/>
        <rFont val="Times New Roman"/>
        <family val="1"/>
      </rPr>
      <t xml:space="preserve">
Strengthened awareness, ownership and facilitation capacities of government services (DREDD)   </t>
    </r>
  </si>
  <si>
    <r>
      <rPr>
        <b/>
        <sz val="11"/>
        <rFont val="Times New Roman"/>
        <family val="1"/>
      </rPr>
      <t>Outcome 1.3:</t>
    </r>
    <r>
      <rPr>
        <sz val="11"/>
        <rFont val="Times New Roman"/>
        <family val="1"/>
      </rPr>
      <t xml:space="preserve">
National ecologic monitoring system strengthened and tested   </t>
    </r>
  </si>
  <si>
    <r>
      <rPr>
        <b/>
        <sz val="11"/>
        <rFont val="Times New Roman"/>
        <family val="1"/>
      </rPr>
      <t>Outcome 2.1:</t>
    </r>
    <r>
      <rPr>
        <sz val="11"/>
        <rFont val="Times New Roman"/>
        <family val="1"/>
      </rPr>
      <t xml:space="preserve">
Advance of sand dunes slowed down, halted or reversed   </t>
    </r>
  </si>
  <si>
    <r>
      <rPr>
        <b/>
        <sz val="11"/>
        <rFont val="Times New Roman"/>
        <family val="1"/>
      </rPr>
      <t>Outcome 2.2:</t>
    </r>
    <r>
      <rPr>
        <sz val="11"/>
        <rFont val="Times New Roman"/>
        <family val="1"/>
      </rPr>
      <t xml:space="preserve">
Increased vegetation cover in intervention zones  </t>
    </r>
  </si>
  <si>
    <r>
      <rPr>
        <b/>
        <sz val="11"/>
        <rFont val="Times New Roman"/>
        <family val="1"/>
      </rPr>
      <t>Outcome 2.3:</t>
    </r>
    <r>
      <rPr>
        <sz val="11"/>
        <rFont val="Times New Roman"/>
        <family val="1"/>
      </rPr>
      <t xml:space="preserve">
Decreased loss of water and soil through surface run-off   </t>
    </r>
  </si>
  <si>
    <r>
      <rPr>
        <b/>
        <sz val="11"/>
        <rFont val="Times New Roman"/>
        <family val="1"/>
      </rPr>
      <t>Outcome 3.1:</t>
    </r>
    <r>
      <rPr>
        <sz val="11"/>
        <rFont val="Times New Roman"/>
        <family val="1"/>
      </rPr>
      <t xml:space="preserve">
Increased number of sources of income for participating households  </t>
    </r>
  </si>
  <si>
    <r>
      <rPr>
        <b/>
        <sz val="11"/>
        <rFont val="Times New Roman"/>
        <family val="1"/>
      </rPr>
      <t>Outcome 3.2:</t>
    </r>
    <r>
      <rPr>
        <sz val="11"/>
        <rFont val="Times New Roman"/>
        <family val="1"/>
      </rPr>
      <t xml:space="preserve">
Increased income for participating households  </t>
    </r>
  </si>
  <si>
    <r>
      <rPr>
        <b/>
        <sz val="11"/>
        <rFont val="Times New Roman"/>
        <family val="1"/>
      </rPr>
      <t>Outcome 3.3:</t>
    </r>
    <r>
      <rPr>
        <sz val="11"/>
        <rFont val="Times New Roman"/>
        <family val="1"/>
      </rPr>
      <t xml:space="preserve">
Increased availability of and access to food for participating communities   </t>
    </r>
  </si>
  <si>
    <t>Lack of capacity in the DREDDs in terms of staffing and skills.</t>
  </si>
  <si>
    <t>In 04 DREDDs out of 08, we noted a lack of capacity in terms of technical and management skills (poor quality of supervision, reporting and management) and also in terms of staffing. This affected the quality of work and the deadlines for implementing activities in the concerned regions.  The hiring of NGOs as project partners will reduce the gap and improve the project execution.</t>
  </si>
  <si>
    <r>
      <t xml:space="preserve">Fuel-efficient stoves are hardly know and available in areas to be selected – to be confirmed during adaptation planning </t>
    </r>
    <r>
      <rPr>
        <b/>
        <sz val="11"/>
        <rFont val="Times New Roman"/>
        <family val="1"/>
      </rPr>
      <t xml:space="preserve">(The communities of 10 villages already use improved stoves)  </t>
    </r>
  </si>
  <si>
    <t>Acquisition of equipment for the construction of a semi-intensive poultry house and six traditional poultry houses and on-site delivery / Wilaya of  Brakna, request for quotation, 20/09/2016</t>
  </si>
  <si>
    <t>Acquisition of equipment for the construction of  one semi-intensive poultry house and 04 traditional poultry houses and on-site delivery. Wilaya of Gorgol, request for quotation, 20/09/2016</t>
  </si>
  <si>
    <t xml:space="preserve"> Acquisition of equipment for the construction of  one semi-intensive poultry house and 04 traditional poultry houses and on-site delivery. Wilaya of Guidimakha, request for quotation, 20/09/2016</t>
  </si>
  <si>
    <t>Transport of poultry equipment and material for 50 project sites, request for quotation, 20/09/2016</t>
  </si>
  <si>
    <t>Pharmacie ABK</t>
  </si>
  <si>
    <t>El Vadhel Transport</t>
  </si>
  <si>
    <t>RIM CAR Sarl</t>
  </si>
  <si>
    <t>Acquisition of seeds, fertilizers, pesticides and other materials for market gardening, request for quotation, 05/10/2016</t>
  </si>
  <si>
    <t>ETS LES JARDINS</t>
  </si>
  <si>
    <t>ETS Mohamed Mahmoud</t>
  </si>
  <si>
    <t>Manufacture and fixing of 411 cement stake, request for quotation, 10/10/2016</t>
  </si>
  <si>
    <t>Ets Boidaly et fils</t>
  </si>
  <si>
    <t>Ets Moulaye Abderrahman</t>
  </si>
  <si>
    <t>Ets Nour</t>
  </si>
  <si>
    <t>Ets Demba Kara pour le Commerce et l'Entreprenariat</t>
  </si>
  <si>
    <t>Ets BAALU</t>
  </si>
  <si>
    <t>Manufacture and fixing of 240 cement stake, 1260 iron stake and 6220 ml of fences, request for quotation, 10/10/2016</t>
  </si>
  <si>
    <t>Quincaillerie IN.CO.AS pour les Matériaux divers</t>
  </si>
  <si>
    <t>ETS TAGHADOUM</t>
  </si>
  <si>
    <t>Transport of seeds, fertilizers, pesticides and other materials for market gardening from NKC to 8 DREDD, request for quotation, 17/10/2016</t>
  </si>
  <si>
    <t>LES JARSDINS</t>
  </si>
  <si>
    <t>ETS TAYBA</t>
  </si>
  <si>
    <t>Purchase of fence material, request for quotation, 08/12/2016</t>
  </si>
  <si>
    <t>ME.POL PLUS</t>
  </si>
  <si>
    <t>RECOGEM</t>
  </si>
  <si>
    <t>Agrion</t>
  </si>
  <si>
    <t>Acquisition of horticultural equipment and for soil and water conservation, request for quotation, 12/01/2017</t>
  </si>
  <si>
    <t>Ets DAR Service Général</t>
  </si>
  <si>
    <t>Quincaillerie Solution</t>
  </si>
  <si>
    <t>Acquisition and installation of solar equipment for the irrigation of vegetable gardens and construction of water storage basins, request for quotation, 12/01/2017</t>
  </si>
  <si>
    <t xml:space="preserve">ETS MAURI -SOLAR </t>
  </si>
  <si>
    <t xml:space="preserve">Ets Zoulal pour le forage des puits et des ravaux Publics </t>
  </si>
  <si>
    <t xml:space="preserve">MEDIAK SARL </t>
  </si>
  <si>
    <t xml:space="preserve">MAANOUH SARL </t>
  </si>
  <si>
    <t>Cheikh Mohamed /Mohamed Abd Rahman</t>
  </si>
  <si>
    <t xml:space="preserve">Dar EL Miyah </t>
  </si>
  <si>
    <t>Acquisition and installation of thermal GMP and construction of water storage basins, request for quotation, 12/01/2017</t>
  </si>
  <si>
    <t xml:space="preserve">LES JARDINS </t>
  </si>
  <si>
    <t>ETS Karim</t>
  </si>
  <si>
    <t>Design and manufacture of Project sites description signs, request for quotation, 17/01/2017</t>
  </si>
  <si>
    <t>Publicom</t>
  </si>
  <si>
    <t>Flashpub</t>
  </si>
  <si>
    <t>Acquisition and transport of roosters, request for quotation, 17/01/2017</t>
  </si>
  <si>
    <t xml:space="preserve">Clinique et pharmacie vétérinaire ABK </t>
  </si>
  <si>
    <t>Acquisition of fruit trees, Framework convention, 24/01/2017</t>
  </si>
  <si>
    <t>Acquisition of Acacia senegal seeds, Direct purchase, 15/02/2017</t>
  </si>
  <si>
    <t>Tourad Mohamed Vall</t>
  </si>
  <si>
    <t>Acquisition Nursery bags, request for quotation, 01/03/2017</t>
  </si>
  <si>
    <t>GRSC Sarl</t>
  </si>
  <si>
    <t>Transport of fruit trees from CNRADA to 19 project sites, request for quotation, 23/03/2017</t>
  </si>
  <si>
    <t>ETS El Khair pour le Commerce Général et prestation de tous les services commerciaux</t>
  </si>
  <si>
    <t>Ets Badi O. Abdi</t>
  </si>
  <si>
    <t>Ets Teissir pour le commerce général</t>
  </si>
  <si>
    <t>Acquisition, transport and installation of 4 motor pump units and construction of 3 basins 4 m3, request for quotation, 27/03/2017</t>
  </si>
  <si>
    <t>Digging a 12 m deep well at Tektaka and Nieliba (Guidimakha), request for quotation, 27/03/2017</t>
  </si>
  <si>
    <t>MFM</t>
  </si>
  <si>
    <t>Irrigation network installation,  request for quotation, 27/03/2017</t>
  </si>
  <si>
    <t>Ets Karim</t>
  </si>
  <si>
    <t>Les Jardins</t>
  </si>
  <si>
    <t>Manufacturing cement stakes and setting up fence,  request for quotation, 18/04/2017</t>
  </si>
  <si>
    <t>ESAD Travaux Sarl NKC</t>
  </si>
  <si>
    <t>Didi Commerce General et Services</t>
  </si>
  <si>
    <t>Ets Abdellahi O. Ethmane</t>
  </si>
  <si>
    <t>TEYSSIR pour le Commerce et la Construction</t>
  </si>
  <si>
    <t>Mohamed Haidoum</t>
  </si>
  <si>
    <t>ETS DIDI Commerce Général</t>
  </si>
  <si>
    <t>Esad - Travaux - Sarl - Nouakchott</t>
  </si>
  <si>
    <t>Extension of basins capacity,  request for quotation,29/06/2017</t>
  </si>
  <si>
    <t>Acquisition, transport and installation of solar pumps and construction of basins of 4 m3 capacity,  request for quotation, 19/07/2017</t>
  </si>
  <si>
    <t>Acquisition and installation of an irrigation network equipment and  construction of water storage basins for the irrigation of vegetable gardens, request for quotation, 12/01/2017</t>
  </si>
  <si>
    <t>The lowest-priced offer was awarded.</t>
  </si>
  <si>
    <r>
      <rPr>
        <b/>
        <sz val="11"/>
        <rFont val="Times New Roman"/>
        <family val="1"/>
      </rPr>
      <t xml:space="preserve">OBJECTIVE 1: Enhanced understanding, skills and means of decentralized government and communities for leading and facilitating participatory adaptation planning   </t>
    </r>
    <r>
      <rPr>
        <b/>
        <sz val="11"/>
        <color theme="5"/>
        <rFont val="Times New Roman"/>
        <family val="1"/>
      </rPr>
      <t xml:space="preserve">                    </t>
    </r>
  </si>
  <si>
    <t>Community radios (Local Radio) were already established by the Government in all Wilayas including the 8 wilayas targeted by the project.  They have been associated to all workshops and trainings organized in the regional level and they were sensitized to the project objectives. 
A framework agreement has been signed between the Project and the National Radio.
The objective of this agreement is to set up the global partnership framework linking the project and the Radio with a view to operationalizing concrete measures to raise awareness and share the information developed between the public authorities, the beneficiary communities and local authorities, through radio broadcasts that particularly concern:
1. Vulnerability of communities to climate change
2. The management of climate change adaptation,
3. Food safety analyzes,
4. Weather and seasonal forecasts,
5. Early warning system and
6. Prevailing market prices for subsistence products.
This will covers the following actions:
a. The capacity building of journalists from Radio Mauritania, Rural Radio and local Radios involved in the implementation of the Framework Convention in various fields related to the concepts of climate change, its challenges and the adaptation measures taken implemented or planned by the project,
b. Acquisition of equipment for the regional/local radio stations,
c. Design, recording and broadcasting of radio programs according to a program schedule agreed between the two parties.
d. Archiving of radio programs.</t>
  </si>
  <si>
    <t>The Mid-Term review confirmed that the establishing of inter-village associations in the framework of the AF project is not feasable, particularly due to social, and land ownership issues and also distance between villages. This work requires a lot of time and resources in order to achieve it (i.e. ProGRN experience). Wherever inter-village association structures exist, like AGLC, the project will continue supporting them during the project implementation period as they will ensure the sustainability of project activities. However the project is now working with the village management committies which are created and activated in all project sites and one of the NGO tasks is to work on giving these committees a legal status.</t>
  </si>
  <si>
    <t xml:space="preserve">The project has a strategy to deal with the project activities sustainability. It is based on three axes:
Axis 1: Strengthening the capacity of DREDDs and decentralized technical services: These structures will continue their support to the communities after the project closes and even to extend this support to other groups of villages and regions.
Axis 2: Capacity-development of targeted communities, particularly in management and technical issues (management of cooperatives, cropping techniques, seed production techniques, planting techniques, dune fixation techniques, Soil and Water conservation techniques, etc.). These capacities can be replicated beyond the project itself, and in some sites the effects are already evident: Some of project communities are investing by their own to expand an activity (case of poultry farming) or rehabilitate / maintain some assets (rehabilitation of small dams).
Axis 3: Sensitization of the beneficiaries for the appropriation of the activities implemented by demonstrating their impact on the improvement of their livelihoods and their standard of living as well as their contribution to the improvement of their food security. This role is assigned to NGOs hired by the project since March 2017 which provide a proximity accompaniment for beneficiaries to a better appropriation of the achievements of the project.
The project is also working with the NGOs to formalize the Village Management Committees so that they will have status allowing them to apply for funding from the donors and consolidate the implemented activities.
</t>
  </si>
  <si>
    <t xml:space="preserve">The project consultation process before the implementation has given specially  learning opportunities for the regional technical services and local administrative authorities. Its participatory approach engaged the different stakeholders in a way by which they learned about climate change, its impacts on food security and the necessity to adapt to safeguard natural resources and livelihoods against climate impacts. During the project implementation, on-the job training, along with the different course trainings, technical support, and other forms of  learning has enabled the different stakeholder groups to realize how they can effectively contribute to building resilience. All this has enhanced capacities of all stakholders to contributing to the different project outcomes. </t>
  </si>
  <si>
    <r>
      <rPr>
        <b/>
        <sz val="11"/>
        <rFont val="Times New Roman"/>
        <family val="1"/>
      </rPr>
      <t>87 villages</t>
    </r>
    <r>
      <rPr>
        <sz val="11"/>
        <rFont val="Times New Roman"/>
        <family val="1"/>
      </rPr>
      <t xml:space="preserve">  prepared their ACC action plan with the support of DREDD and Regional technical services including civil society. This work is a result of the  improvement of DREDD and project partners' skills on Climate change issues and integrating ACC into local development approach.
With the support of NGOs, the baseline reference was improved and More than 50 Action plans have been updated.</t>
    </r>
  </si>
  <si>
    <t xml:space="preserve">- 2 training sessions organized in collaboration with GIZ's ACCMR project, for DREDDs and Regional technical services on Climate Change basics and the approach of Integrating Adaptation to Climate Change into Development planning. (80 participants). This training was followed by a practical exercise in one selected project site to implement the methodology in a real case with the active participation of the communities.
Knowledge acquired during these aforementioned capacity building sessions permitted DREDD with regular visits to raise awareness on climate change impacts on food security and to monitor and guide the project's interventions.
DREDDs received an additionnal support by the contracted 16 NGOs which have been also trained on Climate change issues and integrating adaptation to climaite change into local planning.
These NGO provided support  also Community sensitization and mobilization, data collection and monitoring of climate change adaptation measures at local level. 
</t>
  </si>
  <si>
    <t>The sensitized communities about climate change impacts have played a great role and actively participated to all steps of the process of elaboration of adaptation to climate change action plans, till the identification and prioritization of adaptation options.</t>
  </si>
  <si>
    <t>The regular visits organized by DREDD to supervise project activities constitute occasions to raise awarness about threats of adverse effects of CC on natural resources, livelihoods and food security.  
Parallelly to the ACC action plans implementation, many trainings have been organized for communities in different topics (High value crop production, agriculture, Poultry, Apiculture, sand dune fixation, aforestation, Soil and Water conservation, etc.) which adress also issues related to Climate change impacts on natural ressources, livelihood and food security.
With the support of NGO, awareness raising and training sessions have been organised for the targeted communities. 17 820 people (13 320 wemen, and 4 500 men) were involved in an awareness program about the following topics:
- Objectives and approach of the project,
- Climate change challenges on natural resources, livelihoods and food security 
- Ownership, management of achievements and sustainability of activities</t>
  </si>
  <si>
    <t xml:space="preserve">87 villages  prepared their ACC action plan with the support of DREDD and Regional technical services including civil society.
These ACC action plans have been reviwed during the period March to August 2017 with the support of NGO hired by the project in march 2017.
This work is a result of the  improvement of DREDD, NGO and project partners' skills on  ACC planning participatory approach based on 8 steps :
1. Identification of exposer units
2. Analysis of current vulnerability
3. Analysis of projected vulnerabilty (according to climate scenarios)
4. Identification of adaptaion options
5. Choice of prioritization criteria
6. Prioritization of adaptation options
7. Declination of adaptation options into actions and activities
8. Development of ACC action Plan
</t>
  </si>
  <si>
    <t xml:space="preserve">The Monitoring System of the PANE is already set up since 2014 by the MEDD with the support of GIZ and is online (http://www.medd-sepane.mr/).
On the bases of the Monitoring-Evaluation Guide developped by the project, discussions have been conducted with concerned technical Directions of MEDD at central level and the DREDDs at regional level to set up aan acological monitoring mechanism. The project will hire a national consultant to supervise the elaboration of this ecological monitoring mechanism. The monitoring will concern particularly the sand dune fixation areas, wood-fuel plantation areas and the protected grazing areas. The objective is to report on the SEPANE/MEDD indicators covering these activities.
</t>
  </si>
  <si>
    <t xml:space="preserve">All the adaptation plans drawn up by the targeted communities, with the support of DREDDs and revied by the NGOs, integrate measures linked to combat desertification, soil erosion and land degradation.
It's planned to train the 8 DREDD's staff on the use of the ecological monitoring system which will be setup next year.
</t>
  </si>
  <si>
    <t>With the process of mechanical and biological fixation of the dunes already engaged covering an area of 525 ha, the advance of the dunes has been slowed down at the treated sites.</t>
  </si>
  <si>
    <t xml:space="preserve">25 protected areas have been established.
27 wood-fuel plantation areas have been established
</t>
  </si>
  <si>
    <t>The evaluation will be conducted after the programme implementation</t>
  </si>
  <si>
    <t>237 ha of collective land of 5 to 10 ha were planted by village reforestation in 27 villages for fuelwood production. The objective is to provide communities with a space where they can extract their firewood needs, thus preserving existing natural resources already weakened by over-exploitation and overgrazing. These spaces will be managed by operating regulations that meet certain rules ensuring their sustainable exploitation by the Village Management Committee.
Number of participants to implement the activity : 979 
Number of beneficiaries : 5 760
The exploitation of these areas will not be before 10 to 15 years.</t>
  </si>
  <si>
    <t xml:space="preserve">25 Protected community areas ranging from 25 to 50 ha totaling 1000 ha have been established. These spaces have been protected by fences. They will play an important role for these communities, particularly during drought years when pasture will not be sufficient to cover livestock needs throughout the year. In 2017, pastoral improvements were made by planting some local species in order to replenish the vegetation and improve the forage balance of these reserves. Operating regulations are being prepared to enable the management committees of these areas to better manage, exploit and ensure their sustainability.
Number of participants to implement the activity : 720 
Number of beneficiaries : 4 690
</t>
  </si>
  <si>
    <t>So far 18 Water retention structures were built in 6 villages in Guidimakha and 4 villages in Gorgol. They are particularly dams, filter dikes and stone bunds. This strutures will  restore and protect about 300 ha of land and expand cultivable lands. 
Number of participants to implement the activity :  1 084
Number of beneficiaries : 6 494</t>
  </si>
  <si>
    <t>525 ha of dunes have been set in 32 project sites. The mechanical fixation, which is the first step in the process of fixing dunes, covered 340 km of weaving. 
Number of participants to implement the activity : 4 100  
Number of beneficiaries : 24 600</t>
  </si>
  <si>
    <t>So far, some new income-generating activities have been introduced in many project sites :
- High value crop production, in 52% of total project sites
- Poultry, in 55% of total project sites
- Beekeeping, in 9% of total project sites 
- Fruit farming, in 21% of total project sites</t>
  </si>
  <si>
    <t xml:space="preserve">CR goes live are on air, have with strong volunteer involvement and a sustainability strategy  </t>
  </si>
  <si>
    <r>
      <rPr>
        <b/>
        <u/>
        <sz val="11"/>
        <rFont val="Times New Roman"/>
        <family val="1"/>
      </rPr>
      <t>Apiculture</t>
    </r>
    <r>
      <rPr>
        <sz val="11"/>
        <rFont val="Times New Roman"/>
        <family val="1"/>
      </rPr>
      <t xml:space="preserve">
Beekeeping is an innovative activity introduced by the project. Eight Sites were targeted in 05 Wilayas where all the ecological and social conditions are met to guarantee the success of this activity. 2 sites in Trarza (Oum El Koura and Nassra 2), 3 sites in Gorgol (Haddad, Dimechgha and Dar El Beidha), 1 site in Brakna (Dounguel Réo), 1 site in Guidimakha (Ndeo) and 1 site in Tagant (Legdeim ).
In each site an apiary of 30 hives was set up benefiting 10 families. The project also provided all the equipment necessary for the practice of beekeeping (Combinations, smokers, honey extractors, etc.) and provided the necessary training and technical supervision to ensure the success of the program. This program is currently in the Production phase and is scheduled to be finalized in March 2018.
This activity is on the one hand very profitable economically, but it is very fragile on the other hand. It's necessary to continue the support to cover several technical issues related to the management and the maintenance of the apiaries. The project will document all the stages of the establishment of an apiary to ensure dissemination and scaling-up with other projects.
</t>
    </r>
  </si>
  <si>
    <t>HS</t>
  </si>
  <si>
    <t xml:space="preserve">Alioune Fall, Project Coordinator Assistant;  </t>
  </si>
  <si>
    <t>lunef@yahoo.com</t>
  </si>
  <si>
    <t>elwavi.sm@gmail.com</t>
  </si>
  <si>
    <t>The problem of access to water is a central issue for adaptation to climate change. By partially addressing these aspects, the project has substantially contributed to strengthening community resilience in various areas: agriculture, livestock, drinking water, and so on.</t>
  </si>
  <si>
    <t>N/A</t>
  </si>
  <si>
    <t>September 2016 - August 2017</t>
  </si>
  <si>
    <r>
      <t xml:space="preserve">At least </t>
    </r>
    <r>
      <rPr>
        <b/>
        <sz val="11"/>
        <rFont val="Times New Roman"/>
        <family val="1"/>
      </rPr>
      <t>25%</t>
    </r>
    <r>
      <rPr>
        <sz val="11"/>
        <rFont val="Times New Roman"/>
        <family val="1"/>
      </rPr>
      <t xml:space="preserve"> of village cluster population have increased their livelihood bases with new sources of income  </t>
    </r>
  </si>
  <si>
    <t>Ets Med Lemine O. Vekalou Commerce et services</t>
  </si>
  <si>
    <t>EHABF</t>
  </si>
  <si>
    <t>Ahmed Djibril</t>
  </si>
  <si>
    <t xml:space="preserve">Ets Zoulal pour le forage des puits et des travaux Publics </t>
  </si>
  <si>
    <t>Teyssir pour le commerce et la construction</t>
  </si>
  <si>
    <t>Ets Jibril Boubacar pour construction et services divers</t>
  </si>
  <si>
    <t>Manufacturing cement stakes and setting up fence in Hodh El Gharbi,  request for quotation, 26/05/2017</t>
  </si>
  <si>
    <t>Manufacturing cement stakes and setting up fence in Hodh El Chergui  request for quotation, 26/05/2017</t>
  </si>
  <si>
    <t>Manufacturing cement stakes and setting up fence in Assaba,  request for quotation, 26/05/2017</t>
  </si>
  <si>
    <t>ETS Abdellahi Ould Ethmane</t>
  </si>
  <si>
    <t>Manufacturing cement stakes and setting up fence in Tagant,  request for quotation, 07/06/2017</t>
  </si>
  <si>
    <t>Ahmed ouldMohamed Commerce Général Prestation de service</t>
  </si>
  <si>
    <t>Manufacturing cement stakes and setting up fence in Brakna,  request for quotation, 07/06/2017</t>
  </si>
  <si>
    <t>Direct purchase from the national specialized center</t>
  </si>
  <si>
    <t xml:space="preserve">ghazi.gader@wfp.org </t>
  </si>
  <si>
    <t>The project used different existing data sources to conduct vulnerability analyzes; namely data from FSMS surveys of WFP/CSA, ONS demographic data, and village surveys carried out by the project.
We also used the data of the different national communications of Mauritania and Monotoring System the the Environmental National Action Plan (SEPANE).</t>
  </si>
  <si>
    <t>Yes, as indicated in the project's annual reports, several government focal points and central and regional level as well as representatives of civil society have been trained on several aspects such as climate change issues, participatory adaptation planning at local level. Also, members of the target communities were trained on different topics (High value crop production technics, cooperative management, poultry farming techniques, beekeeping techniques, dune fixation techniques, water and soil conservation work, planting techniques, management of pastoral reserves ...)</t>
  </si>
  <si>
    <t>Activities should be implemented by the communities themselves. Communities often have the know-how to implement several activities that require just a simple development to give more efficiency. A short training on these techniques gives them the ability to do things better.
Beneficiaries must also be taught to the concept of partnership in carrying out activities as well as ownership to feel they are owners of assets and thus maintain their sustainability.
This ensures that assets created under the project can be maintained and extended even beyond the duration of the project. So we have to build on the technical capacity of communities that have been able for centuries to adapt to the various changes which have occurred.</t>
  </si>
  <si>
    <t>Replication and upscaling of many of the project interventions is already done by beneficiairies in many project villages (traditional poultry farming, High crop production, Soil and water conservation building structures...). Mauritania AF project is now considered as the leading Climate Change project within MEDD and many other environmental projects are now seeking synergies to benefit from its experience.</t>
  </si>
  <si>
    <t xml:space="preserve">The potential is strong. </t>
  </si>
  <si>
    <t>Despite of the different capacity building and support provided to NGOS, the performance of some of them is below expected.</t>
  </si>
  <si>
    <t xml:space="preserve">Medium </t>
  </si>
  <si>
    <t>MIPA</t>
  </si>
  <si>
    <t>Chinguity Agricole</t>
  </si>
  <si>
    <t>Cheikh Med Abderrahman</t>
  </si>
  <si>
    <t>AGRI-SIM</t>
  </si>
  <si>
    <t>Tayba</t>
  </si>
  <si>
    <t>GPS</t>
  </si>
  <si>
    <t>ETS Fewse Semences</t>
  </si>
  <si>
    <t>Groupement Commercial</t>
  </si>
  <si>
    <t>Abdellahi Ould Mohamaden</t>
  </si>
  <si>
    <t>CFPR-Boghé</t>
  </si>
  <si>
    <t>Société Apidesert</t>
  </si>
  <si>
    <t>MULTIMEDIA MAURITANIE</t>
  </si>
  <si>
    <t>MCG</t>
  </si>
  <si>
    <t>Since inception, three changes have occurred in the DREDD assignment as project regional focal points. The first change occurred at the beginning of the project and has no impact on the progress of the project as only one region / Wilaya has been affected. The second change occurred in August 2015 with the reassignment of 6 out of 8 DREDDs. The last one took place in August 2017 where 4 changes were made with the reassignment of 3 new DREDDs that have never worked with the project. These changes have disrupted the normal progression of project implementation as new focal points (DREDDs) need to become familiar with the project approach and reach out to the affected communities.</t>
  </si>
  <si>
    <t>Year 3
Actual amount spent US$</t>
  </si>
  <si>
    <t>The hiring process of NGOs registered a very  important delay and we started effectively in March 2017. So paiments to NGO partners only covered 6 months during the reporting period</t>
  </si>
  <si>
    <t>The implementation is ongoing and will be finished in December 2017</t>
  </si>
  <si>
    <t>The implementation of the program is still ongoing. It was naturally delayed because of the weather conditions with a very hot season which did not allow the delivery of hives. The program will be resumed in November 2017 and will run until March 2018 to work in the best possible condition for its success.</t>
  </si>
  <si>
    <t>The evaluation of previous interventions of various projects that supported this activty in Mauritania, showed that this experience was a failure both nationally and in the subregion. The difficulty lies in the fact that these investments require a very long work of accompaniment and follow-up of the VCB management committees. WFP CO is also not in favor of investing in BCVs that have week chance of success. The same observation was made by some governors of the project's intervention regions where the experience of VCB failed. The MEDD is rather favorable of reallocating the planned investments for this activity towards income-generating activities and solving water related problems which remains in many project intervention sites as it was requested in the rating section.</t>
  </si>
  <si>
    <t>%</t>
  </si>
  <si>
    <t>The project hired on March 2017, sixteen (16) NGOs and Group of NGO. Given a clear mandate, they elaborated their work plan to support DREDDs in raising  communities awareness and monitoring of project activities within seventy four (74) Communities of the 8 Wilayas in which the project intervene. We noticed significant improvements since in collaborating communities awareness  and their apprpriation of project activities</t>
  </si>
  <si>
    <t>During the reporting period we noted a delay in the activity of setting up a community early warning system approach. We had meetings with the main partners such as the national meteorological office and agro-meteorological services and agreed to prepare an action plan that will be implemented in partnership with the national radio during the next year. The goal is to provide communities with simple and appropriate informations for an early warning system to better manage their livelihoods.</t>
  </si>
  <si>
    <t>A framework agreement has been signed between the Project and the National Broadcasting Radio.
The purpose of this agreement is to set up a global partnership framework between the project and the Radio in order to develop (with a view to operationalizing) concrete measures to raise awareness and share the information developped between the public authorities, the beneficiary communities and local authorities, through radio broadcasts. The following themes could be considered:
1. Vulnerability of communities to climate change
2. The management of climate change adaptation,
3. Food safety analyzes,
4. Weather and seasonal forecasts,
5. Early warning system and
6. Prevailing market prices for products of subsistance.
The results of designing and perfecting such mentioned above themes will lead us to take the following actions:
a. To develop the capacity building of journalists from Radio Mauritania, Rural Radio and local Radios involved in the implementation of the Framework Convention related to the concepts of climate change, its challenges and the adaptation measures chosen and to be implemented by the project,
b. Acquisition of equipment for the regional/local radio stations,
c. Design, recording and broadcasting of radio programs according to a program schedule agreed between the two parties,
d. Archiving of radio programs.</t>
  </si>
  <si>
    <t xml:space="preserve">During the reporting period, with the support of NGOs, 17 820 people (13 320 women, and 4 500 men) were reached through awareness programs covering the following themes:
- Objectives and approach of the project,
- Climate change challenges on natural resources, livelihoods and food security 
- Ownership, management of achievements and sustainability of activities
</t>
  </si>
  <si>
    <t>Given the Monitoring-Evaluation Guide developped by the project, discussions were conducted with concerned technical offices of MEDD at central level and the DREDDs at regional level to set up an ecological monitoring mechanism. The project will hire a national consultant to supervise the elaboration of this ecological monitoring mechanism. The monitoring will concern particularly the sand dune fixation areas, wood-fuel plantation areas and the protected grazing areas. The objective is to report on the SEPANE/MEDD indicators covering these activities. It's also planned to train the 8 DREDD's staff on the use of the ecological monitoring system.</t>
  </si>
  <si>
    <r>
      <t xml:space="preserve">Since 2015, 59 nurseries have been established in which 570 846 forest seedlings have been produced for sand dunes fixation, village afforestation / reforestation and pastoral improvement programs.
</t>
    </r>
    <r>
      <rPr>
        <b/>
        <u/>
        <sz val="11"/>
        <rFont val="Times New Roman"/>
        <family val="1"/>
      </rPr>
      <t>Sand dune fixation</t>
    </r>
    <r>
      <rPr>
        <sz val="11"/>
        <rFont val="Times New Roman"/>
        <family val="1"/>
      </rPr>
      <t xml:space="preserve">
525 ha of dunes have been set in 32 project sites. The mechanical fixation, which is the first step in the process of stabilizing sand dunes, covered 340 km of weaving. The objective is to protect houses, hydraulic infrastructures and agricultural lands in the sites, threatened by sand encroachment.
</t>
    </r>
    <r>
      <rPr>
        <b/>
        <u/>
        <sz val="11"/>
        <rFont val="Times New Roman"/>
        <family val="1"/>
      </rPr>
      <t xml:space="preserve">Village plantation for fuel wood </t>
    </r>
    <r>
      <rPr>
        <sz val="11"/>
        <rFont val="Times New Roman"/>
        <family val="1"/>
      </rPr>
      <t xml:space="preserve">
- 237 ha of collective land ranging from 5 to 10 ha were planted  in 27 villages for fuelwood production. The objective is to provide communities with a space where they can extract their firewood needs, thus preserving existing natural resources already weakened by over-exploitation and overgrazing. These spaces will be managed by operating regulations that meet certain rules ensuring their sustainable exploitation by the Village Management Committee.
</t>
    </r>
    <r>
      <rPr>
        <b/>
        <u/>
        <sz val="11"/>
        <rFont val="Times New Roman"/>
        <family val="1"/>
      </rPr>
      <t>Vulnerable protected area</t>
    </r>
    <r>
      <rPr>
        <sz val="11"/>
        <rFont val="Times New Roman"/>
        <family val="1"/>
      </rPr>
      <t xml:space="preserve">
25 Protected community areas ranging from 25 to 50 ha each totaling 1000 ha have been estabished. These spaces have been protected by fences. They will play an important role for these communities, particularly in a drought year when pasture will not be sufficient to cover livestock needs throughout the year. In 2017, pastoral improvements were made by planting certain local species in order to replenish the vegetation and improve the forage balance of these reserves. Operating regulations are being prepared to enable the management committees of these areas to better manage, exploit and ensure their sustainability.
</t>
    </r>
    <r>
      <rPr>
        <b/>
        <u/>
        <sz val="11"/>
        <rFont val="Times New Roman"/>
        <family val="1"/>
      </rPr>
      <t>Water retention structures implementation</t>
    </r>
    <r>
      <rPr>
        <sz val="11"/>
        <rFont val="Times New Roman"/>
        <family val="1"/>
      </rPr>
      <t xml:space="preserve">
Restoration of degraded lands and water and soil conservation activities are among the most important activities supported by the project. So far 18 water retention structures were built in 6 villages in Guidimakha and 4 villages in Gorgol. The structures which are water retention digues and some up 350m long are totally build by local population without heavy machinery only with local tools and supervising technicians offered by the project. These strutures will  restore and protect nearly 300 ha of land and expand cultivable lands. 
</t>
    </r>
  </si>
  <si>
    <r>
      <rPr>
        <b/>
        <u/>
        <sz val="11"/>
        <rFont val="Times New Roman"/>
        <family val="1"/>
      </rPr>
      <t>Fruit tree plantation programme</t>
    </r>
    <r>
      <rPr>
        <sz val="11"/>
        <rFont val="Times New Roman"/>
        <family val="1"/>
      </rPr>
      <t xml:space="preserve">
A total of 3,166 households benefited from the project's support of providing 10,000 fruit trees (Mango, Lemon, Mandarin, Grapefruit, Orange, Goyaviers, etc.) to be planted in each household. This program was implemented with the support of Centre for Agricultural Research and Agricultural Development (CNRADA) and targeted two types of farms: 
1. </t>
    </r>
    <r>
      <rPr>
        <b/>
        <u/>
        <sz val="11"/>
        <rFont val="Times New Roman"/>
        <family val="1"/>
      </rPr>
      <t>Family farms</t>
    </r>
    <r>
      <rPr>
        <sz val="11"/>
        <rFont val="Times New Roman"/>
        <family val="1"/>
      </rPr>
      <t xml:space="preserve"> where the project has distributed and helped plant fruit trees in each household at the rate of 3 to 5 trees per household. It is a type of farming with a very high probability of success as the trees are inside the courtyard and a daily attention could be provided in terms of watering and maintenance by the beneficiaries.
2. </t>
    </r>
    <r>
      <rPr>
        <b/>
        <u/>
        <sz val="11"/>
        <rFont val="Times New Roman"/>
        <family val="1"/>
      </rPr>
      <t>Collective farms,</t>
    </r>
    <r>
      <rPr>
        <sz val="11"/>
        <rFont val="Times New Roman"/>
        <family val="1"/>
      </rPr>
      <t xml:space="preserve"> fenced aeras covering areas ranging from 1 to 2 ha.
The project has equipped these areas with basins and drip irrigation systems to ensure a regular watering and water saving.
The program will be completed in November 2017 and the project will continue regular monitoring to ensure the success and ownership of the prjects by the beneficiaries.
• 19 project sites in the 8 regions
• 10 300 fruit trees planted
• 3 166 households concerned
• 18 770 direct beneficiaries</t>
    </r>
  </si>
  <si>
    <r>
      <rPr>
        <b/>
        <u/>
        <sz val="11"/>
        <rFont val="Times New Roman"/>
        <family val="1"/>
      </rPr>
      <t>High Value Crop production</t>
    </r>
    <r>
      <rPr>
        <sz val="11"/>
        <rFont val="Times New Roman"/>
        <family val="1"/>
      </rPr>
      <t xml:space="preserve">
37 women's cooperatives totaling 8 728 households received direct support from the project. First, trainings on gardening techniques and cooperative management were provided. The project then provided fence material, horticultural equipment, high quality seed and solved for a large part of the sites, the water-related problems by providing digging or deepening of wells and installing water pumping equipment mainly solar pumps or diesel motor pumps.
On site technical support was also provided during the two campaigns 2016 and 2017 to transmit to these cooperatives the know-how of the activity and to prepare them to become autonomous in the management of their vegetable gardens without any external support in order to ensure the sustainability of the activity.
During the 2016/2017 season, 52 ha were cultivated with a total production of 52 tonnes of vegetables with an average yield per hectare of approximately 994 kg. Each cooperative produced an average of 1400 kg, of which 350 kg were consumed locally or preserved and 1050 kg have been sold to generate additional income. Average revenue per cooperative was valued at MRO 305,000.
</t>
    </r>
  </si>
  <si>
    <r>
      <rPr>
        <b/>
        <u/>
        <sz val="11"/>
        <rFont val="Times New Roman"/>
        <family val="1"/>
      </rPr>
      <t>Poultry production programme</t>
    </r>
    <r>
      <rPr>
        <sz val="11"/>
        <rFont val="Times New Roman"/>
        <family val="1"/>
      </rPr>
      <t xml:space="preserve">
10 semi-intensive poultry houses and 40 traditional poultry houses were set up at 50 project sites, benefiting 500 families belonging to women's cooperatives and aiming at diversifying their income, improving food security and nutritional quality in poor rural areas. 
The 10 women's cooperatives for semi-intensive poultry houses are completely autonomous. They all started producing on their own without the support of the project. One of the Trarza's cooperative even reinvested a portion of the profits to expand the poultry house and increase the production's capacity to supply more villages nearby.
In figures, the net benefits for 10 women producing a band of 500 chickens is MRO 409,130. The income per band and per woman is about MRO 40,913  and the income per woman per day is MRO 1364.  Beyond the provision of white meat to the community, which improves food safety and nutritional quality in general, this activity has allowed profits which could be reinvested in other IGAs to help families to be more resilient.
Traditional poultry houses have been established in isolated areas. The production of eggs and meat will allow in the medium term to improve the nutritional quality for families and especially for children and have benefits that will help better withstand the most difficult periods of the year.. This Programme was completed in April 2017. The project shoud ensure a follow up of these activities in order to make sure that all theseactivities could continue in the future without any support from the project. </t>
    </r>
  </si>
  <si>
    <r>
      <rPr>
        <b/>
        <sz val="11"/>
        <rFont val="Times New Roman"/>
        <family val="1"/>
      </rPr>
      <t>High Value Crop production</t>
    </r>
    <r>
      <rPr>
        <sz val="11"/>
        <rFont val="Times New Roman"/>
        <family val="1"/>
      </rPr>
      <t xml:space="preserve">
37 women's cooperatives totaling 8 728 households received direct support from the project. First, trainings on gardening techniques and cooperative management were provided. The project then provided fence material, horticultural equipment, high quality seed and solved for a large part of the sites, the water-related problems by providing digging or deepening of wells and installing water pumping equipment mainly solar pumps or diesel motor pumps.
On site technical support was also provided during the two campaigns 2016 and 2017 to transmit to these cooperatives the know-how of the activity and to prepare them to become autonomous in the management of their vegetable gardens without any external support in order to ensure the sustainability of the activity.
During the 2016/2017 season, 52 ha were cultivated with a total production of 52 tonnes of vegetables with an average yield per hectare of approximately 994 kg. Each cooperative produced an average of 1400 kg, of which 350 kg were consumed locally or preserved and 1050 kg have been sold to generate additional income. Average revenue per cooperative was valued at MRO 305,000.
</t>
    </r>
  </si>
  <si>
    <r>
      <rPr>
        <b/>
        <sz val="11"/>
        <rFont val="Times New Roman"/>
        <family val="1"/>
      </rPr>
      <t>Poultry production programme</t>
    </r>
    <r>
      <rPr>
        <sz val="11"/>
        <rFont val="Times New Roman"/>
        <family val="1"/>
      </rPr>
      <t xml:space="preserve">
10 semi-intensive poultry houses and 40 traditional poultry houses were set up at 50 project sites, benefiting 500 families belonging to women's cooperatives and aiming at diversifying their income, improving food security and nutritional quality in poor rural areas. 
The 10 women's cooperatives for semi-intensive poultry houses are completely autonomous. They all started producing on their own without the support of the project. One of the Trarza's cooperative even reinvested a portion of the profits to expand the poultry house and increase the production's capacity to supply more villages nearby.
In figures, the net benefits for 10 women producing a band of 500 chickens is MRO 409,130. The income per band and per woman is about MRO 40,913  and the income per woman per day is MRO 1364.  Beyond the provision of white meat to the community, which improves food safety and nutritional quality in general, this activity has allowed profits which could be reinvested in other IGAs to help families to be more resilient.
Traditional poultry houses have been established in isolated areas. The production of eggs and meat will allow in the medium term to improve the nutritional quality for families and especially for children and have benefits that will help better withstand the most difficult periods of the year.. This Programme was completed in April 2017. The project shoud ensure a follow up of these activities in order to make sure that all theseactivities could continue in the future without any support from the project. </t>
    </r>
  </si>
  <si>
    <t>DREDD led,  participated and facilitated in the elaboration of ACC action plans in the project area.  
DREDD supervise in a regular bases with the support of NGO and others regional technical services, implementation of project activities giving advice and technical support for the communities.</t>
  </si>
  <si>
    <t>A total of 3,166 households benefited from the project's support of providing 10,000 fruit trees (Mango, Lemon, Mandarin, Grapefruit, Orange, Goyaviers, etc.) to be planted in each household. This program was implemented with the support of Centre for Agricultural Research and Agricultural Development (CNRADA) and targeted two types of farms: 
1. Family farms where the project has distributed and helped plant fruit trees in each household at the rate of 3 to 5 trees per household. It is a type of farming with a very high probability of success as the trees are inside the courtyard and a daily attention could be provided in terms of watering and maintenance by the beneficiaries.
2. Collective farms, fenced aeras covering areas ranging from 1 to 2 ha.
The project has equipped these areas with basins and drip irrigation systems to ensure a regular watering and water saving.
The program will be completed in November 2017 and the project will continue regular monitoring to ensure the success and ownership of the prjects by the beneficiaries.
• 19 project sites in the 8 regions
• 10 300 fruit trees planted
• 3 166 households concerned
• 18 770 direct beneficiaries
Also, in the 25 protected areas, 89 000 local fruit trees (Acacia senegal and Ziziphus) were planted to provide in the midterm addiational income to the targeted communities.</t>
  </si>
  <si>
    <r>
      <rPr>
        <b/>
        <sz val="11"/>
        <rFont val="Times New Roman"/>
        <family val="1"/>
      </rPr>
      <t>High Value Crop production</t>
    </r>
    <r>
      <rPr>
        <sz val="11"/>
        <rFont val="Times New Roman"/>
        <family val="1"/>
      </rPr>
      <t xml:space="preserve">
37 women's cooperatives totaling 8 728 households received direct support from the project. First, trainings on gardening techniques and cooperative management were provided. The project then provided fence material, horticultural equipment, high quality seed and solved for a large part of the sites, the water-related problems by providing digging or deepening of wells and installing water pumping equipment mainly solar pumps or diesel motor pumps.
On site technical support was also provided during the two campaigns 2016 and 2017 to transmit to these cooperatives the know-how of the activity and to prepare them to become autonomous in the management of their vegetable gardens without any external support in order to ensure the sustainability of the activity.
During the 2016/2017 season, 52 ha were cultivated with a total production of 52 tonnes of vegetables with an average yield per hectare of approximately 994 kg. Each cooperative produced an average of 1400 kg, of which 350 kg were consumed locally or preserved and 1050 kg have been sold to generate additional income. Average revenue per cooperative was valued at MRO 305,000.</t>
    </r>
  </si>
  <si>
    <t>10 semi-intensive poultry houses and 40 traditional poultry houses were set up at 50 project sites, benefiting 500 families belonging to women's cooperatives and aiming at diversifying their income, improving food security and nutritional quality in poor rural areas. 
The 10 women's cooperatives for semi-intensive poultry houses are completely autonomous. They all started producing on their own without the support of the project. One of the Trarza's cooperative even reinvested a portion of the profits to expand the poultry house and increase the production's capacity to supply more villages nearby.
In figures, the net benefits for 10 women producing a band of 500 chickens is MRO 409,130. The income per band and per woman is about MRO 40,913  and the income per woman per day is MRO 1364.  Beyond the provision of white meat to the community, which improves food safety and nutritional quality in general, this activity has allowed profits which could be reinvested in other IGAs to help families to be more resilient.
Traditional poultry houses have been established in isolated areas. The production of eggs and meat will allow in the medium term to improve the nutritional quality for families and especially for children and have benefits that will help better withstand the most difficult periods of the year.. This Programme was completed in April 2017. The project shoud ensure a follow up of these activities in order to make sure that all theseactivities could continue in the future without any support from the project.</t>
  </si>
  <si>
    <t>The delay in the implementation of the Radio Support Program for the sharing of good project practices has been deliberately shifted by the project to integrate the EWS as described in the rating and Project indicator sections. To note also that a framework agreement with the Radio has already been signed and imlplementation will start in november-december 2017</t>
  </si>
  <si>
    <t>Good progress</t>
  </si>
  <si>
    <t>Progress according plannig</t>
  </si>
  <si>
    <t>https://www.youtube.com/watch?v=NvMot1jn9js&amp;t=25s (Reportage sur les réalisations du projet - 2017)</t>
  </si>
  <si>
    <t>https://www.youtube.com/watch?v=TJXPh0mQb9c (Reportage sur les réalisation -2016)</t>
  </si>
  <si>
    <t>amd2sy@hotmail.com</t>
  </si>
  <si>
    <t>Amadou SY, Communication consultant</t>
  </si>
  <si>
    <t>https://www.facebook.com/ParsaccMauritania</t>
  </si>
  <si>
    <r>
      <t>The MEDD spent about</t>
    </r>
    <r>
      <rPr>
        <b/>
        <sz val="11"/>
        <color indexed="8"/>
        <rFont val="Times New Roman"/>
        <family val="1"/>
      </rPr>
      <t xml:space="preserve"> 173 000 USD</t>
    </r>
    <r>
      <rPr>
        <sz val="11"/>
        <color indexed="8"/>
        <rFont val="Times New Roman"/>
        <family val="1"/>
      </rPr>
      <t xml:space="preserve"> in 2015 </t>
    </r>
    <r>
      <rPr>
        <b/>
        <sz val="11"/>
        <color indexed="8"/>
        <rFont val="Times New Roman"/>
        <family val="1"/>
      </rPr>
      <t>(51 993 186 MRO)</t>
    </r>
    <r>
      <rPr>
        <sz val="11"/>
        <color indexed="8"/>
        <rFont val="Times New Roman"/>
        <family val="1"/>
      </rPr>
      <t xml:space="preserve">  as co-financing. This amount was used to pay for project support staff salaries, purchase office supplies, furniture and  and computer equipment for DREDDs and inspections. It also contributed to the acquisition of horticultural equipment, fencing material and vegetable seeds.</t>
    </r>
  </si>
  <si>
    <t xml:space="preserve">A delay on hiring the national consultant to setup the training programme on ecological monitiring system. </t>
  </si>
  <si>
    <r>
      <rPr>
        <b/>
        <sz val="11"/>
        <rFont val="Times New Roman"/>
        <family val="1"/>
      </rPr>
      <t>Fruit tree plantation programme</t>
    </r>
    <r>
      <rPr>
        <sz val="11"/>
        <rFont val="Times New Roman"/>
        <family val="1"/>
      </rPr>
      <t xml:space="preserve">
A total of 3,166 households benefited from the project's support of providing 10,000 fruit trees (Mango, Lemon, Mandarin, Grapefruit, Orange, Goyaviers, etc.) to be planted in each household. This program was implemented with the support of Centre for Agricultural Research and Agricultural Development (CNRADA) and targeted two types of farms: 
1. Family farms where the project has distributed and helped plant fruit trees in each household at the rate of 3 to 5 trees per household. It is a type of farming with a very high probability of success as the trees are inside the courtyard and a daily attention could be provided in terms of watering and maintenance by the beneficiaries.
2. Collective farms, fenced aeras covering areas ranging from 1 to 2 ha.
The project has equipped these areas with basins and drip irrigation systems to ensure a regular watering and water saving.
The program will be completed in November 2017 and the project will continue regular monitoring to ensure the success and ownership of the prjects by the beneficiaries.
• 19 project sites in the 8 regions
• 10 300 fruit trees planted
• 3 166 households concerned
• 18 770 direct beneficiaries</t>
    </r>
  </si>
  <si>
    <r>
      <t xml:space="preserve">WFP CO contributed in 2016 by co-financing 6 months project support staff salaries totalling about </t>
    </r>
    <r>
      <rPr>
        <b/>
        <sz val="11"/>
        <color indexed="8"/>
        <rFont val="Times New Roman"/>
        <family val="1"/>
      </rPr>
      <t>21 000 USD</t>
    </r>
    <r>
      <rPr>
        <sz val="11"/>
        <color indexed="8"/>
        <rFont val="Times New Roman"/>
        <family val="1"/>
      </rPr>
      <t xml:space="preserve"> (</t>
    </r>
    <r>
      <rPr>
        <b/>
        <sz val="11"/>
        <color indexed="8"/>
        <rFont val="Times New Roman"/>
        <family val="1"/>
      </rPr>
      <t>6 812 198 MRO</t>
    </r>
    <r>
      <rPr>
        <sz val="11"/>
        <color indexed="8"/>
        <rFont val="Times New Roman"/>
        <family val="1"/>
      </rPr>
      <t xml:space="preserve">). The cumulative actual co-financing is </t>
    </r>
    <r>
      <rPr>
        <b/>
        <sz val="11"/>
        <color indexed="8"/>
        <rFont val="Times New Roman"/>
        <family val="1"/>
      </rPr>
      <t>194 000 USD.</t>
    </r>
  </si>
  <si>
    <t>Government in-kind contribution consists on a space provided in the MEDD HQ in Nouakchott, for the PMU.</t>
  </si>
  <si>
    <t>The establishment of an early warning system at the community level is still on standby because there are several initiatives at national level involving different partners that are not yet clear.  The project preferred to wait for the evolution of these initiatives before engaging in the implementation of the EWS. It was decided to retain a very simple mechanism adapted to the needs of the target communities that will be deployed in partnership with the National Office of Meteorology, The Agro-Meteorological Services, the Radio and the DREDDs. An action plan is being prepared between the involved partner which will be implemented during the next year.</t>
  </si>
  <si>
    <t>The total initial budget for this product is 703 500 USD. So far, the goal is fully achieved by implementing 1000 ha of protected areas with only 410 415 USD. We have budgeted 45 000 USD for the 4th year to continue the program of pastoral improvement and the training of management committees on the operating rules of these protected areas. The saved budget is reallocated to the dune fixation output which was underestimated.</t>
  </si>
  <si>
    <t>Part of the output was planned to be implemented by NGOs which started working only in March 2017</t>
  </si>
  <si>
    <t>The amount of $ 3 272 156 includes all expenses and commitments made by:
1. WFP on behalf of MEDD - Executing Entity,
2. MEDD as executing Entity.</t>
  </si>
  <si>
    <t>Same as Output 3.7</t>
  </si>
  <si>
    <t>Purchase of agricol equipments, request for quotation, 10/05/2017</t>
  </si>
  <si>
    <t>Ets BAH KHATTARI</t>
  </si>
  <si>
    <t>KARIMPEX AGRODIS s.a.r.l</t>
  </si>
  <si>
    <t>Ets N.C.S</t>
  </si>
  <si>
    <t xml:space="preserve">Ets ESSAVA </t>
  </si>
  <si>
    <r>
      <t xml:space="preserve">The project trained/coached about 11 000 participants in different activity technics as detailed in the follwing table:
</t>
    </r>
    <r>
      <rPr>
        <u/>
        <sz val="11"/>
        <rFont val="Times New Roman"/>
        <family val="1"/>
      </rPr>
      <t xml:space="preserve">Training topic                           Nber of participants               Women                   Men
Veterinary assistants                                         35                           1                           34
High value crop production                         8 728                     6 982                      1746
vegetable conservation                                      89                         84                             5
Cooperative management                                  80                         28                           52
Apiculture                                                       517                       284                         233
Poultry farming                                               500                       400                         100
Fruit farming                                                  2147                                                           
Soil and Water conservation                         1 084                                                           </t>
    </r>
  </si>
  <si>
    <t>Executing Entity</t>
  </si>
  <si>
    <t>The lowest-priced item among the technically compliant/responsive articles was awarded.</t>
  </si>
  <si>
    <t xml:space="preserve">During the rainy season (June-August), many project sites become inaccessible due to the impracticability of the terrain. This situation is very cumbersome and causes a slowdown in the execution of activities.
</t>
  </si>
  <si>
    <t>The lesson learned that we can point out is the establishment of a framework agreement with the Center for Traning of Rural Producers (CFPR) of Boghé which is under the supervision of ENFVA (National School of Agricultural Extension and Training) of the Ministry of Agriculture. CFPR has the infrastructure, equipments, knowledge and manpower to carry out  training activities for beneficiaries identified in the ACC action plans.
This framework agreement benefit the project in many aspects such as precious time saved during tendering of procurement procedures. Contracts are signed on the basis of the execution of the training program and according to standards agreed in advance.</t>
  </si>
  <si>
    <t>Financial information:  cumulative from project start to August 2017</t>
  </si>
  <si>
    <t>Estimated cumulative total disbursement as of August 2017</t>
  </si>
  <si>
    <r>
      <t xml:space="preserve">ACTUAL CO-FINANCING </t>
    </r>
    <r>
      <rPr>
        <i/>
        <sz val="11"/>
        <rFont val="Times New Roman"/>
        <family val="1"/>
      </rPr>
      <t xml:space="preserve">(If the MTR or TE have not been undertaken this reporting period, DO NOT report on actual co-financing.) </t>
    </r>
  </si>
  <si>
    <t>The project try to rely on the NGO partners to follow-up and supervise the project activities progress.</t>
  </si>
  <si>
    <t>The project hired on March 2017, sixteen (16) NGOs and Group of NGO. Given a clear mandate, they elaborated their work plan to support DREDDs in raising  communities awareness and monitoring of project activities within seventy four (74) Communities of the 8 Wilayas in which the project intervenes. We noticed significant improvements since, in regards to communities awareness  and their apprpriation of project activities</t>
  </si>
  <si>
    <r>
      <rPr>
        <b/>
        <u/>
        <sz val="11"/>
        <rFont val="Times New Roman"/>
        <family val="1"/>
      </rPr>
      <t>Trainings for the communities</t>
    </r>
    <r>
      <rPr>
        <sz val="11"/>
        <rFont val="Times New Roman"/>
        <family val="1"/>
      </rPr>
      <t xml:space="preserve">
The project trained/coached about 11 000 participants in different activity technics as detailed in the follwing table:
</t>
    </r>
    <r>
      <rPr>
        <u/>
        <sz val="11"/>
        <rFont val="Times New Roman"/>
        <family val="1"/>
      </rPr>
      <t>Training topic                           Nber of participants               Women                   Men</t>
    </r>
    <r>
      <rPr>
        <sz val="11"/>
        <rFont val="Times New Roman"/>
        <family val="1"/>
      </rPr>
      <t xml:space="preserve">
</t>
    </r>
    <r>
      <rPr>
        <u/>
        <sz val="11"/>
        <rFont val="Times New Roman"/>
        <family val="1"/>
      </rPr>
      <t>Veterinary assistants                                         35                           1                           34</t>
    </r>
    <r>
      <rPr>
        <sz val="11"/>
        <rFont val="Times New Roman"/>
        <family val="1"/>
      </rPr>
      <t xml:space="preserve">
</t>
    </r>
    <r>
      <rPr>
        <u/>
        <sz val="11"/>
        <rFont val="Times New Roman"/>
        <family val="1"/>
      </rPr>
      <t>High value crop production                         8 728                    6 982                      1746</t>
    </r>
    <r>
      <rPr>
        <sz val="11"/>
        <rFont val="Times New Roman"/>
        <family val="1"/>
      </rPr>
      <t xml:space="preserve">
v</t>
    </r>
    <r>
      <rPr>
        <u/>
        <sz val="11"/>
        <rFont val="Times New Roman"/>
        <family val="1"/>
      </rPr>
      <t xml:space="preserve">egetable conservation                                      89                         84                           5
Cooperative management                                  80                         28                          52
Apiculture                                                           517                       284                        233
Poultry farming                                                 500                         400                       100
Fruit farming                                                    2147                                                           
Soil and Water conservation                       1 084                                                           </t>
    </r>
    <r>
      <rPr>
        <sz val="11"/>
        <rFont val="Times New Roman"/>
        <family val="1"/>
      </rPr>
      <t xml:space="preserve">
</t>
    </r>
  </si>
  <si>
    <t xml:space="preserve">Eight Sites were targeted in 05 Wilayas where all the ecological and social conditions are met to guarantee the success of this activity. 2 sites in Trarza (Oum El Koura and Nassra 2), 3 sites in Gorgol (Haddad, Dimechgha and Dar El Beidha), 1 site in Brakna (Dounguel Réo), 1 site in Guidimakha (Ndeo) and 1 site in Tagant (Legdeim ).
WFP supervised the procurement of  equipment needed for the Programme implementation. The project hired Apidesert, a local specialised compagny, to oversee the Programme implementation and beneficiaries’ trainings.
In each site an apiary of 30 hives was set up benefiting 10 families (480 bénéficiaires). The project also provided all the equipment necessary for the practice of beekeeping (Combinations, smokers, honey extractors, etc.) and provided the necessary training and technical supervision to ensure the success of the program. This program is currently in the Production phase and is scheduled to be finalized in March 2018.
This activity is on the one hand very profitable economically, but it is very fragile on the other hand. It's necessary to continue the support to cover several technical issues related to the management and the maintenance of the apiaries. The project will document all the stages of the establishment of an apiary to ensure dissemination and scaling-up with other projects.
It's important to note that the Apiculture is an innovative activity which was unknown in Mauritania and the majority of our communities did not find much interest. It requires favorable ecological and social conditions to be implmented. Another problem that has slowed down the implementation of the program is the severe climatic conditions, particularly the periods of high heat which delayed the activity’s implementation. This make that we will not be able to consume the planned budget.
The project will focus on the finalization of the identified programme in the sites and work on capacity building of beneficiaries and regional technical services to ensure a follow up. It will also focus on creating small young artisan’s enterprises which will be able to manufacture the various products needed for beekeeping activities (hives, wax, etc.). An amount of  65 416 USD will be saved which we propose to reallocate to Output 3.4 (poultry development.) where there is still a demand for support and training.
</t>
  </si>
  <si>
    <t xml:space="preserve">During the rainy season (June-August), many project sites become inaccessible due to the impracticability of the terrain. This situation is very cumbersome and causes a slowdown in the execution of activities.
Also, DREDD as Regional responsibles for the environmental sector are fully busy with the  bushfire campaign that runs from September to December of each year. In this period there is a lack in supervising project activity execution.  NGOs recruitment at the beginning of 2017, helped attenuate this problem and improved the supervision of the project activities.
Procurement tender procedures contributed also in delaying implementation. Sometimes qualified or suitable candidates are not always available.
</t>
  </si>
  <si>
    <t>It was planned to cover the programme in 2 years, but the project succeed to fully complete it during the reporting period.,with a slight budget overrun of USD 26 416. The project budgeted additional USD 39,000 for year 4 of the project implementation to follow-up achievements and work on the appraisal and sustainability especially of traditional poultry farming  where there are still improvements to do. This budget will be taken from output 3.5 (Apiculture) that will not be fully consumed by the end of the project.</t>
  </si>
  <si>
    <r>
      <t xml:space="preserve">We noted a delay in launching the improved stove program due to the load plan and the reduced staff of PMU. The evaluation of the program has been launched with the support of a national consultant and </t>
    </r>
    <r>
      <rPr>
        <sz val="11"/>
        <color indexed="8"/>
        <rFont val="Times New Roman"/>
        <family val="1"/>
      </rPr>
      <t>implementation will begin at the end of 2017.</t>
    </r>
  </si>
  <si>
    <t>Enhancing Resilience of Communities to the Adverse effects of Climate Change on Food Security in Mauritania</t>
  </si>
  <si>
    <r>
      <t xml:space="preserve">Government elections during the initially planned implementation period led to a delay in starting the project activities. However, as soon as the new administration was in place, the project has been making swift progress, catching up some of the delay. 
The project is a high priority of the Government, and will receive support where difficulties are encountered. </t>
    </r>
    <r>
      <rPr>
        <sz val="11"/>
        <color rgb="FFFF0000"/>
        <rFont val="Times New Roman"/>
        <family val="1"/>
      </rPr>
      <t xml:space="preserve"> </t>
    </r>
    <r>
      <rPr>
        <sz val="11"/>
        <color theme="1"/>
        <rFont val="Times New Roman"/>
        <family val="1"/>
      </rPr>
      <t xml:space="preserve">Priority will be given to villages which have completed first their adaptation plans to begin implementation. </t>
    </r>
    <r>
      <rPr>
        <sz val="11"/>
        <rFont val="Times New Roman"/>
        <family val="1"/>
      </rPr>
      <t>Depending on the progress made by various villages in adaptation plan elaboration and implementation, budgets may be redistributed towards the better performing sites (based on periodic reviews of progress).</t>
    </r>
  </si>
  <si>
    <t>Adapt planning schedule and carry out other capacity building activities at Nouakchott or Wilayas Headquarters during these times.</t>
  </si>
  <si>
    <t>DREDD as Regional responsibles for the environmental sector are fully busy with the  bushfire campaign that runs from September to December of each year. In this period there is a lack in supervising project activity execution.</t>
  </si>
  <si>
    <t>Some contracts with NGOs had to be terminated and additional responsilibities were given to other more active partner NGOs present in the same Wilaya. Capacity building of NGO partners is also reinforced.</t>
  </si>
  <si>
    <t xml:space="preserve">Project Manager/
Coordinator: </t>
  </si>
  <si>
    <r>
      <t>Most of the activities have been implemented according to the annual work plan.
Since the recruitment of NGOs and their training on CC and the integration of Adaptation to climate change into local planning, the support to DREDD and underlining raising communities awareness and monitoring of project activities have much improved in project intervention areas.
We also pointed out the improvement of the synergy between the PARSACC and WFP's PRRO which has been extended to the Wilaya of Guidimakha where joint and complementary interventions were carried out this year in some Project sites covering mainly water and soil conservation activities.
The support provided by the project in terms of solving the water related problems  (well digging, solar equipment, irrigation networks, storage tanks ...) can be considered one of  the most important adaptation measures which have been put in place for the benefit of local communities. Water is a major issue in Maritania when talking about adaptation to climate change.
The results of soil and water conservation activities are already perceptible. In three project sites of the Wilaya of Gorgol where earth dams have been built, farmers have cultivated crops on restored lands behind dams. This will contribute to the improvement of agricultural production in these sites where the rainfaull is always in deficit.
We started to notice the project good effects following the implementation of certain income-generating activities. For example, in the semi-intensive poultry farming activity, we observed the construction of an extension of the poultry house by one cooperative itself from the profits generated by the activity. Similar observations were made in 9 high value crop production cooperatives which created and financed new IGAs like butcher shops, community shops and fish shops themselves from profits generated from their activties.
We underlined as well that the 10 semi-intensive poultry cooperatives are totally autonomous and directly linked to the market for the acquisition of inputs (chicks, food, medicines, etc.) and the marketing of their products, which generate substancial profit margins improving beneficiaries income and village food security and nutrition quality.
Despite this good progress, there has been underachievement in some activities planned for this reporting period:
- The establishment of an early warning system at the community level is still on standby because there are several initiatives at national level involving different partners that are not yet clear.  The project preferred to wait for the evolution of these initiatives before engaging in the implementation of the EWS. It was decided to retain a very simple mechanism adapted to the needs of the target communities that will be deployed in partnership with the Nationa Office of Meteorology, The Agro-Meteorological Services, the National Broadcasting Radio and the DREDDs. An action plan is being prepared between the concerned partners which will be implemented next year.
- The delay in the implementation of the Radio Support Program for the sharing of good project practices has been deliberately shifted by the project to integrate the EWS as previously described. To note also that a framework agreement with the Radio has already been signed as is described in the sheet 'Project Indicators'.
- Regarding Village cereal Banks, after evaluating previous interventions of various projects that supported this activty in Mauritania, it was found that this experience was a failure both nationally and in the subregion. The difficulty lies in the fact that these investments require a very long and cumbersome process of accompaniment and follow-ups with the VCB management committees. WFP CO is also not in favor of investing in BCVs that have low chances of success. The same observation was made by some governors of the project's intervention regions where the experience of VCB failed. The MEDD is rather favorable of reallocating the planned investments for this activity towards income-generating activities and solving water related problems which remains in many project intervention sites.</t>
    </r>
    <r>
      <rPr>
        <b/>
        <sz val="12"/>
        <rFont val="Times New Roman"/>
        <family val="1"/>
      </rPr>
      <t>The implementing entity will soon contact the AF Secretariat on this matter to seek advice in view of the preparation of the request to the AF Board, as required by the AF policies.</t>
    </r>
    <r>
      <rPr>
        <sz val="12"/>
        <rFont val="Times New Roman"/>
        <family val="1"/>
      </rPr>
      <t xml:space="preserve">
- We noted as well a delay in launching the improved stove program due to the load plan and the reduced staff of PMU. The evaluation of the program has been launched with the support of a national consultant and that implementation will begin at the end of 2017.
This year 2017, we noted a new movement between DREDDs with the appointment of 3 new focal points who have never worked with the project. This situation is of course penalizing the normal progress of planned activities. Also, the performance evaluation of the NGOs after 6 months trial of work showed the limits of three of them. The project has ended their contracts and a redeployment of NGOs was operated in the uncovered areas.</t>
    </r>
  </si>
  <si>
    <t>The project Mid-term review underligned for Component 2, after two years of implementation and monitoring of Project's achievements, on one hand, differences, sometimes very considerable, between the initial unit costs considered in the project document and the actual costs (sand dune fixation, fuel wood plantation and vulnerable area protection). In the other hand, there was some difficulties of programming areas as initially planned, like in the case of fuel-wood village reforestation due to land ownership, regulatory and social constraints. So adjustments for the budgets and targets were proposed by the MTR for the Outputs 2.1, 2.2 and 2.3. to be realistic (see MTR report and information letter to the AF Secretariat).
Also, for  Component 3, there is a requested to make changes in Output 3.6. The evaluation of village cereal banks activity in Mauritania, as indicated in the rating, was negative and the EE requests to reallocate the budget initially planned for this output to Output 3.2 and 3.3 in order to implement Income Gnerating Activities and resolve water related problems still existing in many project sites. A formal request for the AF Board will be prepared shortly.</t>
  </si>
  <si>
    <t>The lesson learned that we can point out is the inter-sectoral participation in developing local adaptation to climate change action plans.
Knowing that climate change is a transversal issue, the key success factors to elaborate and implement adaptation planning are tied to the close collaboration and participation of all sectoral institutions at the regional level, thus capacity building programme in integrating adaptation to climate change into local development planning has concerned not only DREDD, but also decentralized technical services and NGO at regional level.
Also, the future projects/programmes should be designed in smaller areas looking for convergence and integration with others partners. Integrating many activities in a same village will build a real resilience to climate change. 
Future projects/programmes for enhenced resilience to climate change should run over more than 4 years to maximise efficiency.</t>
  </si>
  <si>
    <t>This output was assigned to NGO partners. The weak disbursement is due to the same reasons as for Output 1.1</t>
  </si>
  <si>
    <t xml:space="preserve">As the reporting period ends on August 31, 2017, part of the budget specifically covering the cash payments of participants will only be spent during the months of September to November. This explains the remaining balances recorded.
The ojective of implementing 1500 to 2000 ha of land dune fixation was non realistic. According to the MTR the potential objective which could be implmented is about 900 ha. This will need a total budget of  about 1 020 872 USD, while the initial budget was 469 200 USD. </t>
  </si>
  <si>
    <t>Cash distribution is still to be done for this activity from september to november 2017. The total initial budget for this output is 674 700 USD to implement 1000 to 1500 ha of community fuel wood forest plantations. However, due to land ownership, regulatory and social constraints, the potential area which could be covered planted is 400 ha. The MTR proposed adjustments for the initial budget and target for this output which will save about 303 587 USD to reallocate to Output 2.1 (Sand dune fixation) which was underestimated.</t>
  </si>
  <si>
    <t>Mobilisation of national contribution for 2017 - 2018</t>
  </si>
  <si>
    <t xml:space="preserve">MEDD did not mobilize the national contribution for  2016 and 2017 which contributes to the payment of project support staff salaries. 
In 2016, WFP  CO mobilized half of the required budget from PRRO. The remaining budget (50%) was mobilized from AF project funds.
For 2017, salaries of support staff will be covered by the budget of Component 1 (output 1.1), as this contributes to the capacity building and strengthening of DREDDs. This will not affect the deliverables and achievements of objectives under component 1, nor the budget allocated to output 1.1.
 </t>
  </si>
  <si>
    <r>
      <t xml:space="preserve">Regarding the outcome objective: "enhancing the resilience of vulnerable communities to the effects of climate change on food security" the project succeeded in building the resilience to climate change for direct beneficiaries . This is clear in diversifying income generating activities and improvement of the use of natural resources. A great work has been made in raising awerness of beneficiairies to build ownership and sustainability of the implmented activities. This work will be ensured by the DREDDs and regionl technical services as well as NGOs involved in the project. 
The project is  a leading one in the Department and specifically distinguished in applying a participatory bottom-up approach starting at the community level, to the central level. 
While most activities achieved more than the planned at 3 component level, the project Mid-term review underligned for the Component 2, after two years of implementation of the field activities and monitoring of the Project's achievements, on one hand, differences, sometimes very considerable, between the initial unit costs considered in the project document and the actual costs (sand dune fixation and vulnerable area protection). In the other hand, the difficulty of programming areas as initially planned, like in the case of fuel-wood village reforestation due to land ownership, regulatory and social constraints. </t>
    </r>
    <r>
      <rPr>
        <b/>
        <sz val="11"/>
        <rFont val="Times New Roman"/>
        <family val="1"/>
      </rPr>
      <t>The EE approves the Mid-Term review adjustments for the Budgets and targets proposed for the Outputs 2.1, 2.2 and 2.3. (c.f. MTR report) and requests the AF to acknowledge these adjustments.</t>
    </r>
    <r>
      <rPr>
        <sz val="11"/>
        <rFont val="Times New Roman"/>
        <family val="1"/>
      </rPr>
      <t xml:space="preserve">
Village cereal Banks experience in Mauritania was not successful. The MEDD is also favorable of reallocating  planned investments previewed for Village Cereal Banks towards income-generating and  resolving water-related problems activities at the component 3 level. </t>
    </r>
    <r>
      <rPr>
        <b/>
        <sz val="11"/>
        <rFont val="Times New Roman"/>
        <family val="1"/>
      </rPr>
      <t>In this regard, the EE request the AFB approval to permit to the PMU planning these activities</t>
    </r>
    <r>
      <rPr>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</si>
</sst>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 &quot;€&quot;_-;\-* #,##0.00\ &quot;€&quot;_-;_-* &quot;-&quot;??\ &quot;€&quot;_-;_-@_-"/>
    <numFmt numFmtId="165" formatCode="_-&quot;£&quot;* #,##0.00_-;\-&quot;£&quot;* #,##0.00_-;_-&quot;£&quot;* &quot;-&quot;??_-;_-@_-"/>
    <numFmt numFmtId="166" formatCode="_-* #,##0.00_-;\-* #,##0.00_-;_-* &quot;-&quot;??_-;_-@_-"/>
    <numFmt numFmtId="167" formatCode="dd\-mmm\-yyyy"/>
    <numFmt numFmtId="168" formatCode="[$$-409]#,##0.00"/>
    <numFmt numFmtId="169" formatCode="[$$-409]#,##0"/>
    <numFmt numFmtId="170" formatCode="_-&quot;$&quot;* #,##0.00_-;\-&quot;$&quot;* #,##0.00_-;_-&quot;$&quot;* &quot;-&quot;??_-;_-@_-"/>
    <numFmt numFmtId="171" formatCode="_-&quot;$&quot;\ * #,##0.00_-;\-&quot;$&quot;\ * #,##0.00_-;_-&quot;$&quot;\ * &quot;-&quot;??_-;_-@_-"/>
    <numFmt numFmtId="172" formatCode="#,##0\ [$MRO]"/>
  </numFmts>
  <fonts count="90"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i/>
      <sz val="11"/>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0"/>
      <color theme="1"/>
      <name val="Arial"/>
      <family val="2"/>
    </font>
    <font>
      <b/>
      <sz val="10"/>
      <color theme="1"/>
      <name val="Arial"/>
      <family val="2"/>
    </font>
    <font>
      <b/>
      <sz val="10"/>
      <color rgb="FF000000"/>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color rgb="FF747474"/>
      <name val="Arial"/>
      <family val="2"/>
    </font>
    <font>
      <sz val="11"/>
      <color rgb="FFFF0000"/>
      <name val="Times New Roman"/>
      <family val="1"/>
    </font>
    <font>
      <sz val="10"/>
      <color theme="6" tint="-0.499984740745262"/>
      <name val="Arial"/>
      <family val="2"/>
    </font>
    <font>
      <sz val="9"/>
      <color theme="1"/>
      <name val="Arial"/>
      <family val="2"/>
    </font>
    <font>
      <b/>
      <sz val="10"/>
      <color theme="0"/>
      <name val="Arial"/>
      <family val="2"/>
    </font>
    <font>
      <b/>
      <sz val="18"/>
      <color theme="3"/>
      <name val="Cambria"/>
      <family val="2"/>
      <scheme val="major"/>
    </font>
    <font>
      <sz val="10"/>
      <color theme="0"/>
      <name val="Arial"/>
      <family val="2"/>
    </font>
    <font>
      <sz val="11"/>
      <color indexed="9"/>
      <name val="Calibri"/>
      <family val="2"/>
    </font>
    <font>
      <sz val="10"/>
      <color theme="0" tint="-0.499984740745262"/>
      <name val="Arial"/>
      <family val="2"/>
    </font>
    <font>
      <sz val="10"/>
      <color rgb="FF996600"/>
      <name val="Arial"/>
      <family val="2"/>
    </font>
    <font>
      <sz val="10"/>
      <color theme="0" tint="-0.24994659260841701"/>
      <name val="Arial"/>
      <family val="2"/>
    </font>
    <font>
      <b/>
      <sz val="11"/>
      <color theme="5"/>
      <name val="Times New Roman"/>
      <family val="1"/>
    </font>
    <font>
      <sz val="10"/>
      <color theme="1"/>
      <name val="Times New Roman"/>
      <family val="1"/>
    </font>
    <font>
      <b/>
      <sz val="14"/>
      <color theme="1"/>
      <name val="Times New Roman"/>
      <family val="1"/>
    </font>
    <font>
      <b/>
      <sz val="12"/>
      <color theme="1"/>
      <name val="Times New Roman"/>
      <family val="1"/>
    </font>
    <font>
      <sz val="11"/>
      <color theme="1"/>
      <name val="Arial"/>
      <family val="2"/>
    </font>
    <font>
      <u/>
      <sz val="11"/>
      <color theme="10"/>
      <name val="Calibri"/>
      <family val="2"/>
      <scheme val="minor"/>
    </font>
    <font>
      <sz val="18"/>
      <color theme="3"/>
      <name val="Cambria"/>
      <family val="2"/>
      <scheme val="major"/>
    </font>
    <font>
      <sz val="11"/>
      <name val="Calibri"/>
      <family val="2"/>
      <scheme val="minor"/>
    </font>
    <font>
      <b/>
      <u/>
      <sz val="11"/>
      <name val="Times New Roman"/>
      <family val="1"/>
    </font>
    <font>
      <sz val="12"/>
      <name val="Times New Roman"/>
      <family val="1"/>
    </font>
    <font>
      <sz val="12"/>
      <color indexed="8"/>
      <name val="Calibri"/>
      <family val="2"/>
      <scheme val="minor"/>
    </font>
    <font>
      <sz val="9"/>
      <color indexed="81"/>
      <name val="Tahoma"/>
      <family val="2"/>
    </font>
    <font>
      <b/>
      <sz val="9"/>
      <color indexed="81"/>
      <name val="Tahoma"/>
      <family val="2"/>
    </font>
    <font>
      <u/>
      <sz val="11"/>
      <name val="Times New Roman"/>
      <family val="1"/>
    </font>
  </fonts>
  <fills count="5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FC00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3366CC"/>
        <bgColor indexed="64"/>
      </patternFill>
    </fill>
    <fill>
      <patternFill patternType="solid">
        <fgColor theme="1"/>
        <bgColor indexed="64"/>
      </patternFill>
    </fill>
    <fill>
      <patternFill patternType="solid">
        <fgColor theme="0" tint="-0.24994659260841701"/>
        <bgColor indexed="64"/>
      </patternFill>
    </fill>
    <fill>
      <patternFill patternType="solid">
        <fgColor indexed="57"/>
        <bgColor indexed="48"/>
      </patternFill>
    </fill>
    <fill>
      <patternFill patternType="solid">
        <fgColor rgb="FFC8F0C8"/>
        <bgColor indexed="64"/>
      </patternFill>
    </fill>
    <fill>
      <patternFill patternType="solid">
        <fgColor rgb="FF92D050"/>
        <bgColor indexed="64"/>
      </patternFill>
    </fill>
    <fill>
      <patternFill patternType="solid">
        <fgColor theme="6" tint="0.39994506668294322"/>
        <bgColor indexed="64"/>
      </patternFill>
    </fill>
    <fill>
      <gradientFill>
        <stop position="0">
          <color rgb="FFFFFF00"/>
        </stop>
        <stop position="1">
          <color rgb="FFFF0000"/>
        </stop>
      </gradientFill>
    </fill>
    <fill>
      <gradientFill>
        <stop position="0">
          <color rgb="FFFF0000"/>
        </stop>
        <stop position="1">
          <color rgb="FFFFC000"/>
        </stop>
      </gradientFill>
    </fill>
    <fill>
      <patternFill patternType="solid">
        <fgColor rgb="FFFFFFFF"/>
        <bgColor indexed="64"/>
      </patternFill>
    </fill>
  </fills>
  <borders count="7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s>
  <cellStyleXfs count="136">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xf numFmtId="9" fontId="51" fillId="0" borderId="0" applyFont="0" applyFill="0" applyBorder="0" applyAlignment="0" applyProtection="0"/>
    <xf numFmtId="0" fontId="64" fillId="0" borderId="0"/>
    <xf numFmtId="166" fontId="51" fillId="0" borderId="0" applyFont="0" applyFill="0" applyBorder="0" applyAlignment="0" applyProtection="0"/>
    <xf numFmtId="0" fontId="68" fillId="0" borderId="0"/>
    <xf numFmtId="166" fontId="68" fillId="0" borderId="0" applyFont="0" applyFill="0" applyBorder="0" applyAlignment="0" applyProtection="0"/>
    <xf numFmtId="0" fontId="68" fillId="0" borderId="0"/>
    <xf numFmtId="0" fontId="69" fillId="44" borderId="73">
      <alignment horizontal="center" vertical="center" wrapText="1"/>
    </xf>
    <xf numFmtId="165" fontId="51" fillId="0" borderId="0" applyFont="0" applyFill="0" applyBorder="0" applyAlignment="0" applyProtection="0"/>
    <xf numFmtId="0" fontId="64" fillId="0" borderId="0"/>
    <xf numFmtId="166" fontId="64" fillId="0" borderId="0" applyFont="0" applyFill="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4" borderId="0" applyNumberFormat="0" applyBorder="0" applyAlignment="0" applyProtection="0"/>
    <xf numFmtId="0" fontId="51" fillId="24" borderId="0" applyNumberFormat="0" applyBorder="0" applyAlignment="0" applyProtection="0"/>
    <xf numFmtId="0" fontId="51" fillId="28" borderId="0" applyNumberFormat="0" applyBorder="0" applyAlignment="0" applyProtection="0"/>
    <xf numFmtId="0" fontId="51" fillId="28"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6" borderId="0" applyNumberFormat="0" applyBorder="0" applyAlignment="0" applyProtection="0"/>
    <xf numFmtId="0" fontId="51" fillId="36"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37" borderId="0" applyNumberFormat="0" applyBorder="0" applyAlignment="0" applyProtection="0"/>
    <xf numFmtId="0" fontId="51" fillId="37"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4" borderId="0" applyNumberFormat="0" applyBorder="0" applyAlignment="0" applyProtection="0"/>
    <xf numFmtId="0" fontId="63" fillId="38" borderId="0" applyNumberFormat="0" applyBorder="0" applyAlignment="0" applyProtection="0"/>
    <xf numFmtId="0" fontId="63" fillId="42" borderId="0" applyNumberFormat="0" applyBorder="0" applyAlignment="0" applyProtection="0"/>
    <xf numFmtId="0" fontId="63" fillId="19" borderId="0" applyNumberFormat="0" applyBorder="0" applyAlignment="0" applyProtection="0"/>
    <xf numFmtId="0" fontId="63" fillId="23" borderId="0" applyNumberFormat="0" applyBorder="0" applyAlignment="0" applyProtection="0"/>
    <xf numFmtId="0" fontId="63" fillId="27" borderId="0" applyNumberFormat="0" applyBorder="0" applyAlignment="0" applyProtection="0"/>
    <xf numFmtId="0" fontId="63" fillId="31" borderId="0" applyNumberFormat="0" applyBorder="0" applyAlignment="0" applyProtection="0"/>
    <xf numFmtId="0" fontId="63" fillId="35" borderId="0" applyNumberFormat="0" applyBorder="0" applyAlignment="0" applyProtection="0"/>
    <xf numFmtId="0" fontId="63" fillId="39" borderId="0" applyNumberFormat="0" applyBorder="0" applyAlignment="0" applyProtection="0"/>
    <xf numFmtId="0" fontId="37" fillId="7" borderId="0" applyNumberFormat="0" applyBorder="0" applyAlignment="0" applyProtection="0"/>
    <xf numFmtId="0" fontId="69" fillId="45" borderId="0" applyNumberFormat="0" applyBorder="0" applyAlignment="0" applyProtection="0">
      <protection hidden="1"/>
    </xf>
    <xf numFmtId="0" fontId="57" fillId="16" borderId="67" applyNumberFormat="0" applyAlignment="0" applyProtection="0"/>
    <xf numFmtId="0" fontId="59" fillId="17" borderId="70" applyNumberFormat="0" applyAlignment="0" applyProtection="0"/>
    <xf numFmtId="166" fontId="51" fillId="0" borderId="0" applyFont="0" applyFill="0" applyBorder="0" applyAlignment="0" applyProtection="0"/>
    <xf numFmtId="166" fontId="68" fillId="0" borderId="0" applyFont="0" applyFill="0" applyBorder="0" applyAlignment="0" applyProtection="0"/>
    <xf numFmtId="166" fontId="64"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64" fillId="0" borderId="0" applyFont="0" applyFill="0" applyBorder="0" applyAlignment="0" applyProtection="0"/>
    <xf numFmtId="170" fontId="51" fillId="0" borderId="0" applyFont="0" applyFill="0" applyBorder="0" applyAlignment="0" applyProtection="0"/>
    <xf numFmtId="171" fontId="51" fillId="0" borderId="0" applyFont="0" applyFill="0" applyBorder="0" applyAlignment="0" applyProtection="0"/>
    <xf numFmtId="171" fontId="51" fillId="0" borderId="0" applyFont="0" applyFill="0" applyBorder="0" applyAlignment="0" applyProtection="0"/>
    <xf numFmtId="0" fontId="71" fillId="0" borderId="0" applyNumberFormat="0" applyBorder="0" applyAlignment="0">
      <protection hidden="1"/>
    </xf>
    <xf numFmtId="0" fontId="72" fillId="47" borderId="0" applyNumberFormat="0" applyBorder="0" applyAlignment="0" applyProtection="0"/>
    <xf numFmtId="0" fontId="61" fillId="0" borderId="0" applyNumberFormat="0" applyFill="0" applyBorder="0" applyAlignment="0" applyProtection="0"/>
    <xf numFmtId="0" fontId="36" fillId="6" borderId="0" applyNumberFormat="0" applyBorder="0" applyAlignment="0" applyProtection="0"/>
    <xf numFmtId="0" fontId="52" fillId="0" borderId="64" applyNumberFormat="0" applyFill="0" applyAlignment="0" applyProtection="0"/>
    <xf numFmtId="0" fontId="53" fillId="0" borderId="65" applyNumberFormat="0" applyFill="0" applyAlignment="0" applyProtection="0"/>
    <xf numFmtId="0" fontId="54" fillId="0" borderId="66" applyNumberFormat="0" applyFill="0" applyAlignment="0" applyProtection="0"/>
    <xf numFmtId="0" fontId="54" fillId="0" borderId="0" applyNumberFormat="0" applyFill="0" applyBorder="0" applyAlignment="0" applyProtection="0"/>
    <xf numFmtId="0" fontId="55" fillId="15" borderId="67" applyNumberFormat="0" applyAlignment="0" applyProtection="0"/>
    <xf numFmtId="0" fontId="58" fillId="0" borderId="69" applyNumberFormat="0" applyFill="0" applyAlignment="0" applyProtection="0"/>
    <xf numFmtId="166" fontId="64" fillId="0" borderId="0" applyFont="0" applyFill="0" applyBorder="0" applyAlignment="0" applyProtection="0"/>
    <xf numFmtId="0" fontId="38" fillId="8" borderId="0" applyNumberFormat="0" applyBorder="0" applyAlignment="0" applyProtection="0"/>
    <xf numFmtId="0" fontId="73" fillId="46" borderId="74" applyNumberFormat="0" applyAlignment="0">
      <protection hidden="1"/>
    </xf>
    <xf numFmtId="0" fontId="64" fillId="0" borderId="0"/>
    <xf numFmtId="0" fontId="51" fillId="0" borderId="0"/>
    <xf numFmtId="0" fontId="51" fillId="0" borderId="0"/>
    <xf numFmtId="0" fontId="51" fillId="0" borderId="0"/>
    <xf numFmtId="0" fontId="48" fillId="0" borderId="0">
      <protection hidden="1"/>
    </xf>
    <xf numFmtId="0" fontId="51" fillId="0" borderId="0"/>
    <xf numFmtId="0" fontId="51" fillId="0" borderId="0"/>
    <xf numFmtId="0" fontId="51" fillId="0" borderId="0"/>
    <xf numFmtId="0" fontId="51" fillId="0" borderId="0"/>
    <xf numFmtId="0" fontId="51" fillId="18" borderId="71" applyNumberFormat="0" applyFont="0" applyAlignment="0" applyProtection="0"/>
    <xf numFmtId="0" fontId="51" fillId="18" borderId="71" applyNumberFormat="0" applyFont="0" applyAlignment="0" applyProtection="0"/>
    <xf numFmtId="0" fontId="56" fillId="16" borderId="68" applyNumberFormat="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67" fillId="48" borderId="73" applyNumberFormat="0">
      <alignment horizontal="center"/>
      <protection hidden="1"/>
    </xf>
    <xf numFmtId="0" fontId="74" fillId="43" borderId="73" applyNumberFormat="0" applyAlignment="0">
      <protection locked="0"/>
    </xf>
    <xf numFmtId="0" fontId="70" fillId="0" borderId="0" applyNumberFormat="0" applyFill="0" applyBorder="0" applyAlignment="0" applyProtection="0"/>
    <xf numFmtId="0" fontId="62" fillId="0" borderId="72" applyNumberFormat="0" applyFill="0" applyAlignment="0" applyProtection="0"/>
    <xf numFmtId="0" fontId="60" fillId="0" borderId="0" applyNumberFormat="0" applyFill="0" applyBorder="0" applyAlignment="0" applyProtection="0"/>
    <xf numFmtId="9" fontId="64" fillId="0" borderId="0" applyFont="0" applyFill="0" applyBorder="0" applyAlignment="0" applyProtection="0"/>
    <xf numFmtId="0" fontId="51" fillId="0" borderId="0"/>
    <xf numFmtId="166" fontId="51" fillId="0" borderId="0" applyFont="0" applyFill="0" applyBorder="0" applyAlignment="0" applyProtection="0"/>
    <xf numFmtId="164" fontId="51" fillId="0" borderId="0" applyFont="0" applyFill="0" applyBorder="0" applyAlignment="0" applyProtection="0"/>
    <xf numFmtId="0" fontId="75" fillId="46" borderId="73"/>
    <xf numFmtId="0" fontId="80" fillId="0" borderId="0"/>
    <xf numFmtId="0" fontId="81" fillId="0" borderId="0" applyNumberFormat="0" applyFill="0" applyBorder="0" applyAlignment="0" applyProtection="0"/>
    <xf numFmtId="0" fontId="80" fillId="0" borderId="0"/>
    <xf numFmtId="0" fontId="51" fillId="20" borderId="0" applyNumberFormat="0" applyBorder="0" applyAlignment="0" applyProtection="0"/>
    <xf numFmtId="0" fontId="51" fillId="24" borderId="0" applyNumberFormat="0" applyBorder="0" applyAlignment="0" applyProtection="0"/>
    <xf numFmtId="0" fontId="51" fillId="28" borderId="0" applyNumberFormat="0" applyBorder="0" applyAlignment="0" applyProtection="0"/>
    <xf numFmtId="0" fontId="51" fillId="32" borderId="0" applyNumberFormat="0" applyBorder="0" applyAlignment="0" applyProtection="0"/>
    <xf numFmtId="0" fontId="51" fillId="36" borderId="0" applyNumberFormat="0" applyBorder="0" applyAlignment="0" applyProtection="0"/>
    <xf numFmtId="0" fontId="51" fillId="40"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7" borderId="0" applyNumberFormat="0" applyBorder="0" applyAlignment="0" applyProtection="0"/>
    <xf numFmtId="0" fontId="51" fillId="41"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4" borderId="0" applyNumberFormat="0" applyBorder="0" applyAlignment="0" applyProtection="0"/>
    <xf numFmtId="0" fontId="63" fillId="38" borderId="0" applyNumberFormat="0" applyBorder="0" applyAlignment="0" applyProtection="0"/>
    <xf numFmtId="0" fontId="63" fillId="42" borderId="0" applyNumberFormat="0" applyBorder="0" applyAlignment="0" applyProtection="0"/>
    <xf numFmtId="0" fontId="57" fillId="16" borderId="67" applyNumberFormat="0" applyAlignment="0" applyProtection="0"/>
    <xf numFmtId="0" fontId="59" fillId="17" borderId="70" applyNumberFormat="0" applyAlignment="0" applyProtection="0"/>
    <xf numFmtId="0" fontId="61" fillId="0" borderId="0" applyNumberFormat="0" applyFill="0" applyBorder="0" applyAlignment="0" applyProtection="0"/>
    <xf numFmtId="0" fontId="52" fillId="0" borderId="64" applyNumberFormat="0" applyFill="0" applyAlignment="0" applyProtection="0"/>
    <xf numFmtId="0" fontId="53" fillId="0" borderId="65" applyNumberFormat="0" applyFill="0" applyAlignment="0" applyProtection="0"/>
    <xf numFmtId="0" fontId="54" fillId="0" borderId="66" applyNumberFormat="0" applyFill="0" applyAlignment="0" applyProtection="0"/>
    <xf numFmtId="0" fontId="54" fillId="0" borderId="0" applyNumberFormat="0" applyFill="0" applyBorder="0" applyAlignment="0" applyProtection="0"/>
    <xf numFmtId="0" fontId="55" fillId="15" borderId="67" applyNumberFormat="0" applyAlignment="0" applyProtection="0"/>
    <xf numFmtId="0" fontId="58" fillId="0" borderId="69" applyNumberFormat="0" applyFill="0" applyAlignment="0" applyProtection="0"/>
    <xf numFmtId="0" fontId="64" fillId="18" borderId="71" applyNumberFormat="0" applyFont="0" applyAlignment="0" applyProtection="0"/>
    <xf numFmtId="0" fontId="56" fillId="16" borderId="68" applyNumberFormat="0" applyAlignment="0" applyProtection="0"/>
    <xf numFmtId="0" fontId="82" fillId="0" borderId="0" applyNumberFormat="0" applyFill="0" applyBorder="0" applyAlignment="0" applyProtection="0"/>
    <xf numFmtId="0" fontId="60" fillId="0" borderId="0" applyNumberFormat="0" applyFill="0" applyBorder="0" applyAlignment="0" applyProtection="0"/>
  </cellStyleXfs>
  <cellXfs count="679">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0" fillId="0" borderId="0" xfId="0" applyFill="1" applyBorder="1"/>
    <xf numFmtId="0" fontId="7" fillId="0" borderId="0" xfId="0" applyFont="1" applyFill="1" applyBorder="1" applyAlignment="1" applyProtection="1"/>
    <xf numFmtId="0" fontId="7" fillId="0" borderId="0" xfId="0" applyFont="1" applyFill="1" applyBorder="1" applyProtection="1"/>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7"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3"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12" fillId="2" borderId="15" xfId="0" applyFont="1" applyFill="1" applyBorder="1" applyAlignment="1" applyProtection="1">
      <alignment vertical="top" wrapText="1"/>
    </xf>
    <xf numFmtId="0" fontId="12" fillId="2" borderId="3" xfId="0" applyFont="1" applyFill="1" applyBorder="1" applyAlignment="1" applyProtection="1">
      <alignment vertical="top" wrapText="1"/>
    </xf>
    <xf numFmtId="0" fontId="26" fillId="4" borderId="17" xfId="0" applyFont="1" applyFill="1" applyBorder="1" applyAlignment="1">
      <alignment horizontal="center" vertical="center" wrapText="1"/>
    </xf>
    <xf numFmtId="0" fontId="14" fillId="3" borderId="14" xfId="0" applyFont="1" applyFill="1" applyBorder="1" applyAlignment="1" applyProtection="1">
      <alignment horizontal="left" vertical="top" wrapText="1"/>
    </xf>
    <xf numFmtId="0" fontId="25"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Protection="1"/>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2" fillId="3" borderId="23" xfId="0" applyFont="1" applyFill="1" applyBorder="1" applyAlignment="1" applyProtection="1">
      <alignment vertical="top" wrapText="1"/>
    </xf>
    <xf numFmtId="0" fontId="12" fillId="3" borderId="22"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12" fillId="3" borderId="0" xfId="0" applyFont="1" applyFill="1" applyBorder="1" applyAlignment="1" applyProtection="1">
      <alignment horizontal="left" vertical="top" wrapText="1"/>
    </xf>
    <xf numFmtId="0" fontId="12" fillId="3" borderId="24" xfId="0" applyFont="1" applyFill="1" applyBorder="1" applyAlignment="1" applyProtection="1">
      <alignment vertical="top" wrapText="1"/>
    </xf>
    <xf numFmtId="0" fontId="12" fillId="3" borderId="25" xfId="0" applyFont="1" applyFill="1" applyBorder="1" applyAlignment="1" applyProtection="1">
      <alignment vertical="top" wrapText="1"/>
    </xf>
    <xf numFmtId="0" fontId="12" fillId="3" borderId="26" xfId="0" applyFont="1" applyFill="1" applyBorder="1" applyAlignment="1" applyProtection="1">
      <alignment vertical="top" wrapText="1"/>
    </xf>
    <xf numFmtId="0" fontId="23" fillId="3" borderId="19" xfId="0" applyFont="1" applyFill="1" applyBorder="1" applyAlignment="1">
      <alignment horizontal="left" vertical="center"/>
    </xf>
    <xf numFmtId="0" fontId="23" fillId="3" borderId="20" xfId="0" applyFont="1" applyFill="1" applyBorder="1" applyAlignment="1">
      <alignment horizontal="left" vertical="center"/>
    </xf>
    <xf numFmtId="0" fontId="23" fillId="3" borderId="20" xfId="0" applyFont="1" applyFill="1" applyBorder="1"/>
    <xf numFmtId="0" fontId="23" fillId="3" borderId="21" xfId="0" applyFont="1" applyFill="1" applyBorder="1"/>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3" fillId="3" borderId="20" xfId="0" applyFont="1" applyFill="1" applyBorder="1" applyProtection="1"/>
    <xf numFmtId="0" fontId="23" fillId="3" borderId="21" xfId="0" applyFont="1" applyFill="1" applyBorder="1" applyProtection="1"/>
    <xf numFmtId="0" fontId="23" fillId="3" borderId="0" xfId="0" applyFont="1" applyFill="1" applyBorder="1" applyProtection="1"/>
    <xf numFmtId="0" fontId="23"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7"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1" fillId="3" borderId="23" xfId="0" applyFont="1" applyFill="1" applyBorder="1" applyAlignment="1" applyProtection="1"/>
    <xf numFmtId="0" fontId="0" fillId="3" borderId="23" xfId="0" applyFill="1" applyBorder="1"/>
    <xf numFmtId="0" fontId="28" fillId="3" borderId="19" xfId="0" applyFont="1" applyFill="1" applyBorder="1" applyAlignment="1">
      <alignment vertical="center"/>
    </xf>
    <xf numFmtId="0" fontId="28" fillId="3" borderId="22"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3" fillId="3" borderId="19" xfId="0" applyFont="1" applyFill="1" applyBorder="1"/>
    <xf numFmtId="0" fontId="23" fillId="3" borderId="22" xfId="0" applyFont="1" applyFill="1" applyBorder="1"/>
    <xf numFmtId="0" fontId="23" fillId="3" borderId="23" xfId="0" applyFont="1" applyFill="1" applyBorder="1"/>
    <xf numFmtId="0" fontId="29" fillId="3" borderId="0" xfId="0" applyFont="1" applyFill="1" applyBorder="1"/>
    <xf numFmtId="0" fontId="30" fillId="3" borderId="0" xfId="0" applyFont="1" applyFill="1" applyBorder="1"/>
    <xf numFmtId="0" fontId="29" fillId="0" borderId="28" xfId="0" applyFont="1" applyFill="1" applyBorder="1" applyAlignment="1">
      <alignment vertical="top" wrapText="1"/>
    </xf>
    <xf numFmtId="0" fontId="29" fillId="0" borderId="26" xfId="0" applyFont="1" applyFill="1" applyBorder="1" applyAlignment="1">
      <alignment vertical="top" wrapText="1"/>
    </xf>
    <xf numFmtId="0" fontId="29" fillId="0" borderId="27" xfId="0" applyFont="1" applyFill="1" applyBorder="1" applyAlignment="1">
      <alignment vertical="top" wrapText="1"/>
    </xf>
    <xf numFmtId="0" fontId="29" fillId="0" borderId="1" xfId="0" applyFont="1" applyFill="1" applyBorder="1" applyAlignment="1">
      <alignment vertical="top" wrapText="1"/>
    </xf>
    <xf numFmtId="0" fontId="23" fillId="0" borderId="1" xfId="0" applyFont="1" applyFill="1" applyBorder="1" applyAlignment="1">
      <alignment vertical="top" wrapText="1"/>
    </xf>
    <xf numFmtId="0" fontId="23" fillId="3" borderId="25" xfId="0" applyFont="1" applyFill="1" applyBorder="1"/>
    <xf numFmtId="0" fontId="31" fillId="0" borderId="1" xfId="0" applyFont="1" applyFill="1" applyBorder="1" applyAlignment="1">
      <alignment horizontal="center" vertical="top" wrapText="1"/>
    </xf>
    <xf numFmtId="0" fontId="31" fillId="0" borderId="31" xfId="0" applyFont="1" applyFill="1" applyBorder="1" applyAlignment="1">
      <alignment horizontal="center" vertical="top" wrapText="1"/>
    </xf>
    <xf numFmtId="0" fontId="31" fillId="0" borderId="1" xfId="0" applyFont="1" applyFill="1" applyBorder="1" applyAlignment="1">
      <alignment horizontal="center" vertical="top"/>
    </xf>
    <xf numFmtId="1" fontId="1" fillId="2" borderId="33" xfId="0" applyNumberFormat="1" applyFont="1" applyFill="1" applyBorder="1" applyAlignment="1" applyProtection="1">
      <alignment horizontal="left"/>
      <protection locked="0"/>
    </xf>
    <xf numFmtId="0" fontId="23" fillId="0" borderId="0" xfId="0" applyFont="1" applyFill="1" applyAlignment="1" applyProtection="1">
      <alignment horizontal="right"/>
    </xf>
    <xf numFmtId="0" fontId="23" fillId="3" borderId="19" xfId="0" applyFont="1" applyFill="1" applyBorder="1" applyAlignment="1" applyProtection="1">
      <alignment horizontal="right"/>
    </xf>
    <xf numFmtId="0" fontId="23" fillId="3" borderId="20" xfId="0" applyFont="1" applyFill="1" applyBorder="1" applyAlignment="1" applyProtection="1">
      <alignment horizontal="right"/>
    </xf>
    <xf numFmtId="0" fontId="23" fillId="3" borderId="22"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12" fillId="2" borderId="1" xfId="0" applyFont="1" applyFill="1" applyBorder="1" applyProtection="1"/>
    <xf numFmtId="0" fontId="13" fillId="3" borderId="23" xfId="0" applyFont="1" applyFill="1" applyBorder="1" applyAlignment="1">
      <alignment horizontal="center"/>
    </xf>
    <xf numFmtId="0" fontId="32" fillId="3" borderId="1" xfId="0" applyFont="1" applyFill="1" applyBorder="1" applyAlignment="1">
      <alignment horizontal="center" vertical="center" wrapText="1"/>
    </xf>
    <xf numFmtId="0" fontId="23" fillId="3" borderId="24" xfId="0" applyFont="1" applyFill="1" applyBorder="1"/>
    <xf numFmtId="0" fontId="23" fillId="3" borderId="26"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8" xfId="0" applyBorder="1" applyProtection="1"/>
    <xf numFmtId="0" fontId="41" fillId="11" borderId="54" xfId="0" applyFont="1" applyFill="1" applyBorder="1" applyAlignment="1" applyProtection="1">
      <alignment horizontal="left" vertical="center" wrapText="1"/>
    </xf>
    <xf numFmtId="0" fontId="41" fillId="11" borderId="11" xfId="0" applyFont="1" applyFill="1" applyBorder="1" applyAlignment="1" applyProtection="1">
      <alignment horizontal="left" vertical="center" wrapText="1"/>
    </xf>
    <xf numFmtId="0" fontId="41" fillId="11" borderId="9" xfId="0" applyFont="1" applyFill="1" applyBorder="1" applyAlignment="1" applyProtection="1">
      <alignment horizontal="left" vertical="center" wrapText="1"/>
    </xf>
    <xf numFmtId="0" fontId="42" fillId="0" borderId="10" xfId="0" applyFont="1" applyBorder="1" applyAlignment="1" applyProtection="1">
      <alignment horizontal="left" vertical="center"/>
    </xf>
    <xf numFmtId="0" fontId="38" fillId="8" borderId="11" xfId="4" applyFont="1" applyBorder="1" applyAlignment="1" applyProtection="1">
      <alignment horizontal="center" vertical="center"/>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2" fillId="0" borderId="57" xfId="0" applyFont="1" applyBorder="1" applyAlignment="1" applyProtection="1">
      <alignment horizontal="left" vertical="center"/>
    </xf>
    <xf numFmtId="0" fontId="38" fillId="12" borderId="11" xfId="4" applyFont="1" applyFill="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1" xfId="0" applyFont="1" applyBorder="1" applyAlignment="1" applyProtection="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4" xfId="0" applyFont="1" applyBorder="1" applyAlignment="1" applyProtection="1">
      <alignment horizontal="left" vertical="center"/>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58" xfId="0" applyFont="1" applyFill="1" applyBorder="1" applyAlignment="1" applyProtection="1">
      <alignment horizontal="center" vertical="center" wrapText="1"/>
    </xf>
    <xf numFmtId="0" fontId="41" fillId="11" borderId="42" xfId="0" applyFont="1" applyFill="1" applyBorder="1" applyAlignment="1" applyProtection="1">
      <alignment horizontal="center" vertical="center" wrapText="1"/>
    </xf>
    <xf numFmtId="0" fontId="42" fillId="0" borderId="11" xfId="0" applyFont="1" applyFill="1" applyBorder="1" applyAlignment="1" applyProtection="1">
      <alignment vertical="center" wrapText="1"/>
    </xf>
    <xf numFmtId="0" fontId="38" fillId="8" borderId="11" xfId="4" applyBorder="1" applyAlignment="1" applyProtection="1">
      <alignment wrapText="1"/>
      <protection locked="0"/>
    </xf>
    <xf numFmtId="0" fontId="38" fillId="12" borderId="11" xfId="4" applyFill="1" applyBorder="1" applyAlignment="1" applyProtection="1">
      <alignment wrapText="1"/>
      <protection locked="0"/>
    </xf>
    <xf numFmtId="0" fontId="45" fillId="2" borderId="11" xfId="0" applyFont="1" applyFill="1" applyBorder="1" applyAlignment="1" applyProtection="1">
      <alignment vertical="center" wrapText="1"/>
    </xf>
    <xf numFmtId="10" fontId="38" fillId="8" borderId="11" xfId="4" applyNumberFormat="1" applyBorder="1" applyAlignment="1" applyProtection="1">
      <alignment horizontal="center" vertical="center" wrapText="1"/>
      <protection locked="0"/>
    </xf>
    <xf numFmtId="10" fontId="38" fillId="12" borderId="11" xfId="4" applyNumberFormat="1" applyFill="1" applyBorder="1" applyAlignment="1" applyProtection="1">
      <alignment horizontal="center" vertical="center" wrapText="1"/>
      <protection locked="0"/>
    </xf>
    <xf numFmtId="0" fontId="41" fillId="11" borderId="50" xfId="0" applyFont="1" applyFill="1" applyBorder="1" applyAlignment="1" applyProtection="1">
      <alignment horizontal="center" vertical="center" wrapText="1"/>
    </xf>
    <xf numFmtId="0" fontId="41" fillId="11" borderId="11"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50"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50"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6" xfId="4" applyFont="1" applyBorder="1" applyAlignment="1" applyProtection="1">
      <alignment vertical="center"/>
      <protection locked="0"/>
    </xf>
    <xf numFmtId="0" fontId="46"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58"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41" fillId="11" borderId="54" xfId="0" applyFont="1" applyFill="1" applyBorder="1" applyAlignment="1" applyProtection="1">
      <alignment horizontal="center" vertical="center" wrapText="1"/>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41" fillId="11" borderId="39" xfId="0" applyFont="1" applyFill="1" applyBorder="1" applyAlignment="1" applyProtection="1">
      <alignment horizontal="center" vertical="center" wrapText="1"/>
    </xf>
    <xf numFmtId="0" fontId="41" fillId="11" borderId="30" xfId="0" applyFont="1" applyFill="1" applyBorder="1" applyAlignment="1" applyProtection="1">
      <alignment horizontal="center" vertical="center" wrapText="1"/>
    </xf>
    <xf numFmtId="0" fontId="41" fillId="11" borderId="51" xfId="0" applyFont="1" applyFill="1" applyBorder="1" applyAlignment="1" applyProtection="1">
      <alignment horizontal="center" vertical="center" wrapText="1"/>
    </xf>
    <xf numFmtId="0" fontId="38" fillId="8" borderId="11" xfId="4" applyBorder="1" applyProtection="1">
      <protection locked="0"/>
    </xf>
    <xf numFmtId="0" fontId="46" fillId="8" borderId="30" xfId="4" applyFont="1" applyBorder="1" applyAlignment="1" applyProtection="1">
      <alignment vertical="center" wrapText="1"/>
      <protection locked="0"/>
    </xf>
    <xf numFmtId="0" fontId="46" fillId="8" borderId="51" xfId="4" applyFont="1" applyBorder="1" applyAlignment="1" applyProtection="1">
      <alignment horizontal="center" vertical="center"/>
      <protection locked="0"/>
    </xf>
    <xf numFmtId="0" fontId="38" fillId="12" borderId="11" xfId="4" applyFill="1" applyBorder="1" applyProtection="1">
      <protection locked="0"/>
    </xf>
    <xf numFmtId="0" fontId="46" fillId="12" borderId="30" xfId="4" applyFont="1" applyFill="1" applyBorder="1" applyAlignment="1" applyProtection="1">
      <alignment vertical="center" wrapText="1"/>
      <protection locked="0"/>
    </xf>
    <xf numFmtId="0" fontId="46" fillId="12" borderId="51"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9" xfId="0" applyFont="1" applyFill="1" applyBorder="1" applyAlignment="1" applyProtection="1">
      <alignment horizontal="center" vertical="center"/>
    </xf>
    <xf numFmtId="0" fontId="38" fillId="8" borderId="11" xfId="4" applyBorder="1" applyAlignment="1" applyProtection="1">
      <alignment vertical="center" wrapText="1"/>
      <protection locked="0"/>
    </xf>
    <xf numFmtId="0" fontId="38" fillId="8" borderId="50"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50" xfId="4" applyFill="1" applyBorder="1" applyAlignment="1" applyProtection="1">
      <alignment vertical="center" wrapText="1"/>
      <protection locked="0"/>
    </xf>
    <xf numFmtId="0" fontId="38" fillId="8" borderId="54" xfId="4" applyBorder="1" applyAlignment="1" applyProtection="1">
      <alignment horizontal="center" vertical="center"/>
      <protection locked="0"/>
    </xf>
    <xf numFmtId="0" fontId="38" fillId="8" borderId="7" xfId="4" applyBorder="1" applyAlignment="1" applyProtection="1">
      <alignment horizontal="center" vertical="center"/>
      <protection locked="0"/>
    </xf>
    <xf numFmtId="0" fontId="38" fillId="12" borderId="54" xfId="4" applyFill="1"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42"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30" xfId="4" applyFill="1" applyBorder="1" applyAlignment="1" applyProtection="1">
      <alignment horizontal="center" vertical="center" wrapText="1"/>
      <protection locked="0"/>
    </xf>
    <xf numFmtId="0" fontId="38" fillId="12" borderId="54" xfId="4" applyFill="1" applyBorder="1" applyAlignment="1" applyProtection="1">
      <alignment horizontal="center" vertical="center" wrapText="1"/>
      <protection locked="0"/>
    </xf>
    <xf numFmtId="0" fontId="38" fillId="12" borderId="7" xfId="4" applyFill="1" applyBorder="1" applyAlignment="1" applyProtection="1">
      <alignment vertical="center" wrapText="1"/>
      <protection locked="0"/>
    </xf>
    <xf numFmtId="0" fontId="41" fillId="11" borderId="40" xfId="0" applyFont="1" applyFill="1" applyBorder="1" applyAlignment="1" applyProtection="1">
      <alignment horizontal="center" vertical="center"/>
    </xf>
    <xf numFmtId="0" fontId="41" fillId="11" borderId="10" xfId="0" applyFont="1" applyFill="1" applyBorder="1" applyAlignment="1" applyProtection="1">
      <alignment horizontal="center" vertical="center" wrapText="1"/>
    </xf>
    <xf numFmtId="0" fontId="38" fillId="8" borderId="34" xfId="4" applyBorder="1" applyAlignment="1" applyProtection="1">
      <protection locked="0"/>
    </xf>
    <xf numFmtId="10" fontId="38" fillId="8" borderId="39" xfId="4" applyNumberFormat="1" applyBorder="1" applyAlignment="1" applyProtection="1">
      <alignment horizontal="center" vertical="center"/>
      <protection locked="0"/>
    </xf>
    <xf numFmtId="0" fontId="38" fillId="12" borderId="34" xfId="4" applyFill="1" applyBorder="1" applyAlignment="1" applyProtection="1">
      <protection locked="0"/>
    </xf>
    <xf numFmtId="10" fontId="38" fillId="12" borderId="39" xfId="4" applyNumberFormat="1" applyFill="1" applyBorder="1" applyAlignment="1" applyProtection="1">
      <alignment horizontal="center" vertical="center"/>
      <protection locked="0"/>
    </xf>
    <xf numFmtId="0" fontId="41" fillId="11" borderId="30" xfId="0" applyFont="1" applyFill="1" applyBorder="1" applyAlignment="1" applyProtection="1">
      <alignment horizontal="center" vertical="center"/>
    </xf>
    <xf numFmtId="0" fontId="41" fillId="11" borderId="11"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4"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30"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20" xfId="0" applyFont="1" applyFill="1" applyBorder="1" applyAlignment="1">
      <alignment vertical="top" wrapText="1"/>
    </xf>
    <xf numFmtId="0" fontId="24" fillId="3" borderId="21" xfId="0" applyFont="1" applyFill="1" applyBorder="1" applyAlignment="1">
      <alignment vertical="top" wrapText="1"/>
    </xf>
    <xf numFmtId="0" fontId="22" fillId="3" borderId="25" xfId="1" applyFill="1" applyBorder="1" applyAlignment="1" applyProtection="1">
      <alignment vertical="top" wrapText="1"/>
    </xf>
    <xf numFmtId="0" fontId="22" fillId="3" borderId="26" xfId="1" applyFill="1" applyBorder="1" applyAlignment="1" applyProtection="1">
      <alignment vertical="top" wrapText="1"/>
    </xf>
    <xf numFmtId="0" fontId="41" fillId="11" borderId="30" xfId="0" applyFont="1" applyFill="1" applyBorder="1" applyAlignment="1" applyProtection="1">
      <alignment horizontal="center" vertical="center" wrapText="1"/>
    </xf>
    <xf numFmtId="0" fontId="38" fillId="12" borderId="51" xfId="4" applyFill="1" applyBorder="1" applyAlignment="1" applyProtection="1">
      <alignment horizontal="center" vertical="center"/>
      <protection locked="0"/>
    </xf>
    <xf numFmtId="0" fontId="0" fillId="10" borderId="1" xfId="0" applyFill="1" applyBorder="1" applyProtection="1"/>
    <xf numFmtId="0" fontId="38" fillId="12" borderId="54" xfId="4" applyFill="1" applyBorder="1" applyAlignment="1" applyProtection="1">
      <alignment vertical="center"/>
      <protection locked="0"/>
    </xf>
    <xf numFmtId="0" fontId="0" fillId="0" borderId="0" xfId="0" applyAlignment="1">
      <alignment vertical="center" wrapText="1"/>
    </xf>
    <xf numFmtId="0" fontId="48" fillId="0" borderId="0" xfId="0" applyFont="1"/>
    <xf numFmtId="1" fontId="1" fillId="2" borderId="3" xfId="0" applyNumberFormat="1" applyFont="1" applyFill="1" applyBorder="1" applyAlignment="1" applyProtection="1">
      <alignment horizontal="left" vertical="center"/>
      <protection locked="0"/>
    </xf>
    <xf numFmtId="1" fontId="1" fillId="2" borderId="1" xfId="0" applyNumberFormat="1" applyFont="1" applyFill="1" applyBorder="1" applyAlignment="1" applyProtection="1">
      <alignment horizontal="left" vertical="top" wrapText="1"/>
      <protection locked="0"/>
    </xf>
    <xf numFmtId="0" fontId="1" fillId="2" borderId="15" xfId="0" applyFont="1" applyFill="1" applyBorder="1" applyAlignment="1" applyProtection="1"/>
    <xf numFmtId="0" fontId="1" fillId="2" borderId="2" xfId="0" applyFont="1" applyFill="1" applyBorder="1" applyAlignment="1" applyProtection="1"/>
    <xf numFmtId="0" fontId="1" fillId="2" borderId="3" xfId="0" applyFont="1" applyFill="1" applyBorder="1" applyAlignment="1" applyProtection="1">
      <alignment horizontal="left"/>
    </xf>
    <xf numFmtId="0" fontId="1" fillId="2" borderId="4" xfId="0" applyFont="1" applyFill="1" applyBorder="1" applyAlignment="1" applyProtection="1">
      <alignment horizontal="left"/>
    </xf>
    <xf numFmtId="0" fontId="22" fillId="2" borderId="1" xfId="1" applyFill="1" applyBorder="1" applyAlignment="1" applyProtection="1">
      <alignment vertical="top" wrapText="1"/>
      <protection locked="0"/>
    </xf>
    <xf numFmtId="0" fontId="22" fillId="2" borderId="3" xfId="1" applyFill="1" applyBorder="1" applyAlignment="1" applyProtection="1">
      <protection locked="0"/>
    </xf>
    <xf numFmtId="167" fontId="1" fillId="0" borderId="4" xfId="0" applyNumberFormat="1" applyFont="1" applyFill="1" applyBorder="1" applyAlignment="1" applyProtection="1">
      <alignment horizontal="left"/>
      <protection locked="0"/>
    </xf>
    <xf numFmtId="0" fontId="1" fillId="2" borderId="16" xfId="0" applyFont="1" applyFill="1" applyBorder="1" applyAlignment="1" applyProtection="1">
      <alignment vertical="top" wrapText="1"/>
      <protection locked="0"/>
    </xf>
    <xf numFmtId="0" fontId="12" fillId="2" borderId="49" xfId="0" applyFont="1" applyFill="1" applyBorder="1" applyAlignment="1" applyProtection="1">
      <alignment vertical="top" wrapText="1"/>
    </xf>
    <xf numFmtId="0" fontId="49" fillId="14" borderId="11" xfId="0" applyFont="1" applyFill="1" applyBorder="1" applyAlignment="1">
      <alignment horizontal="center" vertical="center" wrapText="1"/>
    </xf>
    <xf numFmtId="0" fontId="50" fillId="13" borderId="11" xfId="0" applyFont="1" applyFill="1" applyBorder="1" applyAlignment="1">
      <alignment horizontal="center" vertical="center" wrapText="1"/>
    </xf>
    <xf numFmtId="0" fontId="50" fillId="13" borderId="13" xfId="0" applyFont="1" applyFill="1" applyBorder="1" applyAlignment="1">
      <alignment horizontal="center" vertical="center" wrapText="1"/>
    </xf>
    <xf numFmtId="0" fontId="13" fillId="3" borderId="0" xfId="0" applyFont="1" applyFill="1" applyBorder="1" applyAlignment="1" applyProtection="1">
      <alignment horizontal="center" vertical="center" wrapText="1"/>
    </xf>
    <xf numFmtId="0" fontId="13" fillId="2" borderId="8" xfId="0" applyFont="1" applyFill="1" applyBorder="1" applyAlignment="1" applyProtection="1">
      <alignment vertical="top" wrapText="1"/>
    </xf>
    <xf numFmtId="0" fontId="13" fillId="2" borderId="10"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 fillId="2" borderId="12" xfId="0" applyFont="1" applyFill="1" applyBorder="1" applyAlignment="1" applyProtection="1">
      <alignment vertical="top" wrapText="1"/>
    </xf>
    <xf numFmtId="0" fontId="1" fillId="2" borderId="15" xfId="0" applyFont="1" applyFill="1" applyBorder="1" applyAlignment="1" applyProtection="1">
      <alignment horizontal="left" vertical="top" wrapText="1"/>
    </xf>
    <xf numFmtId="0" fontId="1" fillId="3" borderId="3" xfId="0" applyFont="1" applyFill="1" applyBorder="1" applyAlignment="1" applyProtection="1">
      <alignment vertical="top" wrapText="1"/>
    </xf>
    <xf numFmtId="0" fontId="0" fillId="0" borderId="0" xfId="0" applyAlignment="1">
      <alignment readingOrder="1"/>
    </xf>
    <xf numFmtId="0" fontId="1" fillId="3" borderId="24" xfId="0" applyFont="1" applyFill="1" applyBorder="1" applyAlignment="1" applyProtection="1">
      <alignment horizontal="left" vertical="center"/>
    </xf>
    <xf numFmtId="0" fontId="1" fillId="3" borderId="26" xfId="0" applyFont="1" applyFill="1" applyBorder="1" applyAlignment="1" applyProtection="1">
      <alignment horizontal="left" vertical="center"/>
    </xf>
    <xf numFmtId="0" fontId="13" fillId="49" borderId="3" xfId="0" applyFont="1" applyFill="1" applyBorder="1" applyAlignment="1" applyProtection="1">
      <alignment horizontal="center" vertical="center" wrapText="1"/>
    </xf>
    <xf numFmtId="0" fontId="22" fillId="2" borderId="41" xfId="1" applyFill="1" applyBorder="1" applyAlignment="1" applyProtection="1">
      <alignment vertical="top"/>
      <protection locked="0"/>
    </xf>
    <xf numFmtId="0" fontId="41" fillId="11" borderId="54" xfId="0" applyFont="1" applyFill="1" applyBorder="1" applyAlignment="1" applyProtection="1">
      <alignment horizontal="center" vertical="center" wrapText="1"/>
    </xf>
    <xf numFmtId="0" fontId="12" fillId="2" borderId="15"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169" fontId="1" fillId="0" borderId="11" xfId="0" applyNumberFormat="1" applyFont="1" applyFill="1" applyBorder="1" applyAlignment="1" applyProtection="1">
      <alignment vertical="top" wrapText="1"/>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17" fontId="1" fillId="2" borderId="7" xfId="0" applyNumberFormat="1" applyFont="1" applyFill="1" applyBorder="1" applyAlignment="1" applyProtection="1">
      <alignment vertical="top" wrapText="1"/>
    </xf>
    <xf numFmtId="0" fontId="1" fillId="2" borderId="75" xfId="0" applyFont="1" applyFill="1" applyBorder="1" applyAlignment="1" applyProtection="1">
      <alignment vertical="top" wrapText="1"/>
    </xf>
    <xf numFmtId="0" fontId="1" fillId="2" borderId="18" xfId="0" applyFont="1" applyFill="1" applyBorder="1" applyAlignment="1" applyProtection="1">
      <alignment vertical="top" wrapText="1"/>
    </xf>
    <xf numFmtId="0" fontId="12" fillId="2" borderId="15" xfId="0" quotePrefix="1" applyFont="1" applyFill="1" applyBorder="1" applyAlignment="1" applyProtection="1">
      <alignment horizontal="left" vertical="top" wrapText="1"/>
    </xf>
    <xf numFmtId="0" fontId="12" fillId="2" borderId="3" xfId="0" applyFont="1" applyFill="1" applyBorder="1" applyAlignment="1" applyProtection="1">
      <alignment horizontal="center" vertical="top" wrapText="1"/>
    </xf>
    <xf numFmtId="1" fontId="46" fillId="8" borderId="7" xfId="4" applyNumberFormat="1" applyFont="1" applyBorder="1" applyAlignment="1" applyProtection="1">
      <alignment horizontal="center" vertical="center"/>
      <protection locked="0"/>
    </xf>
    <xf numFmtId="168" fontId="23" fillId="0" borderId="0" xfId="0" applyNumberFormat="1" applyFont="1"/>
    <xf numFmtId="0" fontId="77" fillId="50" borderId="0" xfId="0" applyFont="1" applyFill="1"/>
    <xf numFmtId="0" fontId="77" fillId="0" borderId="0" xfId="0" applyFont="1"/>
    <xf numFmtId="0" fontId="24" fillId="50" borderId="0" xfId="0" applyFont="1" applyFill="1"/>
    <xf numFmtId="0" fontId="78" fillId="2" borderId="0" xfId="0" applyFont="1" applyFill="1"/>
    <xf numFmtId="168" fontId="77" fillId="0" borderId="0" xfId="0" applyNumberFormat="1" applyFont="1"/>
    <xf numFmtId="0" fontId="1" fillId="2" borderId="76" xfId="0" applyFont="1" applyFill="1" applyBorder="1" applyAlignment="1" applyProtection="1">
      <alignment vertical="top" wrapText="1"/>
    </xf>
    <xf numFmtId="0" fontId="79" fillId="2" borderId="11" xfId="0" applyFont="1" applyFill="1" applyBorder="1" applyAlignment="1">
      <alignment horizontal="right"/>
    </xf>
    <xf numFmtId="168" fontId="79" fillId="2" borderId="11" xfId="0" applyNumberFormat="1" applyFont="1" applyFill="1" applyBorder="1"/>
    <xf numFmtId="9" fontId="79" fillId="2" borderId="11" xfId="5" applyFont="1" applyFill="1" applyBorder="1" applyAlignment="1">
      <alignment horizontal="center"/>
    </xf>
    <xf numFmtId="168" fontId="7" fillId="0" borderId="0" xfId="0" applyNumberFormat="1" applyFont="1" applyFill="1" applyBorder="1" applyAlignment="1" applyProtection="1">
      <alignment vertical="top" wrapText="1"/>
    </xf>
    <xf numFmtId="0" fontId="12" fillId="2" borderId="62" xfId="0" applyFont="1" applyFill="1" applyBorder="1" applyAlignment="1" applyProtection="1">
      <alignment vertical="center" wrapText="1"/>
    </xf>
    <xf numFmtId="0" fontId="12" fillId="2" borderId="49" xfId="0" applyFont="1" applyFill="1" applyBorder="1" applyAlignment="1" applyProtection="1">
      <alignment vertical="center" wrapText="1"/>
    </xf>
    <xf numFmtId="0" fontId="12" fillId="2" borderId="43" xfId="0" applyFont="1" applyFill="1" applyBorder="1" applyAlignment="1" applyProtection="1">
      <alignment vertical="center" wrapText="1"/>
    </xf>
    <xf numFmtId="0" fontId="12" fillId="2" borderId="6" xfId="0" applyFont="1" applyFill="1" applyBorder="1" applyAlignment="1" applyProtection="1">
      <alignment horizontal="left" vertical="top" wrapText="1"/>
    </xf>
    <xf numFmtId="14" fontId="23" fillId="0" borderId="11" xfId="0" applyNumberFormat="1" applyFont="1" applyFill="1" applyBorder="1" applyAlignment="1">
      <alignment horizontal="right" vertical="center" wrapText="1"/>
    </xf>
    <xf numFmtId="168" fontId="12" fillId="2" borderId="7" xfId="0" applyNumberFormat="1" applyFont="1" applyFill="1" applyBorder="1" applyAlignment="1" applyProtection="1">
      <alignment horizontal="right" vertical="top" wrapText="1"/>
    </xf>
    <xf numFmtId="0" fontId="12" fillId="2" borderId="11" xfId="0" applyFont="1" applyFill="1" applyBorder="1" applyAlignment="1" applyProtection="1">
      <alignment vertical="top" wrapText="1"/>
    </xf>
    <xf numFmtId="0" fontId="13" fillId="3" borderId="2" xfId="0" applyFont="1" applyFill="1" applyBorder="1" applyAlignment="1" applyProtection="1">
      <alignment vertical="top" wrapText="1"/>
    </xf>
    <xf numFmtId="169" fontId="1" fillId="2" borderId="41" xfId="0" applyNumberFormat="1" applyFont="1" applyFill="1" applyBorder="1" applyAlignment="1" applyProtection="1">
      <alignment vertical="top" wrapText="1"/>
      <protection locked="0"/>
    </xf>
    <xf numFmtId="169" fontId="1" fillId="2" borderId="31" xfId="0" applyNumberFormat="1" applyFont="1" applyFill="1" applyBorder="1" applyAlignment="1" applyProtection="1">
      <alignment vertical="top" wrapText="1"/>
      <protection locked="0"/>
    </xf>
    <xf numFmtId="169" fontId="12" fillId="2" borderId="11" xfId="0" applyNumberFormat="1" applyFont="1" applyFill="1" applyBorder="1" applyAlignment="1" applyProtection="1">
      <alignment horizontal="right" vertical="top" wrapText="1"/>
    </xf>
    <xf numFmtId="169" fontId="2" fillId="2" borderId="18" xfId="0" applyNumberFormat="1" applyFont="1" applyFill="1" applyBorder="1" applyAlignment="1" applyProtection="1">
      <alignment vertical="top" wrapText="1"/>
    </xf>
    <xf numFmtId="169" fontId="2" fillId="2" borderId="61" xfId="0" applyNumberFormat="1" applyFont="1" applyFill="1" applyBorder="1" applyAlignment="1" applyProtection="1">
      <alignment vertical="top" wrapText="1"/>
    </xf>
    <xf numFmtId="0" fontId="2" fillId="2" borderId="11" xfId="0" applyFont="1" applyFill="1" applyBorder="1" applyAlignment="1" applyProtection="1">
      <alignment horizontal="center" vertical="top" wrapText="1"/>
    </xf>
    <xf numFmtId="0" fontId="1" fillId="2" borderId="11" xfId="0" applyFont="1" applyFill="1" applyBorder="1" applyAlignment="1" applyProtection="1">
      <alignment vertical="top" wrapText="1"/>
    </xf>
    <xf numFmtId="0" fontId="23" fillId="2" borderId="11" xfId="0" applyFont="1" applyFill="1" applyBorder="1" applyAlignment="1">
      <alignment vertical="top" wrapText="1"/>
    </xf>
    <xf numFmtId="0" fontId="22" fillId="2" borderId="27" xfId="1" applyFill="1" applyBorder="1" applyAlignment="1" applyProtection="1">
      <alignment vertical="top" wrapText="1"/>
      <protection locked="0"/>
    </xf>
    <xf numFmtId="0" fontId="12" fillId="3" borderId="3" xfId="0" applyFont="1" applyFill="1" applyBorder="1" applyAlignment="1" applyProtection="1">
      <alignment vertical="top" wrapText="1"/>
    </xf>
    <xf numFmtId="0" fontId="12" fillId="3" borderId="27" xfId="0" applyFont="1" applyFill="1" applyBorder="1" applyAlignment="1" applyProtection="1">
      <alignment vertical="top" wrapText="1"/>
    </xf>
    <xf numFmtId="0" fontId="60" fillId="0" borderId="0" xfId="0" applyFont="1" applyAlignment="1">
      <alignment wrapText="1"/>
    </xf>
    <xf numFmtId="0" fontId="66" fillId="0" borderId="0" xfId="0" applyFont="1" applyFill="1" applyProtection="1"/>
    <xf numFmtId="0" fontId="49" fillId="51" borderId="58" xfId="0" applyFont="1" applyFill="1" applyBorder="1" applyAlignment="1">
      <alignment horizontal="center" vertical="center" wrapText="1"/>
    </xf>
    <xf numFmtId="0" fontId="49" fillId="52" borderId="11" xfId="0" applyFont="1" applyFill="1" applyBorder="1" applyAlignment="1">
      <alignment horizontal="center" vertical="center" wrapText="1"/>
    </xf>
    <xf numFmtId="169" fontId="23" fillId="0" borderId="0" xfId="0" applyNumberFormat="1" applyFont="1"/>
    <xf numFmtId="169" fontId="65" fillId="0" borderId="0" xfId="0" applyNumberFormat="1" applyFont="1"/>
    <xf numFmtId="49" fontId="12" fillId="3" borderId="23" xfId="0" applyNumberFormat="1" applyFont="1" applyFill="1" applyBorder="1" applyAlignment="1">
      <alignment horizontal="left" vertical="top" wrapText="1"/>
    </xf>
    <xf numFmtId="0" fontId="13" fillId="3" borderId="0" xfId="0" applyFont="1" applyFill="1" applyBorder="1" applyAlignment="1" applyProtection="1">
      <alignment horizontal="center" vertical="top" wrapText="1"/>
    </xf>
    <xf numFmtId="0" fontId="13" fillId="3" borderId="23" xfId="0" applyFont="1" applyFill="1" applyBorder="1" applyAlignment="1">
      <alignment horizontal="center" vertical="top"/>
    </xf>
    <xf numFmtId="0" fontId="0" fillId="0" borderId="0" xfId="0" applyAlignment="1">
      <alignment vertical="top"/>
    </xf>
    <xf numFmtId="0" fontId="0" fillId="0" borderId="0" xfId="0" applyFill="1" applyBorder="1" applyAlignment="1">
      <alignment vertical="top"/>
    </xf>
    <xf numFmtId="0" fontId="12" fillId="2" borderId="3" xfId="0" quotePrefix="1" applyFont="1" applyFill="1" applyBorder="1" applyAlignment="1" applyProtection="1">
      <alignment horizontal="left" vertical="top" wrapText="1"/>
    </xf>
    <xf numFmtId="0" fontId="76" fillId="3" borderId="2" xfId="0" applyFont="1" applyFill="1" applyBorder="1" applyAlignment="1" applyProtection="1">
      <alignment vertical="top" wrapText="1"/>
    </xf>
    <xf numFmtId="0" fontId="10"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49" fontId="12" fillId="3" borderId="23" xfId="0" applyNumberFormat="1" applyFont="1" applyFill="1" applyBorder="1" applyAlignment="1">
      <alignment horizontal="left" vertical="top" wrapText="1"/>
    </xf>
    <xf numFmtId="0" fontId="12" fillId="0" borderId="0" xfId="0" applyFont="1"/>
    <xf numFmtId="0" fontId="12" fillId="0" borderId="0" xfId="0" applyFont="1" applyAlignment="1">
      <alignment horizontal="left" vertical="center"/>
    </xf>
    <xf numFmtId="0" fontId="83" fillId="0" borderId="0" xfId="0" applyFont="1" applyAlignment="1"/>
    <xf numFmtId="0" fontId="83" fillId="0" borderId="0" xfId="0" applyFont="1"/>
    <xf numFmtId="0" fontId="12" fillId="3" borderId="19" xfId="0" applyFont="1" applyFill="1" applyBorder="1" applyProtection="1"/>
    <xf numFmtId="0" fontId="12" fillId="3" borderId="20" xfId="0" applyFont="1" applyFill="1" applyBorder="1" applyAlignment="1" applyProtection="1">
      <alignment horizontal="left" vertical="center"/>
    </xf>
    <xf numFmtId="0" fontId="12" fillId="3" borderId="20" xfId="0" applyFont="1" applyFill="1" applyBorder="1" applyProtection="1"/>
    <xf numFmtId="0" fontId="83" fillId="3" borderId="20" xfId="0" applyFont="1" applyFill="1" applyBorder="1" applyAlignment="1"/>
    <xf numFmtId="0" fontId="12" fillId="3" borderId="21" xfId="0" applyFont="1" applyFill="1" applyBorder="1" applyProtection="1"/>
    <xf numFmtId="0" fontId="83" fillId="3" borderId="22" xfId="0" applyFont="1" applyFill="1" applyBorder="1"/>
    <xf numFmtId="0" fontId="12" fillId="3" borderId="22" xfId="0" applyFont="1" applyFill="1" applyBorder="1" applyProtection="1"/>
    <xf numFmtId="0" fontId="12" fillId="3" borderId="23" xfId="0" applyFont="1" applyFill="1" applyBorder="1" applyProtection="1"/>
    <xf numFmtId="0" fontId="12" fillId="3" borderId="0" xfId="0" applyFont="1" applyFill="1" applyBorder="1" applyAlignment="1" applyProtection="1">
      <alignment horizontal="left" vertical="center"/>
    </xf>
    <xf numFmtId="0" fontId="83" fillId="3" borderId="0" xfId="0" applyFont="1" applyFill="1" applyBorder="1" applyAlignment="1"/>
    <xf numFmtId="0" fontId="12" fillId="3" borderId="22" xfId="0" applyFont="1" applyFill="1" applyBorder="1" applyAlignment="1" applyProtection="1">
      <alignment horizontal="left" vertical="center"/>
    </xf>
    <xf numFmtId="0" fontId="13" fillId="3" borderId="23" xfId="0" applyFont="1" applyFill="1" applyBorder="1" applyAlignment="1" applyProtection="1">
      <alignment horizontal="left" vertical="center" wrapText="1"/>
    </xf>
    <xf numFmtId="0" fontId="12" fillId="2" borderId="1" xfId="0" quotePrefix="1" applyFont="1" applyFill="1" applyBorder="1" applyAlignment="1">
      <alignment horizontal="left" vertical="top" wrapText="1"/>
    </xf>
    <xf numFmtId="0" fontId="12" fillId="2" borderId="1" xfId="0" applyFont="1" applyFill="1" applyBorder="1" applyAlignment="1">
      <alignment horizontal="center" vertical="center"/>
    </xf>
    <xf numFmtId="0" fontId="12" fillId="3" borderId="23" xfId="0" applyFont="1" applyFill="1" applyBorder="1" applyAlignment="1" applyProtection="1">
      <alignment horizontal="left" vertical="center"/>
    </xf>
    <xf numFmtId="0" fontId="83" fillId="0" borderId="0" xfId="0" applyFont="1" applyAlignment="1">
      <alignment horizontal="left" vertical="center"/>
    </xf>
    <xf numFmtId="0" fontId="12" fillId="2" borderId="1" xfId="0" applyFont="1" applyFill="1" applyBorder="1" applyAlignment="1">
      <alignment horizontal="left" vertical="top" wrapText="1"/>
    </xf>
    <xf numFmtId="0" fontId="13"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center" wrapText="1"/>
    </xf>
    <xf numFmtId="0" fontId="12" fillId="5" borderId="0" xfId="0" applyFont="1" applyFill="1" applyBorder="1" applyAlignment="1" applyProtection="1">
      <alignment horizontal="right" vertical="center"/>
    </xf>
    <xf numFmtId="0" fontId="12" fillId="5" borderId="1" xfId="0" applyFont="1" applyFill="1" applyBorder="1" applyAlignment="1" applyProtection="1">
      <alignment horizontal="center" vertical="center"/>
    </xf>
    <xf numFmtId="0" fontId="12" fillId="3" borderId="0" xfId="0" applyFont="1" applyFill="1" applyBorder="1" applyAlignment="1" applyProtection="1">
      <alignment horizontal="right" vertical="center"/>
    </xf>
    <xf numFmtId="0" fontId="12" fillId="3" borderId="0" xfId="0" applyFont="1" applyFill="1" applyBorder="1" applyAlignment="1" applyProtection="1">
      <alignment horizontal="right"/>
    </xf>
    <xf numFmtId="0" fontId="83" fillId="0" borderId="0" xfId="0" applyFont="1" applyFill="1"/>
    <xf numFmtId="0" fontId="10" fillId="3" borderId="0" xfId="0" applyFont="1" applyFill="1" applyBorder="1" applyAlignment="1" applyProtection="1"/>
    <xf numFmtId="0" fontId="83" fillId="3" borderId="0" xfId="0" applyFont="1" applyFill="1"/>
    <xf numFmtId="0" fontId="83" fillId="2" borderId="1" xfId="0" applyFont="1" applyFill="1" applyBorder="1" applyAlignment="1"/>
    <xf numFmtId="0" fontId="12" fillId="5" borderId="1" xfId="0" applyFont="1" applyFill="1" applyBorder="1" applyAlignment="1" applyProtection="1">
      <alignment horizontal="left" vertical="center"/>
    </xf>
    <xf numFmtId="0" fontId="83" fillId="3" borderId="0" xfId="0" applyFont="1" applyFill="1" applyAlignment="1">
      <alignment horizontal="left" vertical="center"/>
    </xf>
    <xf numFmtId="0" fontId="13" fillId="3" borderId="0" xfId="0" applyFont="1" applyFill="1" applyBorder="1" applyProtection="1"/>
    <xf numFmtId="0" fontId="12" fillId="2" borderId="2" xfId="0" applyFont="1" applyFill="1" applyBorder="1" applyAlignment="1" applyProtection="1">
      <alignment horizontal="left" vertical="top" wrapText="1"/>
    </xf>
    <xf numFmtId="0" fontId="12" fillId="2" borderId="4" xfId="0" applyFont="1" applyFill="1" applyBorder="1" applyAlignment="1" applyProtection="1">
      <alignment horizontal="left" vertical="top" wrapText="1"/>
    </xf>
    <xf numFmtId="0" fontId="12" fillId="3" borderId="24" xfId="0" applyFont="1" applyFill="1" applyBorder="1" applyProtection="1"/>
    <xf numFmtId="0" fontId="12" fillId="3" borderId="25" xfId="0" applyFont="1" applyFill="1" applyBorder="1" applyAlignment="1" applyProtection="1">
      <alignment horizontal="left" vertical="center" wrapText="1"/>
    </xf>
    <xf numFmtId="0" fontId="83" fillId="3" borderId="25" xfId="0" applyFont="1" applyFill="1" applyBorder="1" applyAlignment="1"/>
    <xf numFmtId="0" fontId="12" fillId="3" borderId="26" xfId="0" applyFont="1" applyFill="1" applyBorder="1" applyProtection="1"/>
    <xf numFmtId="0" fontId="12" fillId="2" borderId="46" xfId="0" applyFont="1" applyFill="1" applyBorder="1" applyAlignment="1" applyProtection="1">
      <alignment vertical="top" wrapText="1"/>
    </xf>
    <xf numFmtId="0" fontId="12" fillId="2" borderId="48" xfId="0" applyFont="1" applyFill="1" applyBorder="1" applyAlignment="1" applyProtection="1">
      <alignment vertical="top" wrapText="1"/>
    </xf>
    <xf numFmtId="0" fontId="1" fillId="2" borderId="41" xfId="0" applyFont="1" applyFill="1" applyBorder="1" applyAlignment="1" applyProtection="1">
      <alignment vertical="top"/>
      <protection locked="0"/>
    </xf>
    <xf numFmtId="0" fontId="1" fillId="2" borderId="17" xfId="0" applyFont="1" applyFill="1" applyBorder="1" applyAlignment="1" applyProtection="1">
      <alignment vertical="top"/>
      <protection locked="0"/>
    </xf>
    <xf numFmtId="0" fontId="1" fillId="2" borderId="31" xfId="0" applyFont="1" applyFill="1" applyBorder="1" applyAlignment="1" applyProtection="1">
      <alignment vertical="top"/>
      <protection locked="0"/>
    </xf>
    <xf numFmtId="0" fontId="22" fillId="2" borderId="17" xfId="1" applyFill="1" applyBorder="1" applyAlignment="1" applyProtection="1">
      <alignment vertical="top"/>
      <protection locked="0"/>
    </xf>
    <xf numFmtId="0" fontId="22" fillId="2" borderId="31" xfId="1" applyFill="1" applyBorder="1" applyAlignment="1" applyProtection="1">
      <alignment vertical="top"/>
      <protection locked="0"/>
    </xf>
    <xf numFmtId="0" fontId="29" fillId="0" borderId="1" xfId="0" applyFont="1" applyFill="1" applyBorder="1" applyAlignment="1">
      <alignment horizontal="left" vertical="top" wrapText="1"/>
    </xf>
    <xf numFmtId="0" fontId="86" fillId="5" borderId="0" xfId="0" applyFont="1" applyFill="1" applyBorder="1" applyAlignment="1" applyProtection="1">
      <alignment horizontal="right" vertical="center"/>
    </xf>
    <xf numFmtId="0" fontId="29" fillId="0" borderId="1" xfId="0" applyFont="1" applyFill="1" applyBorder="1" applyAlignment="1">
      <alignment horizontal="center" vertical="center"/>
    </xf>
    <xf numFmtId="0" fontId="12" fillId="0" borderId="1" xfId="0" applyFont="1" applyFill="1" applyBorder="1" applyAlignment="1">
      <alignment vertical="top" wrapText="1"/>
    </xf>
    <xf numFmtId="0" fontId="38" fillId="8" borderId="11" xfId="4" applyBorder="1" applyAlignment="1" applyProtection="1">
      <alignment horizontal="center" vertical="center" wrapText="1"/>
      <protection locked="0"/>
    </xf>
    <xf numFmtId="0" fontId="38" fillId="12" borderId="11" xfId="4" applyFill="1" applyBorder="1" applyAlignment="1" applyProtection="1">
      <alignment horizontal="center" vertical="center" wrapText="1"/>
      <protection locked="0"/>
    </xf>
    <xf numFmtId="0" fontId="46" fillId="12" borderId="36" xfId="4" applyFont="1" applyFill="1" applyBorder="1" applyAlignment="1" applyProtection="1">
      <alignment horizontal="center" vertical="center"/>
      <protection locked="0"/>
    </xf>
    <xf numFmtId="169" fontId="0" fillId="0" borderId="0" xfId="0" applyNumberFormat="1" applyFill="1" applyBorder="1" applyAlignment="1">
      <alignment vertical="top"/>
    </xf>
    <xf numFmtId="0" fontId="23" fillId="0" borderId="54" xfId="0" applyFont="1" applyFill="1" applyBorder="1" applyAlignment="1">
      <alignment vertical="center" wrapText="1"/>
    </xf>
    <xf numFmtId="0" fontId="29" fillId="0" borderId="54" xfId="0" applyFont="1" applyBorder="1" applyAlignment="1">
      <alignment vertical="center"/>
    </xf>
    <xf numFmtId="0" fontId="23" fillId="0" borderId="11" xfId="0" applyFont="1" applyFill="1" applyBorder="1" applyAlignment="1">
      <alignment vertical="center" wrapText="1"/>
    </xf>
    <xf numFmtId="0" fontId="23" fillId="0" borderId="11" xfId="0" applyFont="1" applyBorder="1" applyAlignment="1">
      <alignment vertical="center"/>
    </xf>
    <xf numFmtId="14" fontId="23" fillId="0" borderId="11" xfId="0" applyNumberFormat="1" applyFont="1" applyBorder="1" applyAlignment="1">
      <alignment vertical="center"/>
    </xf>
    <xf numFmtId="172" fontId="31" fillId="2" borderId="11" xfId="0" applyNumberFormat="1" applyFont="1" applyFill="1" applyBorder="1" applyAlignment="1">
      <alignment horizontal="left" vertical="top" wrapText="1"/>
    </xf>
    <xf numFmtId="169" fontId="31" fillId="2" borderId="11" xfId="0" applyNumberFormat="1" applyFont="1" applyFill="1" applyBorder="1" applyAlignment="1">
      <alignment vertical="top" wrapText="1"/>
    </xf>
    <xf numFmtId="169" fontId="32" fillId="2" borderId="11" xfId="0" applyNumberFormat="1" applyFont="1" applyFill="1" applyBorder="1" applyAlignment="1">
      <alignment vertical="top"/>
    </xf>
    <xf numFmtId="172" fontId="29" fillId="2" borderId="11" xfId="0" applyNumberFormat="1" applyFont="1" applyFill="1" applyBorder="1" applyAlignment="1">
      <alignment horizontal="left" vertical="top" wrapText="1"/>
    </xf>
    <xf numFmtId="169" fontId="29" fillId="2" borderId="11" xfId="0" applyNumberFormat="1" applyFont="1" applyFill="1" applyBorder="1" applyAlignment="1">
      <alignment vertical="top" wrapText="1"/>
    </xf>
    <xf numFmtId="0" fontId="23" fillId="2" borderId="11" xfId="0" applyFont="1" applyFill="1" applyBorder="1" applyAlignment="1">
      <alignment vertical="top"/>
    </xf>
    <xf numFmtId="0" fontId="32" fillId="2" borderId="11" xfId="0" applyFont="1" applyFill="1" applyBorder="1" applyAlignment="1">
      <alignment vertical="top"/>
    </xf>
    <xf numFmtId="0" fontId="31" fillId="2" borderId="11" xfId="0" applyFont="1" applyFill="1" applyBorder="1" applyAlignment="1">
      <alignment vertical="top" wrapText="1"/>
    </xf>
    <xf numFmtId="172" fontId="29" fillId="2" borderId="11" xfId="0" applyNumberFormat="1" applyFont="1" applyFill="1" applyBorder="1" applyAlignment="1">
      <alignment horizontal="left" vertical="top"/>
    </xf>
    <xf numFmtId="0" fontId="23" fillId="2" borderId="11" xfId="0" applyFont="1" applyFill="1" applyBorder="1" applyAlignment="1">
      <alignment horizontal="left" vertical="top" wrapText="1"/>
    </xf>
    <xf numFmtId="169" fontId="23" fillId="2" borderId="11" xfId="0" applyNumberFormat="1" applyFont="1" applyFill="1" applyBorder="1" applyAlignment="1">
      <alignment vertical="top"/>
    </xf>
    <xf numFmtId="0" fontId="32" fillId="2" borderId="11" xfId="0" applyFont="1" applyFill="1" applyBorder="1" applyAlignment="1">
      <alignment vertical="top" wrapText="1"/>
    </xf>
    <xf numFmtId="0" fontId="1" fillId="2" borderId="11" xfId="0" applyFont="1" applyFill="1" applyBorder="1" applyAlignment="1" applyProtection="1">
      <alignment horizontal="left" vertical="top" wrapText="1"/>
    </xf>
    <xf numFmtId="9" fontId="12" fillId="2" borderId="11" xfId="5" applyFont="1" applyFill="1" applyBorder="1" applyAlignment="1" applyProtection="1">
      <alignment horizontal="center" vertical="top" wrapText="1"/>
    </xf>
    <xf numFmtId="0" fontId="22" fillId="2" borderId="28" xfId="1" applyFill="1" applyBorder="1" applyAlignment="1" applyProtection="1">
      <alignment vertical="top"/>
      <protection locked="0"/>
    </xf>
    <xf numFmtId="3" fontId="1" fillId="0" borderId="0" xfId="0" applyNumberFormat="1"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xf>
    <xf numFmtId="3" fontId="23" fillId="0" borderId="0" xfId="0" applyNumberFormat="1" applyFont="1"/>
    <xf numFmtId="49" fontId="12" fillId="3" borderId="23" xfId="0" applyNumberFormat="1" applyFont="1" applyFill="1" applyBorder="1" applyAlignment="1">
      <alignment horizontal="left" vertical="top" wrapText="1"/>
    </xf>
    <xf numFmtId="0" fontId="13" fillId="2" borderId="1" xfId="0" applyFont="1" applyFill="1" applyBorder="1" applyAlignment="1" applyProtection="1">
      <alignment horizontal="center"/>
    </xf>
    <xf numFmtId="0" fontId="12" fillId="3" borderId="22" xfId="0" applyFont="1" applyFill="1" applyBorder="1" applyAlignment="1">
      <alignment horizontal="left" vertical="center"/>
    </xf>
    <xf numFmtId="0" fontId="12" fillId="3" borderId="22" xfId="0" applyFont="1" applyFill="1" applyBorder="1" applyAlignment="1" applyProtection="1">
      <alignment horizontal="left" vertical="center" wrapText="1"/>
    </xf>
    <xf numFmtId="0" fontId="49" fillId="13" borderId="11" xfId="0" applyFont="1" applyFill="1" applyBorder="1" applyAlignment="1">
      <alignment horizontal="center" vertical="center" wrapText="1"/>
    </xf>
    <xf numFmtId="0" fontId="12" fillId="0" borderId="23" xfId="0" applyFont="1" applyFill="1" applyBorder="1" applyAlignment="1">
      <alignment vertical="top" wrapText="1"/>
    </xf>
    <xf numFmtId="0" fontId="12" fillId="0" borderId="31" xfId="0" quotePrefix="1" applyFont="1" applyFill="1" applyBorder="1" applyAlignment="1">
      <alignment vertical="top" wrapText="1"/>
    </xf>
    <xf numFmtId="0" fontId="23" fillId="2" borderId="54" xfId="0" applyFont="1" applyFill="1" applyBorder="1" applyAlignment="1">
      <alignment vertical="top"/>
    </xf>
    <xf numFmtId="0" fontId="0" fillId="0" borderId="0" xfId="0" applyFill="1"/>
    <xf numFmtId="0" fontId="0" fillId="0" borderId="0" xfId="0" applyAlignment="1">
      <alignment wrapText="1"/>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1" fillId="2" borderId="41" xfId="0" applyFont="1" applyFill="1" applyBorder="1" applyAlignment="1" applyProtection="1">
      <alignment horizontal="center"/>
    </xf>
    <xf numFmtId="0" fontId="11" fillId="2" borderId="17" xfId="0" applyFont="1" applyFill="1" applyBorder="1" applyAlignment="1" applyProtection="1">
      <alignment horizontal="center"/>
    </xf>
    <xf numFmtId="0" fontId="11" fillId="2" borderId="31" xfId="0" applyFont="1" applyFill="1" applyBorder="1" applyAlignment="1" applyProtection="1">
      <alignment horizontal="center"/>
    </xf>
    <xf numFmtId="0" fontId="10" fillId="3" borderId="0" xfId="0" applyFont="1" applyFill="1" applyBorder="1" applyAlignment="1" applyProtection="1">
      <alignment vertical="top" wrapText="1"/>
    </xf>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1" fillId="2" borderId="41" xfId="0"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2" fillId="3" borderId="0" xfId="0" applyFont="1" applyFill="1" applyBorder="1" applyAlignment="1" applyProtection="1">
      <alignment horizontal="center"/>
    </xf>
    <xf numFmtId="0" fontId="12" fillId="3" borderId="22"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169" fontId="13" fillId="2" borderId="41" xfId="0" applyNumberFormat="1" applyFont="1" applyFill="1" applyBorder="1" applyAlignment="1" applyProtection="1">
      <alignment horizontal="center" vertical="top" wrapText="1"/>
      <protection locked="0"/>
    </xf>
    <xf numFmtId="169" fontId="13" fillId="2" borderId="31" xfId="0" applyNumberFormat="1" applyFont="1" applyFill="1" applyBorder="1" applyAlignment="1" applyProtection="1">
      <alignment horizontal="center" vertical="top" wrapText="1"/>
      <protection locked="0"/>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2" borderId="41"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xf>
    <xf numFmtId="0" fontId="23" fillId="53" borderId="39" xfId="0" applyFont="1" applyFill="1" applyBorder="1" applyAlignment="1">
      <alignment horizontal="left" vertical="top" wrapText="1"/>
    </xf>
    <xf numFmtId="0" fontId="23" fillId="53" borderId="55" xfId="0" applyFont="1" applyFill="1" applyBorder="1" applyAlignment="1">
      <alignment horizontal="left" vertical="top" wrapText="1"/>
    </xf>
    <xf numFmtId="0" fontId="23" fillId="53" borderId="58" xfId="0" applyFont="1" applyFill="1" applyBorder="1" applyAlignment="1">
      <alignment horizontal="left" vertical="top" wrapText="1"/>
    </xf>
    <xf numFmtId="0" fontId="23" fillId="2" borderId="11" xfId="0" applyFont="1" applyFill="1" applyBorder="1" applyAlignment="1">
      <alignment horizontal="left" vertical="top" wrapText="1"/>
    </xf>
    <xf numFmtId="0" fontId="12" fillId="0" borderId="11" xfId="0" applyFont="1" applyFill="1" applyBorder="1" applyAlignment="1" applyProtection="1">
      <alignment horizontal="left" vertical="top" wrapText="1"/>
    </xf>
    <xf numFmtId="0" fontId="23" fillId="2" borderId="39" xfId="0" applyFont="1" applyFill="1" applyBorder="1" applyAlignment="1">
      <alignment horizontal="left" vertical="top" wrapText="1"/>
    </xf>
    <xf numFmtId="0" fontId="23" fillId="2" borderId="55" xfId="0" applyFont="1" applyFill="1" applyBorder="1" applyAlignment="1">
      <alignment horizontal="left" vertical="top" wrapText="1"/>
    </xf>
    <xf numFmtId="0" fontId="23" fillId="2" borderId="58" xfId="0" applyFont="1" applyFill="1" applyBorder="1" applyAlignment="1">
      <alignment horizontal="left" vertical="top" wrapText="1"/>
    </xf>
    <xf numFmtId="0" fontId="12" fillId="0" borderId="34" xfId="0" applyFont="1" applyFill="1" applyBorder="1" applyAlignment="1" applyProtection="1">
      <alignment horizontal="left" vertical="top" wrapText="1"/>
    </xf>
    <xf numFmtId="0" fontId="12" fillId="0" borderId="77" xfId="0" applyFont="1" applyFill="1" applyBorder="1" applyAlignment="1" applyProtection="1">
      <alignment horizontal="left" vertical="top" wrapText="1"/>
    </xf>
    <xf numFmtId="0" fontId="12" fillId="0" borderId="29" xfId="0" applyFont="1" applyFill="1" applyBorder="1" applyAlignment="1" applyProtection="1">
      <alignment horizontal="left" vertical="top" wrapText="1"/>
    </xf>
    <xf numFmtId="0" fontId="29" fillId="2" borderId="39" xfId="0" applyFont="1" applyFill="1" applyBorder="1" applyAlignment="1">
      <alignment horizontal="left" vertical="top" wrapText="1"/>
    </xf>
    <xf numFmtId="0" fontId="29" fillId="2" borderId="55" xfId="0" applyFont="1" applyFill="1" applyBorder="1" applyAlignment="1">
      <alignment horizontal="left" vertical="top" wrapText="1"/>
    </xf>
    <xf numFmtId="0" fontId="29" fillId="2" borderId="58" xfId="0" applyFont="1" applyFill="1" applyBorder="1" applyAlignment="1">
      <alignment horizontal="left" vertical="top" wrapText="1"/>
    </xf>
    <xf numFmtId="172" fontId="29" fillId="2" borderId="39" xfId="0" applyNumberFormat="1" applyFont="1" applyFill="1" applyBorder="1" applyAlignment="1">
      <alignment horizontal="left" vertical="top" wrapText="1"/>
    </xf>
    <xf numFmtId="172" fontId="29" fillId="2" borderId="55" xfId="0" applyNumberFormat="1" applyFont="1" applyFill="1" applyBorder="1" applyAlignment="1">
      <alignment horizontal="left" vertical="top" wrapText="1"/>
    </xf>
    <xf numFmtId="172" fontId="29" fillId="2" borderId="58" xfId="0" applyNumberFormat="1" applyFont="1" applyFill="1" applyBorder="1" applyAlignment="1">
      <alignment horizontal="left" vertical="top" wrapText="1"/>
    </xf>
    <xf numFmtId="49" fontId="12" fillId="3" borderId="23" xfId="0" applyNumberFormat="1" applyFont="1" applyFill="1" applyBorder="1" applyAlignment="1">
      <alignment horizontal="left" vertical="top" wrapText="1"/>
    </xf>
    <xf numFmtId="0" fontId="10"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21" fillId="3" borderId="0" xfId="0" applyFont="1" applyFill="1" applyBorder="1" applyAlignment="1" applyProtection="1">
      <alignment horizontal="left"/>
    </xf>
    <xf numFmtId="0" fontId="13" fillId="3" borderId="0" xfId="0" applyFont="1" applyFill="1" applyBorder="1" applyAlignment="1" applyProtection="1">
      <alignment horizontal="left"/>
    </xf>
    <xf numFmtId="0" fontId="13" fillId="3" borderId="23" xfId="0" applyFont="1" applyFill="1" applyBorder="1" applyAlignment="1" applyProtection="1">
      <alignment horizontal="left"/>
    </xf>
    <xf numFmtId="0" fontId="12" fillId="2" borderId="41" xfId="0" applyFont="1" applyFill="1" applyBorder="1" applyAlignment="1" applyProtection="1">
      <alignment horizontal="center" vertical="top" wrapText="1"/>
    </xf>
    <xf numFmtId="0" fontId="12" fillId="2" borderId="17" xfId="0" applyFont="1" applyFill="1" applyBorder="1" applyAlignment="1" applyProtection="1">
      <alignment horizontal="center" vertical="top" wrapText="1"/>
    </xf>
    <xf numFmtId="0" fontId="12" fillId="2" borderId="31" xfId="0" applyFont="1" applyFill="1" applyBorder="1" applyAlignment="1" applyProtection="1">
      <alignment horizontal="center" vertical="top" wrapText="1"/>
    </xf>
    <xf numFmtId="0" fontId="12" fillId="3" borderId="0" xfId="0" applyFont="1" applyFill="1" applyBorder="1" applyAlignment="1" applyProtection="1">
      <alignment horizontal="left" vertical="top" wrapText="1"/>
    </xf>
    <xf numFmtId="0" fontId="13" fillId="2" borderId="32" xfId="0" applyFont="1" applyFill="1" applyBorder="1" applyAlignment="1" applyProtection="1">
      <alignment horizontal="center" vertical="top" wrapText="1"/>
    </xf>
    <xf numFmtId="0" fontId="13" fillId="2" borderId="18" xfId="0" applyFont="1" applyFill="1" applyBorder="1" applyAlignment="1" applyProtection="1">
      <alignment horizontal="center"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8" fillId="0" borderId="0" xfId="0" applyFont="1" applyFill="1" applyBorder="1" applyAlignment="1" applyProtection="1">
      <alignment horizontal="center" vertical="top" wrapText="1"/>
    </xf>
    <xf numFmtId="0" fontId="12" fillId="2" borderId="54" xfId="0" applyFont="1" applyFill="1" applyBorder="1" applyAlignment="1" applyProtection="1">
      <alignment vertical="top" wrapText="1"/>
    </xf>
    <xf numFmtId="0" fontId="12" fillId="2" borderId="7" xfId="0" applyFont="1" applyFill="1" applyBorder="1" applyAlignment="1" applyProtection="1">
      <alignment vertical="top" wrapText="1"/>
    </xf>
    <xf numFmtId="0" fontId="32" fillId="3" borderId="0" xfId="0" applyFont="1" applyFill="1" applyAlignment="1">
      <alignment horizontal="left" wrapText="1"/>
    </xf>
    <xf numFmtId="0" fontId="32" fillId="3" borderId="0" xfId="0" applyFont="1" applyFill="1" applyAlignment="1">
      <alignment horizontal="left"/>
    </xf>
    <xf numFmtId="0" fontId="33" fillId="3" borderId="0" xfId="0" applyFont="1" applyFill="1" applyAlignment="1">
      <alignment horizontal="left"/>
    </xf>
    <xf numFmtId="0" fontId="66" fillId="2" borderId="54" xfId="0" applyFont="1" applyFill="1" applyBorder="1" applyAlignment="1" applyProtection="1">
      <alignment vertical="top" wrapText="1"/>
    </xf>
    <xf numFmtId="0" fontId="66" fillId="2" borderId="7" xfId="0" applyFont="1" applyFill="1" applyBorder="1" applyAlignment="1" applyProtection="1">
      <alignment vertical="top" wrapText="1"/>
    </xf>
    <xf numFmtId="0" fontId="12" fillId="2" borderId="59" xfId="0" applyFont="1" applyFill="1" applyBorder="1" applyAlignment="1" applyProtection="1">
      <alignment vertical="top" wrapText="1"/>
    </xf>
    <xf numFmtId="0" fontId="12" fillId="2" borderId="42" xfId="0" applyFont="1" applyFill="1" applyBorder="1" applyAlignment="1" applyProtection="1">
      <alignment vertical="top" wrapText="1"/>
    </xf>
    <xf numFmtId="0" fontId="12" fillId="2" borderId="30" xfId="0" applyFont="1" applyFill="1" applyBorder="1" applyAlignment="1" applyProtection="1">
      <alignment horizontal="left" vertical="top" wrapText="1"/>
    </xf>
    <xf numFmtId="0" fontId="12" fillId="2" borderId="54" xfId="0" applyFont="1" applyFill="1" applyBorder="1" applyAlignment="1" applyProtection="1">
      <alignment horizontal="left" vertical="top" wrapText="1"/>
    </xf>
    <xf numFmtId="0" fontId="23" fillId="2" borderId="5" xfId="0" applyFont="1" applyFill="1" applyBorder="1" applyAlignment="1" applyProtection="1">
      <alignment horizontal="left" vertical="top" wrapText="1"/>
    </xf>
    <xf numFmtId="0" fontId="12" fillId="2" borderId="42" xfId="0" applyFont="1" applyFill="1" applyBorder="1" applyAlignment="1" applyProtection="1">
      <alignment horizontal="left" vertical="top" wrapText="1"/>
    </xf>
    <xf numFmtId="0" fontId="23" fillId="2" borderId="6" xfId="0" applyFont="1" applyFill="1" applyBorder="1" applyAlignment="1" applyProtection="1">
      <alignment horizontal="left" vertical="top" wrapText="1"/>
    </xf>
    <xf numFmtId="0" fontId="12" fillId="2" borderId="7" xfId="0" applyFont="1" applyFill="1" applyBorder="1" applyAlignment="1" applyProtection="1">
      <alignment horizontal="left" vertical="top" wrapText="1"/>
    </xf>
    <xf numFmtId="0" fontId="12" fillId="2" borderId="63" xfId="0" applyFont="1" applyFill="1" applyBorder="1" applyAlignment="1" applyProtection="1">
      <alignment vertical="top" wrapText="1"/>
    </xf>
    <xf numFmtId="0" fontId="12" fillId="2" borderId="14" xfId="0" applyFont="1" applyFill="1" applyBorder="1" applyAlignment="1" applyProtection="1">
      <alignment vertical="top" wrapText="1"/>
    </xf>
    <xf numFmtId="0" fontId="10" fillId="3" borderId="20" xfId="0" applyFont="1" applyFill="1" applyBorder="1" applyAlignment="1" applyProtection="1">
      <alignment horizontal="center" wrapText="1"/>
    </xf>
    <xf numFmtId="0" fontId="13" fillId="3" borderId="25" xfId="0" applyFont="1" applyFill="1" applyBorder="1" applyAlignment="1" applyProtection="1">
      <alignment horizontal="left" vertical="center" wrapText="1"/>
    </xf>
    <xf numFmtId="0" fontId="13" fillId="3" borderId="25" xfId="0" applyFont="1" applyFill="1" applyBorder="1" applyAlignment="1" applyProtection="1">
      <alignment horizontal="center" vertical="center" wrapText="1"/>
    </xf>
    <xf numFmtId="0" fontId="12" fillId="2" borderId="41" xfId="0" applyFont="1" applyFill="1" applyBorder="1" applyAlignment="1" applyProtection="1">
      <alignment horizontal="left" vertical="top" wrapText="1"/>
    </xf>
    <xf numFmtId="0" fontId="12" fillId="2" borderId="31" xfId="0" applyFont="1" applyFill="1" applyBorder="1" applyAlignment="1" applyProtection="1">
      <alignment horizontal="left" vertical="top" wrapText="1"/>
    </xf>
    <xf numFmtId="0" fontId="10" fillId="3" borderId="0" xfId="0" applyFont="1" applyFill="1" applyBorder="1" applyAlignment="1" applyProtection="1">
      <alignment horizontal="left"/>
    </xf>
    <xf numFmtId="0" fontId="12" fillId="2" borderId="19" xfId="0" applyFont="1" applyFill="1" applyBorder="1" applyAlignment="1" applyProtection="1">
      <alignment horizontal="left"/>
      <protection locked="0"/>
    </xf>
    <xf numFmtId="0" fontId="12" fillId="2" borderId="20" xfId="0" applyFont="1" applyFill="1" applyBorder="1" applyAlignment="1" applyProtection="1">
      <alignment horizontal="left"/>
      <protection locked="0"/>
    </xf>
    <xf numFmtId="0" fontId="12" fillId="2" borderId="21" xfId="0" applyFont="1" applyFill="1" applyBorder="1" applyAlignment="1" applyProtection="1">
      <alignment horizontal="left"/>
      <protection locked="0"/>
    </xf>
    <xf numFmtId="0" fontId="22" fillId="2" borderId="41" xfId="1" applyFill="1" applyBorder="1" applyAlignment="1" applyProtection="1">
      <alignment horizontal="left"/>
      <protection locked="0"/>
    </xf>
    <xf numFmtId="0" fontId="12" fillId="2" borderId="17" xfId="0" applyFont="1" applyFill="1" applyBorder="1" applyAlignment="1" applyProtection="1">
      <alignment horizontal="left"/>
      <protection locked="0"/>
    </xf>
    <xf numFmtId="0" fontId="12" fillId="2" borderId="31" xfId="0" applyFont="1" applyFill="1" applyBorder="1" applyAlignment="1" applyProtection="1">
      <alignment horizontal="left"/>
      <protection locked="0"/>
    </xf>
    <xf numFmtId="0" fontId="85" fillId="0" borderId="41" xfId="0" applyFont="1" applyFill="1" applyBorder="1" applyAlignment="1" applyProtection="1">
      <alignment horizontal="left" vertical="top" wrapText="1"/>
    </xf>
    <xf numFmtId="0" fontId="85" fillId="0" borderId="17" xfId="0" applyFont="1" applyFill="1" applyBorder="1" applyAlignment="1" applyProtection="1">
      <alignment horizontal="left" vertical="top" wrapText="1"/>
    </xf>
    <xf numFmtId="0" fontId="85" fillId="0" borderId="31" xfId="0" applyFont="1" applyFill="1" applyBorder="1" applyAlignment="1" applyProtection="1">
      <alignment horizontal="left" vertical="top" wrapText="1"/>
    </xf>
    <xf numFmtId="0" fontId="12" fillId="2" borderId="16"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19"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2" fillId="2" borderId="22" xfId="0" applyFont="1" applyFill="1" applyBorder="1" applyAlignment="1" applyProtection="1">
      <alignment horizontal="left" vertical="top" wrapText="1"/>
    </xf>
    <xf numFmtId="0" fontId="12" fillId="2" borderId="23" xfId="0" applyFont="1" applyFill="1" applyBorder="1" applyAlignment="1" applyProtection="1">
      <alignment horizontal="left" vertical="top" wrapText="1"/>
    </xf>
    <xf numFmtId="0" fontId="12" fillId="2" borderId="24" xfId="0" applyFont="1" applyFill="1" applyBorder="1" applyAlignment="1" applyProtection="1">
      <alignment horizontal="left" vertical="top" wrapText="1"/>
    </xf>
    <xf numFmtId="0" fontId="12" fillId="2" borderId="26" xfId="0" applyFont="1" applyFill="1" applyBorder="1" applyAlignment="1" applyProtection="1">
      <alignment horizontal="left" vertical="top" wrapText="1"/>
    </xf>
    <xf numFmtId="0" fontId="12" fillId="2" borderId="41" xfId="0" applyFont="1" applyFill="1" applyBorder="1" applyAlignment="1" applyProtection="1">
      <alignment horizontal="center" vertical="center" wrapText="1"/>
    </xf>
    <xf numFmtId="0" fontId="12" fillId="2" borderId="31" xfId="0" applyFont="1" applyFill="1" applyBorder="1" applyAlignment="1" applyProtection="1">
      <alignment horizontal="center" vertical="center" wrapText="1"/>
    </xf>
    <xf numFmtId="0" fontId="12" fillId="2" borderId="41" xfId="0" applyFont="1" applyFill="1" applyBorder="1" applyAlignment="1" applyProtection="1">
      <alignment horizontal="center"/>
      <protection locked="0"/>
    </xf>
    <xf numFmtId="0" fontId="12" fillId="2" borderId="17" xfId="0" applyFont="1" applyFill="1" applyBorder="1" applyAlignment="1" applyProtection="1">
      <alignment horizontal="center"/>
      <protection locked="0"/>
    </xf>
    <xf numFmtId="0" fontId="12" fillId="2" borderId="31" xfId="0" applyFont="1" applyFill="1" applyBorder="1" applyAlignment="1" applyProtection="1">
      <alignment horizontal="center"/>
      <protection locked="0"/>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12" fillId="2" borderId="43" xfId="0" applyFont="1" applyFill="1" applyBorder="1" applyAlignment="1" applyProtection="1">
      <alignment horizontal="left" vertical="center" wrapText="1"/>
    </xf>
    <xf numFmtId="0" fontId="12" fillId="2" borderId="44" xfId="0" applyFont="1" applyFill="1" applyBorder="1" applyAlignment="1" applyProtection="1">
      <alignment horizontal="left" vertical="center" wrapText="1"/>
    </xf>
    <xf numFmtId="0" fontId="12" fillId="2" borderId="45" xfId="0" applyFont="1" applyFill="1" applyBorder="1" applyAlignment="1" applyProtection="1">
      <alignment horizontal="left" vertical="center" wrapText="1"/>
    </xf>
    <xf numFmtId="0" fontId="12" fillId="0" borderId="41" xfId="0" applyFont="1" applyFill="1" applyBorder="1" applyAlignment="1" applyProtection="1">
      <alignment horizontal="left" vertical="top" wrapText="1"/>
    </xf>
    <xf numFmtId="0" fontId="12" fillId="0" borderId="17" xfId="0" applyFont="1" applyFill="1" applyBorder="1" applyAlignment="1" applyProtection="1">
      <alignment horizontal="left" vertical="top" wrapText="1"/>
    </xf>
    <xf numFmtId="0" fontId="12" fillId="0" borderId="31" xfId="0" applyFont="1" applyFill="1" applyBorder="1" applyAlignment="1" applyProtection="1">
      <alignment horizontal="left" vertical="top" wrapText="1"/>
    </xf>
    <xf numFmtId="0" fontId="19" fillId="3" borderId="0"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0" fillId="0" borderId="17" xfId="0" applyBorder="1"/>
    <xf numFmtId="0" fontId="0" fillId="0" borderId="31" xfId="0" applyBorder="1"/>
    <xf numFmtId="0" fontId="33" fillId="3" borderId="20" xfId="0" applyFont="1" applyFill="1" applyBorder="1" applyAlignment="1">
      <alignment horizontal="center" wrapText="1"/>
    </xf>
    <xf numFmtId="0" fontId="10"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1" fillId="2" borderId="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1" fillId="2" borderId="6"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 fillId="2" borderId="49" xfId="0" applyFont="1" applyFill="1" applyBorder="1" applyAlignment="1" applyProtection="1">
      <alignment horizontal="left" vertical="top" wrapText="1"/>
    </xf>
    <xf numFmtId="0" fontId="1" fillId="2" borderId="51" xfId="0" applyFont="1" applyFill="1" applyBorder="1" applyAlignment="1" applyProtection="1">
      <alignment horizontal="left" vertical="top" wrapText="1"/>
    </xf>
    <xf numFmtId="0" fontId="1" fillId="3" borderId="33" xfId="0" applyFont="1" applyFill="1" applyBorder="1" applyAlignment="1" applyProtection="1">
      <alignment horizontal="left" vertical="top" wrapText="1"/>
    </xf>
    <xf numFmtId="0" fontId="1" fillId="3" borderId="15" xfId="0" applyFont="1" applyFill="1" applyBorder="1" applyAlignment="1" applyProtection="1">
      <alignment horizontal="left" vertical="top" wrapText="1"/>
    </xf>
    <xf numFmtId="0" fontId="1" fillId="3" borderId="44" xfId="0" applyFont="1" applyFill="1" applyBorder="1" applyAlignment="1" applyProtection="1">
      <alignment horizontal="center" vertical="top" wrapText="1"/>
    </xf>
    <xf numFmtId="0" fontId="34" fillId="4" borderId="1" xfId="0" applyFont="1" applyFill="1" applyBorder="1" applyAlignment="1">
      <alignment horizontal="center"/>
    </xf>
    <xf numFmtId="0" fontId="27" fillId="0" borderId="41" xfId="0" applyFont="1" applyFill="1" applyBorder="1" applyAlignment="1">
      <alignment horizontal="center"/>
    </xf>
    <xf numFmtId="0" fontId="27" fillId="0" borderId="52" xfId="0" applyFont="1" applyFill="1" applyBorder="1" applyAlignment="1">
      <alignment horizontal="center"/>
    </xf>
    <xf numFmtId="0" fontId="30" fillId="3" borderId="25" xfId="0" applyFont="1" applyFill="1" applyBorder="1"/>
    <xf numFmtId="0" fontId="0" fillId="0" borderId="11" xfId="0" applyBorder="1" applyAlignment="1" applyProtection="1">
      <alignment horizontal="left" vertical="center" wrapText="1"/>
    </xf>
    <xf numFmtId="0" fontId="38" fillId="12" borderId="39" xfId="4" applyFill="1" applyBorder="1" applyAlignment="1" applyProtection="1">
      <alignment horizontal="center" vertical="center"/>
      <protection locked="0"/>
    </xf>
    <xf numFmtId="0" fontId="38" fillId="12" borderId="58" xfId="4" applyFill="1" applyBorder="1" applyAlignment="1" applyProtection="1">
      <alignment horizontal="center" vertical="center"/>
      <protection locked="0"/>
    </xf>
    <xf numFmtId="0" fontId="38" fillId="12" borderId="36" xfId="4" applyFill="1" applyBorder="1" applyAlignment="1" applyProtection="1">
      <alignment horizontal="center" vertical="center"/>
      <protection locked="0"/>
    </xf>
    <xf numFmtId="0" fontId="38" fillId="12" borderId="42" xfId="4" applyFill="1" applyBorder="1" applyAlignment="1" applyProtection="1">
      <alignment horizontal="center" vertical="center"/>
      <protection locked="0"/>
    </xf>
    <xf numFmtId="0" fontId="41" fillId="11" borderId="30"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38" fillId="8" borderId="39" xfId="4" applyBorder="1" applyAlignment="1" applyProtection="1">
      <alignment horizontal="center" vertical="center"/>
      <protection locked="0"/>
    </xf>
    <xf numFmtId="0" fontId="38" fillId="8" borderId="58" xfId="4" applyBorder="1" applyAlignment="1" applyProtection="1">
      <alignment horizontal="center" vertical="center"/>
      <protection locked="0"/>
    </xf>
    <xf numFmtId="0" fontId="46" fillId="12" borderId="30" xfId="4" applyFont="1" applyFill="1" applyBorder="1" applyAlignment="1" applyProtection="1">
      <alignment horizontal="center" vertical="center"/>
      <protection locked="0"/>
    </xf>
    <xf numFmtId="0" fontId="46" fillId="12" borderId="54" xfId="4" applyFont="1" applyFill="1" applyBorder="1" applyAlignment="1" applyProtection="1">
      <alignment horizontal="center" vertical="center"/>
      <protection locked="0"/>
    </xf>
    <xf numFmtId="0" fontId="0" fillId="10" borderId="41"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0" fillId="10" borderId="60" xfId="0" applyFill="1" applyBorder="1" applyAlignment="1" applyProtection="1">
      <alignment horizontal="center" vertical="center"/>
    </xf>
    <xf numFmtId="0" fontId="0" fillId="10" borderId="61" xfId="0" applyFill="1" applyBorder="1" applyAlignment="1" applyProtection="1">
      <alignment horizontal="center" vertical="center"/>
    </xf>
    <xf numFmtId="0" fontId="0" fillId="10" borderId="18" xfId="0" applyFill="1" applyBorder="1" applyAlignment="1" applyProtection="1">
      <alignment horizontal="center" vertical="center"/>
    </xf>
    <xf numFmtId="0" fontId="0" fillId="10" borderId="35" xfId="0" applyFill="1" applyBorder="1" applyAlignment="1" applyProtection="1">
      <alignment horizontal="center" vertical="center"/>
    </xf>
    <xf numFmtId="0" fontId="0" fillId="10" borderId="32" xfId="0" applyFill="1" applyBorder="1" applyAlignment="1" applyProtection="1">
      <alignment horizontal="center" vertical="center"/>
    </xf>
    <xf numFmtId="0" fontId="46" fillId="8" borderId="30" xfId="4" applyFont="1" applyBorder="1" applyAlignment="1" applyProtection="1">
      <alignment horizontal="center" vertical="center" wrapText="1"/>
      <protection locked="0"/>
    </xf>
    <xf numFmtId="0" fontId="46" fillId="8" borderId="51" xfId="4" applyFont="1" applyBorder="1" applyAlignment="1" applyProtection="1">
      <alignment horizontal="center" vertical="center" wrapText="1"/>
      <protection locked="0"/>
    </xf>
    <xf numFmtId="0" fontId="46" fillId="12" borderId="30" xfId="4" applyFont="1" applyFill="1" applyBorder="1" applyAlignment="1" applyProtection="1">
      <alignment horizontal="center" vertical="center" wrapText="1"/>
      <protection locked="0"/>
    </xf>
    <xf numFmtId="0" fontId="46" fillId="12" borderId="51" xfId="4" applyFont="1" applyFill="1" applyBorder="1" applyAlignment="1" applyProtection="1">
      <alignment horizontal="center" vertical="center" wrapText="1"/>
      <protection locked="0"/>
    </xf>
    <xf numFmtId="0" fontId="38" fillId="9" borderId="39" xfId="4" applyFill="1" applyBorder="1" applyAlignment="1" applyProtection="1">
      <alignment horizontal="center" vertical="center"/>
      <protection locked="0"/>
    </xf>
    <xf numFmtId="0" fontId="38" fillId="9" borderId="58" xfId="4" applyFill="1" applyBorder="1" applyAlignment="1" applyProtection="1">
      <alignment horizontal="center" vertical="center"/>
      <protection locked="0"/>
    </xf>
    <xf numFmtId="0" fontId="0" fillId="0" borderId="53" xfId="0" applyBorder="1" applyAlignment="1" applyProtection="1">
      <alignment horizontal="left" vertical="center" wrapText="1"/>
    </xf>
    <xf numFmtId="0" fontId="0" fillId="0" borderId="56" xfId="0" applyBorder="1" applyAlignment="1" applyProtection="1">
      <alignment horizontal="left" vertical="center" wrapText="1"/>
    </xf>
    <xf numFmtId="0" fontId="28" fillId="3" borderId="20" xfId="0" applyFont="1" applyFill="1" applyBorder="1" applyAlignment="1">
      <alignment horizontal="center" vertical="center"/>
    </xf>
    <xf numFmtId="0" fontId="17" fillId="3" borderId="19" xfId="0" applyFont="1" applyFill="1" applyBorder="1" applyAlignment="1">
      <alignment horizontal="center" vertical="top" wrapText="1"/>
    </xf>
    <xf numFmtId="0" fontId="17" fillId="3" borderId="20" xfId="0" applyFont="1" applyFill="1" applyBorder="1" applyAlignment="1">
      <alignment horizontal="center" vertical="top" wrapText="1"/>
    </xf>
    <xf numFmtId="0" fontId="24" fillId="3" borderId="20" xfId="0" applyFont="1" applyFill="1" applyBorder="1" applyAlignment="1">
      <alignment horizontal="center" vertical="top" wrapText="1"/>
    </xf>
    <xf numFmtId="0" fontId="22" fillId="3" borderId="24" xfId="1" applyFill="1" applyBorder="1" applyAlignment="1" applyProtection="1">
      <alignment horizontal="center" vertical="top" wrapText="1"/>
    </xf>
    <xf numFmtId="0" fontId="22" fillId="3" borderId="25" xfId="1" applyFill="1" applyBorder="1" applyAlignment="1" applyProtection="1">
      <alignment horizontal="center" vertical="top" wrapText="1"/>
    </xf>
    <xf numFmtId="0" fontId="35" fillId="2" borderId="30" xfId="0" applyFont="1" applyFill="1" applyBorder="1" applyAlignment="1">
      <alignment horizontal="center" vertical="center"/>
    </xf>
    <xf numFmtId="0" fontId="35" fillId="2" borderId="50" xfId="0" applyFont="1" applyFill="1" applyBorder="1" applyAlignment="1">
      <alignment horizontal="center" vertical="center"/>
    </xf>
    <xf numFmtId="0" fontId="35" fillId="2" borderId="54" xfId="0" applyFont="1" applyFill="1" applyBorder="1" applyAlignment="1">
      <alignment horizontal="center" vertical="center"/>
    </xf>
    <xf numFmtId="0" fontId="38" fillId="8" borderId="36" xfId="4" applyBorder="1" applyAlignment="1" applyProtection="1">
      <alignment horizontal="center" vertical="center"/>
      <protection locked="0"/>
    </xf>
    <xf numFmtId="0" fontId="38" fillId="8" borderId="42" xfId="4" applyBorder="1" applyAlignment="1" applyProtection="1">
      <alignment horizontal="center" vertical="center"/>
      <protection locked="0"/>
    </xf>
    <xf numFmtId="0" fontId="0" fillId="10" borderId="39"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41" fillId="11" borderId="40" xfId="0" applyFont="1" applyFill="1" applyBorder="1" applyAlignment="1" applyProtection="1">
      <alignment horizontal="center" vertical="center"/>
    </xf>
    <xf numFmtId="0" fontId="41" fillId="11" borderId="57" xfId="0" applyFont="1" applyFill="1" applyBorder="1" applyAlignment="1" applyProtection="1">
      <alignment horizontal="center" vertical="center"/>
    </xf>
    <xf numFmtId="0" fontId="38" fillId="8" borderId="30" xfId="4" applyBorder="1" applyAlignment="1" applyProtection="1">
      <alignment horizontal="center" vertical="center" wrapText="1"/>
      <protection locked="0"/>
    </xf>
    <xf numFmtId="0" fontId="38" fillId="8" borderId="54" xfId="4" applyBorder="1" applyAlignment="1" applyProtection="1">
      <alignment horizontal="center" vertical="center" wrapText="1"/>
      <protection locked="0"/>
    </xf>
    <xf numFmtId="0" fontId="0" fillId="0" borderId="39" xfId="0" applyBorder="1" applyAlignment="1" applyProtection="1">
      <alignment horizontal="left" vertical="center" wrapText="1"/>
    </xf>
    <xf numFmtId="0" fontId="0" fillId="0" borderId="55" xfId="0" applyBorder="1" applyAlignment="1" applyProtection="1">
      <alignment horizontal="left" vertical="center" wrapText="1"/>
    </xf>
    <xf numFmtId="0" fontId="0" fillId="0" borderId="58" xfId="0" applyBorder="1" applyAlignment="1" applyProtection="1">
      <alignment horizontal="left" vertical="center" wrapText="1"/>
    </xf>
    <xf numFmtId="0" fontId="0" fillId="10" borderId="55" xfId="0" applyFill="1" applyBorder="1" applyAlignment="1" applyProtection="1">
      <alignment horizontal="left" vertical="center" wrapText="1"/>
    </xf>
    <xf numFmtId="0" fontId="41" fillId="11" borderId="48" xfId="0" applyFont="1" applyFill="1" applyBorder="1" applyAlignment="1" applyProtection="1">
      <alignment horizontal="center" vertical="center"/>
    </xf>
    <xf numFmtId="0" fontId="38" fillId="8" borderId="30" xfId="4" applyBorder="1" applyAlignment="1" applyProtection="1">
      <alignment horizontal="center"/>
      <protection locked="0"/>
    </xf>
    <xf numFmtId="0" fontId="38" fillId="8" borderId="51" xfId="4" applyBorder="1" applyAlignment="1" applyProtection="1">
      <alignment horizontal="center"/>
      <protection locked="0"/>
    </xf>
    <xf numFmtId="0" fontId="41" fillId="11" borderId="47" xfId="0" applyFont="1" applyFill="1" applyBorder="1" applyAlignment="1" applyProtection="1">
      <alignment horizontal="center" vertical="center"/>
    </xf>
    <xf numFmtId="0" fontId="46" fillId="8" borderId="30" xfId="4" applyFont="1" applyBorder="1" applyAlignment="1" applyProtection="1">
      <alignment horizontal="center" vertical="center"/>
      <protection locked="0"/>
    </xf>
    <xf numFmtId="0" fontId="46" fillId="8" borderId="54" xfId="4" applyFont="1" applyBorder="1" applyAlignment="1" applyProtection="1">
      <alignment horizontal="center" vertical="center"/>
      <protection locked="0"/>
    </xf>
    <xf numFmtId="0" fontId="38" fillId="8" borderId="30" xfId="4" applyBorder="1" applyAlignment="1" applyProtection="1">
      <alignment horizontal="left" vertical="center" wrapText="1"/>
      <protection locked="0"/>
    </xf>
    <xf numFmtId="0" fontId="38" fillId="8" borderId="50" xfId="4" applyBorder="1" applyAlignment="1" applyProtection="1">
      <alignment horizontal="left" vertical="center" wrapText="1"/>
      <protection locked="0"/>
    </xf>
    <xf numFmtId="0" fontId="38" fillId="8" borderId="51" xfId="4" applyBorder="1" applyAlignment="1" applyProtection="1">
      <alignment horizontal="left" vertical="center" wrapText="1"/>
      <protection locked="0"/>
    </xf>
    <xf numFmtId="0" fontId="38" fillId="12" borderId="30" xfId="4" applyFill="1" applyBorder="1" applyAlignment="1" applyProtection="1">
      <alignment horizontal="left" vertical="center" wrapText="1"/>
      <protection locked="0"/>
    </xf>
    <xf numFmtId="0" fontId="38" fillId="12" borderId="50" xfId="4" applyFill="1" applyBorder="1" applyAlignment="1" applyProtection="1">
      <alignment horizontal="left" vertical="center" wrapText="1"/>
      <protection locked="0"/>
    </xf>
    <xf numFmtId="0" fontId="38" fillId="12" borderId="51" xfId="4" applyFill="1" applyBorder="1" applyAlignment="1" applyProtection="1">
      <alignment horizontal="left" vertical="center" wrapText="1"/>
      <protection locked="0"/>
    </xf>
    <xf numFmtId="0" fontId="0" fillId="10" borderId="39"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38" fillId="8" borderId="51" xfId="4" applyBorder="1" applyAlignment="1" applyProtection="1">
      <alignment horizontal="center" vertical="center" wrapText="1"/>
      <protection locked="0"/>
    </xf>
    <xf numFmtId="10" fontId="38" fillId="12" borderId="30" xfId="4" applyNumberFormat="1" applyFill="1" applyBorder="1" applyAlignment="1" applyProtection="1">
      <alignment horizontal="center" vertical="center"/>
      <protection locked="0"/>
    </xf>
    <xf numFmtId="10" fontId="38" fillId="12" borderId="54" xfId="4" applyNumberFormat="1" applyFill="1" applyBorder="1" applyAlignment="1" applyProtection="1">
      <alignment horizontal="center" vertical="center"/>
      <protection locked="0"/>
    </xf>
    <xf numFmtId="0" fontId="41" fillId="11" borderId="46" xfId="0" applyFont="1" applyFill="1" applyBorder="1" applyAlignment="1" applyProtection="1">
      <alignment horizontal="center" vertical="center"/>
    </xf>
    <xf numFmtId="0" fontId="38" fillId="8" borderId="30" xfId="4" applyBorder="1" applyAlignment="1" applyProtection="1">
      <alignment horizontal="center" vertical="center"/>
      <protection locked="0"/>
    </xf>
    <xf numFmtId="0" fontId="38" fillId="8" borderId="54" xfId="4" applyBorder="1" applyAlignment="1" applyProtection="1">
      <alignment horizontal="center" vertical="center"/>
      <protection locked="0"/>
    </xf>
    <xf numFmtId="0" fontId="38" fillId="12" borderId="30" xfId="4" applyFill="1" applyBorder="1" applyAlignment="1" applyProtection="1">
      <alignment horizontal="center" vertical="center"/>
      <protection locked="0"/>
    </xf>
    <xf numFmtId="0" fontId="38" fillId="12" borderId="54" xfId="4" applyFill="1" applyBorder="1" applyAlignment="1" applyProtection="1">
      <alignment horizontal="center" vertical="center"/>
      <protection locked="0"/>
    </xf>
    <xf numFmtId="0" fontId="41" fillId="11" borderId="51" xfId="0" applyFont="1" applyFill="1" applyBorder="1" applyAlignment="1" applyProtection="1">
      <alignment horizontal="center" vertical="center" wrapText="1"/>
    </xf>
    <xf numFmtId="0" fontId="38" fillId="12" borderId="30" xfId="4" applyFill="1" applyBorder="1" applyAlignment="1" applyProtection="1">
      <alignment horizontal="center" vertical="center" wrapText="1"/>
      <protection locked="0"/>
    </xf>
    <xf numFmtId="0" fontId="38" fillId="12" borderId="51" xfId="4" applyFill="1" applyBorder="1" applyAlignment="1" applyProtection="1">
      <alignment horizontal="center" vertical="center" wrapText="1"/>
      <protection locked="0"/>
    </xf>
    <xf numFmtId="0" fontId="38" fillId="12" borderId="30" xfId="4" applyFill="1" applyBorder="1" applyAlignment="1" applyProtection="1">
      <alignment horizontal="center"/>
      <protection locked="0"/>
    </xf>
    <xf numFmtId="0" fontId="38" fillId="12" borderId="51" xfId="4" applyFill="1" applyBorder="1" applyAlignment="1" applyProtection="1">
      <alignment horizontal="center"/>
      <protection locked="0"/>
    </xf>
    <xf numFmtId="0" fontId="41" fillId="11" borderId="46" xfId="0" applyFont="1" applyFill="1" applyBorder="1" applyAlignment="1" applyProtection="1">
      <alignment horizontal="center" vertical="center" wrapText="1"/>
    </xf>
    <xf numFmtId="0" fontId="41" fillId="11" borderId="57" xfId="0" applyFont="1" applyFill="1" applyBorder="1" applyAlignment="1" applyProtection="1">
      <alignment horizontal="center" vertical="center" wrapText="1"/>
    </xf>
    <xf numFmtId="0" fontId="38" fillId="12" borderId="50" xfId="4" applyFill="1" applyBorder="1" applyAlignment="1" applyProtection="1">
      <alignment horizontal="center" vertical="center"/>
      <protection locked="0"/>
    </xf>
    <xf numFmtId="0" fontId="38" fillId="12" borderId="51" xfId="4"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38" fillId="12" borderId="49" xfId="4" applyFill="1" applyBorder="1" applyAlignment="1" applyProtection="1">
      <alignment horizontal="center" vertical="center" wrapText="1"/>
      <protection locked="0"/>
    </xf>
    <xf numFmtId="0" fontId="38" fillId="12" borderId="54" xfId="4" applyFill="1" applyBorder="1" applyAlignment="1" applyProtection="1">
      <alignment horizontal="center" vertical="center" wrapText="1"/>
      <protection locked="0"/>
    </xf>
    <xf numFmtId="0" fontId="41" fillId="11" borderId="50" xfId="0" applyFont="1" applyFill="1" applyBorder="1" applyAlignment="1" applyProtection="1">
      <alignment horizontal="center" vertical="center" wrapText="1"/>
    </xf>
    <xf numFmtId="0" fontId="38" fillId="8" borderId="50" xfId="4" applyBorder="1" applyAlignment="1" applyProtection="1">
      <alignment horizontal="center" vertical="center"/>
      <protection locked="0"/>
    </xf>
    <xf numFmtId="10" fontId="38" fillId="8" borderId="30" xfId="4" applyNumberFormat="1" applyBorder="1" applyAlignment="1" applyProtection="1">
      <alignment horizontal="center" vertical="center" wrapText="1"/>
      <protection locked="0"/>
    </xf>
    <xf numFmtId="10" fontId="38" fillId="8" borderId="54" xfId="4" applyNumberFormat="1" applyBorder="1" applyAlignment="1" applyProtection="1">
      <alignment horizontal="center" vertical="center" wrapText="1"/>
      <protection locked="0"/>
    </xf>
    <xf numFmtId="0" fontId="38" fillId="8" borderId="50" xfId="4" applyBorder="1" applyAlignment="1" applyProtection="1">
      <alignment horizontal="center" vertical="center" wrapText="1"/>
      <protection locked="0"/>
    </xf>
    <xf numFmtId="0" fontId="41" fillId="11" borderId="40" xfId="0" applyFont="1" applyFill="1" applyBorder="1" applyAlignment="1" applyProtection="1">
      <alignment horizontal="center" vertical="center" wrapText="1"/>
    </xf>
    <xf numFmtId="0" fontId="38" fillId="12" borderId="39" xfId="4" applyFill="1" applyBorder="1" applyAlignment="1" applyProtection="1">
      <alignment horizontal="center" wrapText="1"/>
      <protection locked="0"/>
    </xf>
    <xf numFmtId="0" fontId="38" fillId="12" borderId="58" xfId="4" applyFill="1" applyBorder="1" applyAlignment="1" applyProtection="1">
      <alignment horizontal="center" wrapText="1"/>
      <protection locked="0"/>
    </xf>
    <xf numFmtId="0" fontId="38" fillId="12" borderId="36" xfId="4" applyFill="1" applyBorder="1" applyAlignment="1" applyProtection="1">
      <alignment horizontal="center" wrapText="1"/>
      <protection locked="0"/>
    </xf>
    <xf numFmtId="0" fontId="38" fillId="12" borderId="42" xfId="4" applyFill="1" applyBorder="1" applyAlignment="1" applyProtection="1">
      <alignment horizontal="center" wrapText="1"/>
      <protection locked="0"/>
    </xf>
    <xf numFmtId="0" fontId="38" fillId="8" borderId="39" xfId="4" applyBorder="1" applyAlignment="1" applyProtection="1">
      <alignment horizontal="center" vertical="center" wrapText="1"/>
      <protection locked="0"/>
    </xf>
    <xf numFmtId="0" fontId="38" fillId="8" borderId="58" xfId="4" applyBorder="1" applyAlignment="1" applyProtection="1">
      <alignment horizontal="center" vertical="center" wrapText="1"/>
      <protection locked="0"/>
    </xf>
    <xf numFmtId="0" fontId="38" fillId="8" borderId="36" xfId="4" applyBorder="1" applyAlignment="1" applyProtection="1">
      <alignment horizontal="center" vertical="center" wrapText="1"/>
      <protection locked="0"/>
    </xf>
    <xf numFmtId="0" fontId="38" fillId="8" borderId="42" xfId="4" applyBorder="1" applyAlignment="1" applyProtection="1">
      <alignment horizontal="center" vertical="center" wrapText="1"/>
      <protection locked="0"/>
    </xf>
    <xf numFmtId="0" fontId="38" fillId="12" borderId="39" xfId="4" applyFill="1" applyBorder="1" applyAlignment="1" applyProtection="1">
      <alignment horizontal="center" vertical="center" wrapText="1"/>
      <protection locked="0"/>
    </xf>
    <xf numFmtId="0" fontId="38" fillId="12" borderId="58" xfId="4" applyFill="1" applyBorder="1" applyAlignment="1" applyProtection="1">
      <alignment horizontal="center" vertical="center" wrapText="1"/>
      <protection locked="0"/>
    </xf>
    <xf numFmtId="0" fontId="38" fillId="12" borderId="36" xfId="4" applyFill="1" applyBorder="1" applyAlignment="1" applyProtection="1">
      <alignment horizontal="center" vertical="center" wrapText="1"/>
      <protection locked="0"/>
    </xf>
    <xf numFmtId="0" fontId="38" fillId="12" borderId="42" xfId="4" applyFill="1" applyBorder="1" applyAlignment="1" applyProtection="1">
      <alignment horizontal="center" vertical="center" wrapText="1"/>
      <protection locked="0"/>
    </xf>
    <xf numFmtId="0" fontId="46" fillId="12" borderId="39" xfId="4" applyFont="1" applyFill="1" applyBorder="1" applyAlignment="1" applyProtection="1">
      <alignment horizontal="center" vertical="center"/>
      <protection locked="0"/>
    </xf>
    <xf numFmtId="0" fontId="46" fillId="12" borderId="58" xfId="4" applyFont="1" applyFill="1" applyBorder="1" applyAlignment="1" applyProtection="1">
      <alignment horizontal="center" vertical="center"/>
      <protection locked="0"/>
    </xf>
    <xf numFmtId="0" fontId="46" fillId="8" borderId="39" xfId="4" applyFont="1" applyBorder="1" applyAlignment="1" applyProtection="1">
      <alignment horizontal="center" vertical="center"/>
      <protection locked="0"/>
    </xf>
    <xf numFmtId="0" fontId="46" fillId="8" borderId="58" xfId="4" applyFont="1" applyBorder="1" applyAlignment="1" applyProtection="1">
      <alignment horizontal="center" vertical="center"/>
      <protection locked="0"/>
    </xf>
    <xf numFmtId="0" fontId="38" fillId="8" borderId="39" xfId="4" applyBorder="1" applyAlignment="1" applyProtection="1">
      <alignment horizontal="center" wrapText="1"/>
      <protection locked="0"/>
    </xf>
    <xf numFmtId="0" fontId="38" fillId="8" borderId="58" xfId="4" applyBorder="1" applyAlignment="1" applyProtection="1">
      <alignment horizontal="center" wrapText="1"/>
      <protection locked="0"/>
    </xf>
    <xf numFmtId="0" fontId="38" fillId="8" borderId="36" xfId="4" applyBorder="1" applyAlignment="1" applyProtection="1">
      <alignment horizontal="center" wrapText="1"/>
      <protection locked="0"/>
    </xf>
    <xf numFmtId="0" fontId="38" fillId="8" borderId="42" xfId="4" applyBorder="1" applyAlignment="1" applyProtection="1">
      <alignment horizontal="center" wrapText="1"/>
      <protection locked="0"/>
    </xf>
    <xf numFmtId="0" fontId="0" fillId="0" borderId="39"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8" xfId="0" applyBorder="1" applyAlignment="1" applyProtection="1">
      <alignment horizontal="center" vertical="center" wrapText="1"/>
    </xf>
    <xf numFmtId="0" fontId="39" fillId="0" borderId="0" xfId="0" applyFont="1" applyAlignment="1" applyProtection="1">
      <alignment horizontal="left"/>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cellXfs>
  <cellStyles count="136">
    <cellStyle name="20% - Accent1" xfId="105"/>
    <cellStyle name="20% - Accent1 2" xfId="15"/>
    <cellStyle name="20% - Accent1 3" xfId="16"/>
    <cellStyle name="20% - Accent2" xfId="106"/>
    <cellStyle name="20% - Accent2 2" xfId="17"/>
    <cellStyle name="20% - Accent2 3" xfId="18"/>
    <cellStyle name="20% - Accent3" xfId="107"/>
    <cellStyle name="20% - Accent3 2" xfId="19"/>
    <cellStyle name="20% - Accent3 3" xfId="20"/>
    <cellStyle name="20% - Accent4" xfId="108"/>
    <cellStyle name="20% - Accent4 2" xfId="21"/>
    <cellStyle name="20% - Accent4 3" xfId="22"/>
    <cellStyle name="20% - Accent5" xfId="109"/>
    <cellStyle name="20% - Accent5 2" xfId="23"/>
    <cellStyle name="20% - Accent5 3" xfId="24"/>
    <cellStyle name="20% - Accent6" xfId="110"/>
    <cellStyle name="20% - Accent6 2" xfId="25"/>
    <cellStyle name="20% - Accent6 3" xfId="26"/>
    <cellStyle name="40% - Accent1" xfId="111"/>
    <cellStyle name="40% - Accent1 2" xfId="27"/>
    <cellStyle name="40% - Accent1 3" xfId="28"/>
    <cellStyle name="40% - Accent2" xfId="112"/>
    <cellStyle name="40% - Accent2 2" xfId="29"/>
    <cellStyle name="40% - Accent2 3" xfId="30"/>
    <cellStyle name="40% - Accent3" xfId="113"/>
    <cellStyle name="40% - Accent3 2" xfId="31"/>
    <cellStyle name="40% - Accent3 3" xfId="32"/>
    <cellStyle name="40% - Accent4" xfId="114"/>
    <cellStyle name="40% - Accent4 2" xfId="33"/>
    <cellStyle name="40% - Accent4 3" xfId="34"/>
    <cellStyle name="40% - Accent5" xfId="115"/>
    <cellStyle name="40% - Accent5 2" xfId="35"/>
    <cellStyle name="40% - Accent5 3" xfId="36"/>
    <cellStyle name="40% - Accent6" xfId="116"/>
    <cellStyle name="40% - Accent6 2" xfId="37"/>
    <cellStyle name="40% - Accent6 3" xfId="38"/>
    <cellStyle name="60% - Accent1" xfId="117"/>
    <cellStyle name="60% - Accent1 2" xfId="39"/>
    <cellStyle name="60% - Accent2" xfId="118"/>
    <cellStyle name="60% - Accent2 2" xfId="40"/>
    <cellStyle name="60% - Accent3" xfId="119"/>
    <cellStyle name="60% - Accent3 2" xfId="41"/>
    <cellStyle name="60% - Accent4" xfId="120"/>
    <cellStyle name="60% - Accent4 2" xfId="42"/>
    <cellStyle name="60% - Accent5" xfId="121"/>
    <cellStyle name="60% - Accent5 2" xfId="43"/>
    <cellStyle name="60% - Accent6" xfId="122"/>
    <cellStyle name="60% - Accent6 2" xfId="44"/>
    <cellStyle name="Accent1 2" xfId="45"/>
    <cellStyle name="Accent2 2" xfId="46"/>
    <cellStyle name="Accent3 2" xfId="47"/>
    <cellStyle name="Accent4 2" xfId="48"/>
    <cellStyle name="Accent5 2" xfId="49"/>
    <cellStyle name="Accent6 2" xfId="50"/>
    <cellStyle name="Bad" xfId="3"/>
    <cellStyle name="Bad 2" xfId="51"/>
    <cellStyle name="BlackWhite" xfId="52"/>
    <cellStyle name="Calculation" xfId="123"/>
    <cellStyle name="Calculation 2" xfId="53"/>
    <cellStyle name="Check Cell" xfId="124"/>
    <cellStyle name="Check Cell 2" xfId="54"/>
    <cellStyle name="Comma 2" xfId="55"/>
    <cellStyle name="Comma 2 2" xfId="9"/>
    <cellStyle name="Comma 2 2 2" xfId="56"/>
    <cellStyle name="Comma 2 3" xfId="57"/>
    <cellStyle name="Comma 3" xfId="58"/>
    <cellStyle name="Comma 4" xfId="59"/>
    <cellStyle name="Comma 5" xfId="60"/>
    <cellStyle name="Comma 6" xfId="14"/>
    <cellStyle name="Comma 7" xfId="7"/>
    <cellStyle name="Currency 2" xfId="61"/>
    <cellStyle name="Currency 3" xfId="62"/>
    <cellStyle name="Currency 3 2" xfId="63"/>
    <cellStyle name="Currency 4" xfId="12"/>
    <cellStyle name="ERROR Flag" xfId="64"/>
    <cellStyle name="Excel Built-in Accent1" xfId="65"/>
    <cellStyle name="Explanatory Text" xfId="125"/>
    <cellStyle name="Explanatory Text 2" xfId="66"/>
    <cellStyle name="Good" xfId="2"/>
    <cellStyle name="Good 2" xfId="67"/>
    <cellStyle name="Heading 1" xfId="126"/>
    <cellStyle name="Heading 1 2" xfId="68"/>
    <cellStyle name="Heading 2" xfId="127"/>
    <cellStyle name="Heading 2 2" xfId="69"/>
    <cellStyle name="Heading 3" xfId="128"/>
    <cellStyle name="Heading 3 2" xfId="70"/>
    <cellStyle name="Heading 4" xfId="129"/>
    <cellStyle name="Heading 4 2" xfId="71"/>
    <cellStyle name="Hyperlink" xfId="1" builtinId="8"/>
    <cellStyle name="Input" xfId="130"/>
    <cellStyle name="Input 2" xfId="72"/>
    <cellStyle name="Lien hypertexte 2" xfId="103"/>
    <cellStyle name="Linked Cell" xfId="131"/>
    <cellStyle name="Linked Cell 2" xfId="73"/>
    <cellStyle name="Migliaia 2" xfId="74"/>
    <cellStyle name="Milliers 2" xfId="99"/>
    <cellStyle name="Monétaire 2" xfId="100"/>
    <cellStyle name="Neutral" xfId="4"/>
    <cellStyle name="Neutral 2" xfId="75"/>
    <cellStyle name="NoInput" xfId="76"/>
    <cellStyle name="Normal" xfId="0" builtinId="0"/>
    <cellStyle name="Normal 2" xfId="6"/>
    <cellStyle name="Normal 2 2" xfId="8"/>
    <cellStyle name="Normal 2 2 2" xfId="10"/>
    <cellStyle name="Normal 2 3" xfId="77"/>
    <cellStyle name="Normal 2 4" xfId="104"/>
    <cellStyle name="Normal 3" xfId="78"/>
    <cellStyle name="Normal 4" xfId="79"/>
    <cellStyle name="Normal 4 2" xfId="80"/>
    <cellStyle name="Normal 4 3" xfId="98"/>
    <cellStyle name="Normal 5" xfId="81"/>
    <cellStyle name="Normal 5 2" xfId="82"/>
    <cellStyle name="Normal 5 2 2" xfId="83"/>
    <cellStyle name="Normal 5 3" xfId="84"/>
    <cellStyle name="Normal 6" xfId="85"/>
    <cellStyle name="Normal 7" xfId="102"/>
    <cellStyle name="Normale 2" xfId="13"/>
    <cellStyle name="Note" xfId="132"/>
    <cellStyle name="Note 2" xfId="86"/>
    <cellStyle name="Note 3" xfId="87"/>
    <cellStyle name="Output" xfId="133"/>
    <cellStyle name="Output 2" xfId="88"/>
    <cellStyle name="Percent" xfId="5" builtinId="5"/>
    <cellStyle name="Percent 2" xfId="89"/>
    <cellStyle name="Percent 3" xfId="90"/>
    <cellStyle name="Percent 3 2" xfId="91"/>
    <cellStyle name="Percent 4" xfId="97"/>
    <cellStyle name="RMBP Disabled" xfId="101"/>
    <cellStyle name="RMBP Formula" xfId="92"/>
    <cellStyle name="RMBP Header" xfId="11"/>
    <cellStyle name="RMBP Input" xfId="93"/>
    <cellStyle name="Title" xfId="134"/>
    <cellStyle name="Title 2" xfId="94"/>
    <cellStyle name="Total 2" xfId="95"/>
    <cellStyle name="Warning Text" xfId="135"/>
    <cellStyle name="Warning Text 2" xfId="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md2sy@hotmail.com" TargetMode="External"/><Relationship Id="rId3" Type="http://schemas.openxmlformats.org/officeDocument/2006/relationships/hyperlink" Target="mailto:lunef@yahoo.com" TargetMode="External"/><Relationship Id="rId7" Type="http://schemas.openxmlformats.org/officeDocument/2006/relationships/hyperlink" Target="https://www.youtube.com/watch?v=NvMot1jn9js&amp;t=25s%20(Reportage%20sur%20les%20r&#233;alisations%20du%20projet%20-%202017)" TargetMode="External"/><Relationship Id="rId12" Type="http://schemas.openxmlformats.org/officeDocument/2006/relationships/drawing" Target="../drawings/drawing1.xml"/><Relationship Id="rId2" Type="http://schemas.openxmlformats.org/officeDocument/2006/relationships/hyperlink" Target="mailto:elwavi.sm@gmail.com" TargetMode="External"/><Relationship Id="rId1" Type="http://schemas.openxmlformats.org/officeDocument/2006/relationships/hyperlink" Target="http://parsacc.yolasite.com/" TargetMode="External"/><Relationship Id="rId6" Type="http://schemas.openxmlformats.org/officeDocument/2006/relationships/hyperlink" Target="https://www.youtube.com/watch?v=TJXPh0mQb9c%20(Reportage%20sur%20les%20r&#233;alisation%20-2016)" TargetMode="External"/><Relationship Id="rId11" Type="http://schemas.openxmlformats.org/officeDocument/2006/relationships/printerSettings" Target="../printerSettings/printerSettings1.bin"/><Relationship Id="rId5" Type="http://schemas.openxmlformats.org/officeDocument/2006/relationships/hyperlink" Target="https://www.wfp.org/stories/building-resilience-and-adaptive-capacity-communities-sahel" TargetMode="External"/><Relationship Id="rId10" Type="http://schemas.openxmlformats.org/officeDocument/2006/relationships/hyperlink" Target="https://www.facebook.com/ParsaccMauritania" TargetMode="External"/><Relationship Id="rId4" Type="http://schemas.openxmlformats.org/officeDocument/2006/relationships/hyperlink" Target="mailto:ghazi.gader@wfp.org" TargetMode="External"/><Relationship Id="rId9" Type="http://schemas.openxmlformats.org/officeDocument/2006/relationships/hyperlink" Target="http://parsacc.yolasite.com/etudes-et-rapports.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unef@yahoo.com" TargetMode="External"/><Relationship Id="rId1" Type="http://schemas.openxmlformats.org/officeDocument/2006/relationships/hyperlink" Target="mailto:ghazi.gader@wfp.or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2"/>
  <sheetViews>
    <sheetView tabSelected="1" zoomScale="85" zoomScaleNormal="85" workbookViewId="0">
      <selection activeCell="F2" sqref="F2"/>
    </sheetView>
  </sheetViews>
  <sheetFormatPr defaultColWidth="102.42578125" defaultRowHeight="15" x14ac:dyDescent="0.25"/>
  <cols>
    <col min="1" max="1" width="2.5703125" style="1" customWidth="1"/>
    <col min="2" max="2" width="10.85546875" style="113" customWidth="1"/>
    <col min="3" max="3" width="24.7109375" style="113" customWidth="1"/>
    <col min="4" max="4" width="129" style="1" customWidth="1"/>
    <col min="5" max="5" width="3.5703125" style="1" customWidth="1"/>
    <col min="6" max="6" width="45.5703125" style="1" customWidth="1"/>
    <col min="7" max="7" width="12.425781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5703125" style="1" customWidth="1"/>
    <col min="253" max="254" width="9.140625" style="1" customWidth="1"/>
    <col min="255" max="255" width="17.42578125" style="1" customWidth="1"/>
    <col min="256" max="16384" width="102.42578125" style="1"/>
  </cols>
  <sheetData>
    <row r="1" spans="2:16" ht="15.75" thickBot="1" x14ac:dyDescent="0.3"/>
    <row r="2" spans="2:16" ht="15.75" thickBot="1" x14ac:dyDescent="0.3">
      <c r="B2" s="114"/>
      <c r="C2" s="115"/>
      <c r="D2" s="72"/>
      <c r="E2" s="73"/>
    </row>
    <row r="3" spans="2:16" ht="19.5" thickBot="1" x14ac:dyDescent="0.35">
      <c r="B3" s="116"/>
      <c r="C3" s="117"/>
      <c r="D3" s="84" t="s">
        <v>250</v>
      </c>
      <c r="E3" s="75"/>
    </row>
    <row r="4" spans="2:16" ht="15.75" thickBot="1" x14ac:dyDescent="0.3">
      <c r="B4" s="116"/>
      <c r="C4" s="117"/>
      <c r="D4" s="74"/>
      <c r="E4" s="75"/>
    </row>
    <row r="5" spans="2:16" ht="15.75" thickBot="1" x14ac:dyDescent="0.3">
      <c r="B5" s="116"/>
      <c r="C5" s="120" t="s">
        <v>289</v>
      </c>
      <c r="D5" s="408" t="s">
        <v>1028</v>
      </c>
      <c r="E5" s="75"/>
      <c r="F5" s="314"/>
    </row>
    <row r="6" spans="2:16" s="3" customFormat="1" ht="15.75" thickBot="1" x14ac:dyDescent="0.3">
      <c r="B6" s="118"/>
      <c r="C6" s="82"/>
      <c r="D6" s="44"/>
      <c r="E6" s="43"/>
      <c r="G6" s="2"/>
      <c r="H6" s="2"/>
      <c r="I6" s="2"/>
      <c r="J6" s="2"/>
      <c r="K6" s="2"/>
      <c r="L6" s="2"/>
      <c r="M6" s="2"/>
      <c r="N6" s="2"/>
      <c r="O6" s="2"/>
      <c r="P6" s="2"/>
    </row>
    <row r="7" spans="2:16" s="3" customFormat="1" ht="30.75" customHeight="1" thickBot="1" x14ac:dyDescent="0.3">
      <c r="B7" s="118"/>
      <c r="C7" s="76" t="s">
        <v>213</v>
      </c>
      <c r="D7" s="16" t="s">
        <v>1125</v>
      </c>
      <c r="E7" s="43"/>
      <c r="G7" s="2"/>
      <c r="H7" s="2"/>
      <c r="I7" s="2"/>
      <c r="J7" s="2"/>
      <c r="K7" s="2"/>
      <c r="L7" s="2"/>
      <c r="M7" s="2"/>
      <c r="N7" s="2"/>
      <c r="O7" s="2"/>
      <c r="P7" s="2"/>
    </row>
    <row r="8" spans="2:16" s="3" customFormat="1" ht="14.1" hidden="1" customHeight="1" x14ac:dyDescent="0.25">
      <c r="B8" s="116"/>
      <c r="C8" s="117"/>
      <c r="D8" s="241" t="s">
        <v>683</v>
      </c>
      <c r="E8" s="43"/>
      <c r="G8" s="2"/>
      <c r="H8" s="2"/>
      <c r="I8" s="2"/>
      <c r="J8" s="2"/>
      <c r="K8" s="2"/>
      <c r="L8" s="2"/>
      <c r="M8" s="2"/>
      <c r="N8" s="2"/>
      <c r="O8" s="2"/>
      <c r="P8" s="2"/>
    </row>
    <row r="9" spans="2:16" s="3" customFormat="1" hidden="1" x14ac:dyDescent="0.25">
      <c r="B9" s="116"/>
      <c r="C9" s="117"/>
      <c r="D9" s="74"/>
      <c r="E9" s="43"/>
      <c r="G9" s="2"/>
      <c r="H9" s="2"/>
      <c r="I9" s="2"/>
      <c r="J9" s="2"/>
      <c r="K9" s="2"/>
      <c r="L9" s="2"/>
      <c r="M9" s="2"/>
      <c r="N9" s="2"/>
      <c r="O9" s="2"/>
      <c r="P9" s="2"/>
    </row>
    <row r="10" spans="2:16" s="3" customFormat="1" hidden="1" x14ac:dyDescent="0.25">
      <c r="B10" s="116"/>
      <c r="C10" s="117"/>
      <c r="D10" s="74"/>
      <c r="E10" s="43"/>
      <c r="G10" s="2"/>
      <c r="H10" s="2"/>
      <c r="I10" s="2"/>
      <c r="J10" s="2"/>
      <c r="K10" s="2"/>
      <c r="L10" s="2"/>
      <c r="M10" s="2"/>
      <c r="N10" s="2"/>
      <c r="O10" s="2"/>
      <c r="P10" s="2"/>
    </row>
    <row r="11" spans="2:16" s="3" customFormat="1" hidden="1" x14ac:dyDescent="0.25">
      <c r="B11" s="116"/>
      <c r="C11" s="117"/>
      <c r="D11" s="74"/>
      <c r="E11" s="43"/>
      <c r="G11" s="2"/>
      <c r="H11" s="2"/>
      <c r="I11" s="2"/>
      <c r="J11" s="2"/>
      <c r="K11" s="2"/>
      <c r="L11" s="2"/>
      <c r="M11" s="2"/>
      <c r="N11" s="2"/>
      <c r="O11" s="2"/>
      <c r="P11" s="2"/>
    </row>
    <row r="12" spans="2:16" s="3" customFormat="1" ht="15.75" thickBot="1" x14ac:dyDescent="0.3">
      <c r="B12" s="118"/>
      <c r="C12" s="82"/>
      <c r="D12" s="44"/>
      <c r="E12" s="43"/>
      <c r="G12" s="2"/>
      <c r="H12" s="2"/>
      <c r="I12" s="2"/>
      <c r="J12" s="2"/>
      <c r="K12" s="2"/>
      <c r="L12" s="2"/>
      <c r="M12" s="2"/>
      <c r="N12" s="2"/>
      <c r="O12" s="2"/>
      <c r="P12" s="2"/>
    </row>
    <row r="13" spans="2:16" s="3" customFormat="1" ht="212.45" customHeight="1" thickBot="1" x14ac:dyDescent="0.3">
      <c r="B13" s="118"/>
      <c r="C13" s="77" t="s">
        <v>0</v>
      </c>
      <c r="D13" s="16" t="s">
        <v>684</v>
      </c>
      <c r="E13" s="43"/>
      <c r="G13" s="2"/>
      <c r="H13" s="2"/>
      <c r="I13" s="2"/>
      <c r="J13" s="2"/>
      <c r="K13" s="2"/>
      <c r="L13" s="2"/>
      <c r="M13" s="2"/>
      <c r="N13" s="2"/>
      <c r="O13" s="2"/>
      <c r="P13" s="2"/>
    </row>
    <row r="14" spans="2:16" s="3" customFormat="1" x14ac:dyDescent="0.25">
      <c r="B14" s="118"/>
      <c r="C14" s="82"/>
      <c r="D14" s="44"/>
      <c r="E14" s="43"/>
      <c r="G14" s="2"/>
      <c r="H14" s="2" t="s">
        <v>1</v>
      </c>
      <c r="I14" s="2" t="s">
        <v>2</v>
      </c>
      <c r="J14" s="2"/>
      <c r="K14" s="2" t="s">
        <v>3</v>
      </c>
      <c r="L14" s="2" t="s">
        <v>4</v>
      </c>
      <c r="M14" s="2" t="s">
        <v>5</v>
      </c>
      <c r="N14" s="2" t="s">
        <v>6</v>
      </c>
      <c r="O14" s="2" t="s">
        <v>7</v>
      </c>
      <c r="P14" s="2" t="s">
        <v>8</v>
      </c>
    </row>
    <row r="15" spans="2:16" s="3" customFormat="1" x14ac:dyDescent="0.25">
      <c r="B15" s="118"/>
      <c r="C15" s="78" t="s">
        <v>203</v>
      </c>
      <c r="D15" s="242" t="s">
        <v>719</v>
      </c>
      <c r="E15" s="43"/>
      <c r="G15" s="2"/>
      <c r="H15" s="4" t="s">
        <v>9</v>
      </c>
      <c r="I15" s="2" t="s">
        <v>10</v>
      </c>
      <c r="J15" s="2" t="s">
        <v>11</v>
      </c>
      <c r="K15" s="2" t="s">
        <v>12</v>
      </c>
      <c r="L15" s="2">
        <v>1</v>
      </c>
      <c r="M15" s="2">
        <v>1</v>
      </c>
      <c r="N15" s="2" t="s">
        <v>13</v>
      </c>
      <c r="O15" s="2" t="s">
        <v>14</v>
      </c>
      <c r="P15" s="2" t="s">
        <v>15</v>
      </c>
    </row>
    <row r="16" spans="2:16" s="3" customFormat="1" x14ac:dyDescent="0.25">
      <c r="B16" s="419" t="s">
        <v>277</v>
      </c>
      <c r="C16" s="420"/>
      <c r="D16" s="242" t="s">
        <v>685</v>
      </c>
      <c r="E16" s="43"/>
      <c r="G16" s="2"/>
      <c r="H16" s="4" t="s">
        <v>16</v>
      </c>
      <c r="I16" s="2" t="s">
        <v>17</v>
      </c>
      <c r="J16" s="2" t="s">
        <v>18</v>
      </c>
      <c r="K16" s="2" t="s">
        <v>19</v>
      </c>
      <c r="L16" s="2">
        <v>2</v>
      </c>
      <c r="M16" s="2">
        <v>2</v>
      </c>
      <c r="N16" s="2" t="s">
        <v>20</v>
      </c>
      <c r="O16" s="2" t="s">
        <v>21</v>
      </c>
      <c r="P16" s="2" t="s">
        <v>22</v>
      </c>
    </row>
    <row r="17" spans="2:16" s="3" customFormat="1" x14ac:dyDescent="0.25">
      <c r="B17" s="118"/>
      <c r="C17" s="78" t="s">
        <v>209</v>
      </c>
      <c r="D17" s="17" t="s">
        <v>686</v>
      </c>
      <c r="E17" s="43"/>
      <c r="G17" s="2"/>
      <c r="H17" s="4" t="s">
        <v>23</v>
      </c>
      <c r="I17" s="2" t="s">
        <v>24</v>
      </c>
      <c r="J17" s="2"/>
      <c r="K17" s="2" t="s">
        <v>25</v>
      </c>
      <c r="L17" s="2">
        <v>3</v>
      </c>
      <c r="M17" s="2">
        <v>3</v>
      </c>
      <c r="N17" s="2" t="s">
        <v>26</v>
      </c>
      <c r="O17" s="2" t="s">
        <v>27</v>
      </c>
      <c r="P17" s="2" t="s">
        <v>28</v>
      </c>
    </row>
    <row r="18" spans="2:16" s="3" customFormat="1" ht="15.75" thickBot="1" x14ac:dyDescent="0.3">
      <c r="B18" s="119"/>
      <c r="C18" s="77" t="s">
        <v>204</v>
      </c>
      <c r="D18" s="112" t="s">
        <v>118</v>
      </c>
      <c r="E18" s="43"/>
      <c r="G18" s="2"/>
      <c r="H18" s="4" t="s">
        <v>29</v>
      </c>
      <c r="I18" s="2"/>
      <c r="J18" s="2"/>
      <c r="K18" s="2" t="s">
        <v>30</v>
      </c>
      <c r="L18" s="2">
        <v>5</v>
      </c>
      <c r="M18" s="2">
        <v>5</v>
      </c>
      <c r="N18" s="2" t="s">
        <v>31</v>
      </c>
      <c r="O18" s="2" t="s">
        <v>32</v>
      </c>
      <c r="P18" s="2" t="s">
        <v>33</v>
      </c>
    </row>
    <row r="19" spans="2:16" s="3" customFormat="1" ht="30.75" thickBot="1" x14ac:dyDescent="0.3">
      <c r="B19" s="422" t="s">
        <v>205</v>
      </c>
      <c r="C19" s="423"/>
      <c r="D19" s="243" t="s">
        <v>687</v>
      </c>
      <c r="E19" s="43"/>
      <c r="G19" s="2"/>
      <c r="H19" s="4" t="s">
        <v>34</v>
      </c>
      <c r="I19" s="2"/>
      <c r="J19" s="2"/>
      <c r="K19" s="2" t="s">
        <v>35</v>
      </c>
      <c r="L19" s="2"/>
      <c r="M19" s="2"/>
      <c r="N19" s="2"/>
      <c r="O19" s="2" t="s">
        <v>36</v>
      </c>
      <c r="P19" s="2" t="s">
        <v>37</v>
      </c>
    </row>
    <row r="20" spans="2:16" s="3" customFormat="1" x14ac:dyDescent="0.25">
      <c r="B20" s="118"/>
      <c r="C20" s="77"/>
      <c r="D20" s="44"/>
      <c r="E20" s="75"/>
      <c r="F20" s="4"/>
      <c r="G20" s="2"/>
      <c r="H20" s="2"/>
      <c r="J20" s="2"/>
      <c r="K20" s="2"/>
      <c r="L20" s="2"/>
      <c r="M20" s="2" t="s">
        <v>38</v>
      </c>
      <c r="N20" s="2" t="s">
        <v>39</v>
      </c>
    </row>
    <row r="21" spans="2:16" s="3" customFormat="1" x14ac:dyDescent="0.25">
      <c r="B21" s="118"/>
      <c r="C21" s="120" t="s">
        <v>208</v>
      </c>
      <c r="D21" s="44"/>
      <c r="E21" s="75"/>
      <c r="F21" s="4"/>
      <c r="G21" s="2"/>
      <c r="H21" s="2"/>
      <c r="J21" s="2"/>
      <c r="K21" s="2"/>
      <c r="L21" s="2"/>
      <c r="M21" s="2" t="s">
        <v>40</v>
      </c>
      <c r="N21" s="2" t="s">
        <v>41</v>
      </c>
    </row>
    <row r="22" spans="2:16" s="3" customFormat="1" ht="15.75" thickBot="1" x14ac:dyDescent="0.3">
      <c r="B22" s="118"/>
      <c r="C22" s="121" t="s">
        <v>211</v>
      </c>
      <c r="D22" s="44"/>
      <c r="E22" s="43"/>
      <c r="G22" s="2"/>
      <c r="H22" s="4" t="s">
        <v>42</v>
      </c>
      <c r="I22" s="2"/>
      <c r="J22" s="2"/>
      <c r="L22" s="2"/>
      <c r="M22" s="2"/>
      <c r="N22" s="2"/>
      <c r="O22" s="2" t="s">
        <v>43</v>
      </c>
      <c r="P22" s="2" t="s">
        <v>44</v>
      </c>
    </row>
    <row r="23" spans="2:16" s="3" customFormat="1" x14ac:dyDescent="0.25">
      <c r="B23" s="419" t="s">
        <v>210</v>
      </c>
      <c r="C23" s="420"/>
      <c r="D23" s="417" t="s">
        <v>689</v>
      </c>
      <c r="E23" s="43"/>
      <c r="G23" s="2"/>
      <c r="H23" s="4"/>
      <c r="I23" s="2"/>
      <c r="J23" s="2"/>
      <c r="L23" s="2"/>
      <c r="M23" s="2"/>
      <c r="N23" s="2"/>
      <c r="O23" s="2"/>
      <c r="P23" s="2"/>
    </row>
    <row r="24" spans="2:16" s="3" customFormat="1" ht="4.5" customHeight="1" thickBot="1" x14ac:dyDescent="0.3">
      <c r="B24" s="419"/>
      <c r="C24" s="420"/>
      <c r="D24" s="418"/>
      <c r="E24" s="43"/>
      <c r="G24" s="2"/>
      <c r="H24" s="4"/>
      <c r="I24" s="2"/>
      <c r="J24" s="2"/>
      <c r="L24" s="2"/>
      <c r="M24" s="2"/>
      <c r="N24" s="2"/>
      <c r="O24" s="2"/>
      <c r="P24" s="2"/>
    </row>
    <row r="25" spans="2:16" s="3" customFormat="1" x14ac:dyDescent="0.25">
      <c r="B25" s="419" t="s">
        <v>283</v>
      </c>
      <c r="C25" s="420"/>
      <c r="D25" s="245" t="s">
        <v>688</v>
      </c>
      <c r="E25" s="43"/>
      <c r="F25" s="2"/>
      <c r="G25" s="4"/>
      <c r="H25" s="2"/>
      <c r="I25" s="2"/>
      <c r="K25" s="2"/>
      <c r="L25" s="2"/>
      <c r="M25" s="2"/>
      <c r="N25" s="2" t="s">
        <v>45</v>
      </c>
      <c r="O25" s="2" t="s">
        <v>46</v>
      </c>
    </row>
    <row r="26" spans="2:16" s="3" customFormat="1" x14ac:dyDescent="0.25">
      <c r="B26" s="419" t="s">
        <v>212</v>
      </c>
      <c r="C26" s="420"/>
      <c r="D26" s="244" t="s">
        <v>690</v>
      </c>
      <c r="E26" s="43"/>
      <c r="F26" s="2"/>
      <c r="G26" s="4"/>
      <c r="H26" s="2"/>
      <c r="I26" s="2"/>
      <c r="K26" s="2"/>
      <c r="L26" s="2"/>
      <c r="M26" s="2"/>
      <c r="N26" s="2" t="s">
        <v>47</v>
      </c>
      <c r="O26" s="2" t="s">
        <v>48</v>
      </c>
    </row>
    <row r="27" spans="2:16" s="3" customFormat="1" x14ac:dyDescent="0.25">
      <c r="B27" s="419" t="s">
        <v>282</v>
      </c>
      <c r="C27" s="420"/>
      <c r="D27" s="246" t="s">
        <v>914</v>
      </c>
      <c r="E27" s="79"/>
      <c r="F27" s="2"/>
      <c r="G27" s="4"/>
      <c r="H27" s="2"/>
      <c r="I27" s="2"/>
      <c r="J27" s="2"/>
      <c r="K27" s="2"/>
      <c r="L27" s="2"/>
      <c r="M27" s="2"/>
      <c r="N27" s="2"/>
      <c r="O27" s="2"/>
    </row>
    <row r="28" spans="2:16" s="3" customFormat="1" ht="15.75" thickBot="1" x14ac:dyDescent="0.3">
      <c r="B28" s="118"/>
      <c r="C28" s="78" t="s">
        <v>285</v>
      </c>
      <c r="D28" s="247" t="s">
        <v>691</v>
      </c>
      <c r="E28" s="43"/>
      <c r="F28" s="2"/>
      <c r="G28" s="4"/>
      <c r="H28" s="2"/>
      <c r="I28" s="2"/>
      <c r="J28" s="2"/>
      <c r="K28" s="2"/>
      <c r="L28" s="2"/>
      <c r="M28" s="2"/>
      <c r="N28" s="2"/>
      <c r="O28" s="2"/>
    </row>
    <row r="29" spans="2:16" s="3" customFormat="1" x14ac:dyDescent="0.25">
      <c r="B29" s="118"/>
      <c r="C29" s="82"/>
      <c r="D29" s="80"/>
      <c r="E29" s="43"/>
      <c r="F29" s="2"/>
      <c r="G29" s="4"/>
      <c r="H29" s="2"/>
      <c r="I29" s="2"/>
      <c r="J29" s="2"/>
      <c r="K29" s="2"/>
      <c r="L29" s="2"/>
      <c r="M29" s="2"/>
      <c r="N29" s="2"/>
      <c r="O29" s="2"/>
    </row>
    <row r="30" spans="2:16" s="3" customFormat="1" ht="15.75" thickBot="1" x14ac:dyDescent="0.3">
      <c r="B30" s="118"/>
      <c r="C30" s="82"/>
      <c r="D30" s="81" t="s">
        <v>49</v>
      </c>
      <c r="E30" s="43"/>
      <c r="G30" s="2"/>
      <c r="H30" s="4" t="s">
        <v>50</v>
      </c>
      <c r="I30" s="2"/>
      <c r="J30" s="2"/>
      <c r="K30" s="2"/>
      <c r="L30" s="2"/>
      <c r="M30" s="2"/>
      <c r="N30" s="2"/>
      <c r="O30" s="2"/>
      <c r="P30" s="2"/>
    </row>
    <row r="31" spans="2:16" s="3" customFormat="1" ht="287.45" customHeight="1" x14ac:dyDescent="0.25">
      <c r="B31" s="118"/>
      <c r="C31" s="82"/>
      <c r="D31" s="251" t="s">
        <v>916</v>
      </c>
      <c r="E31" s="43"/>
      <c r="F31" s="5"/>
      <c r="G31" s="2"/>
      <c r="H31" s="4" t="s">
        <v>51</v>
      </c>
      <c r="I31" s="2"/>
      <c r="J31" s="2"/>
      <c r="K31" s="2"/>
      <c r="L31" s="2"/>
      <c r="M31" s="2"/>
      <c r="N31" s="2"/>
      <c r="O31" s="2"/>
      <c r="P31" s="2"/>
    </row>
    <row r="32" spans="2:16" s="3" customFormat="1" ht="17.100000000000001" customHeight="1" x14ac:dyDescent="0.25">
      <c r="B32" s="118"/>
      <c r="C32" s="82"/>
      <c r="D32" s="310" t="s">
        <v>1091</v>
      </c>
      <c r="E32" s="43"/>
      <c r="F32" s="5"/>
      <c r="G32" s="2"/>
      <c r="H32" s="4"/>
      <c r="I32" s="2"/>
      <c r="J32" s="2"/>
      <c r="K32" s="2"/>
      <c r="L32" s="2"/>
      <c r="M32" s="2"/>
      <c r="N32" s="2"/>
      <c r="O32" s="2"/>
      <c r="P32" s="2"/>
    </row>
    <row r="33" spans="2:16" s="3" customFormat="1" ht="17.100000000000001" customHeight="1" x14ac:dyDescent="0.25">
      <c r="B33" s="118"/>
      <c r="C33" s="82"/>
      <c r="D33" s="310" t="s">
        <v>1090</v>
      </c>
      <c r="E33" s="43"/>
      <c r="F33" s="5"/>
      <c r="G33" s="2"/>
      <c r="H33" s="4"/>
      <c r="I33" s="2"/>
      <c r="J33" s="2"/>
      <c r="K33" s="2"/>
      <c r="L33" s="2"/>
      <c r="M33" s="2"/>
      <c r="N33" s="2"/>
      <c r="O33" s="2"/>
      <c r="P33" s="2"/>
    </row>
    <row r="34" spans="2:16" s="3" customFormat="1" x14ac:dyDescent="0.25">
      <c r="B34" s="118"/>
      <c r="C34" s="82"/>
      <c r="D34" s="310" t="s">
        <v>912</v>
      </c>
      <c r="E34" s="43"/>
      <c r="F34" s="5"/>
      <c r="G34" s="2"/>
      <c r="H34" s="4"/>
      <c r="I34" s="2"/>
      <c r="J34" s="2"/>
      <c r="K34" s="2"/>
      <c r="L34" s="2"/>
      <c r="M34" s="2"/>
      <c r="N34" s="2"/>
      <c r="O34" s="2"/>
      <c r="P34" s="2"/>
    </row>
    <row r="35" spans="2:16" s="3" customFormat="1" x14ac:dyDescent="0.25">
      <c r="B35" s="118"/>
      <c r="C35" s="82"/>
      <c r="D35" s="310" t="s">
        <v>1094</v>
      </c>
      <c r="E35" s="43"/>
      <c r="F35" s="5"/>
      <c r="G35" s="2"/>
      <c r="H35" s="4"/>
      <c r="I35" s="2"/>
      <c r="J35" s="2"/>
      <c r="K35" s="2"/>
      <c r="L35" s="2"/>
      <c r="M35" s="2"/>
      <c r="N35" s="2"/>
      <c r="O35" s="2"/>
      <c r="P35" s="2"/>
    </row>
    <row r="36" spans="2:16" s="3" customFormat="1" ht="21.6" customHeight="1" thickBot="1" x14ac:dyDescent="0.3">
      <c r="B36" s="118"/>
      <c r="C36" s="82"/>
      <c r="D36" s="403" t="s">
        <v>720</v>
      </c>
      <c r="E36" s="43"/>
      <c r="G36" s="2"/>
      <c r="H36" s="4"/>
      <c r="I36" s="2"/>
      <c r="J36" s="2"/>
      <c r="K36" s="2"/>
      <c r="L36" s="2"/>
      <c r="M36" s="2"/>
      <c r="N36" s="2"/>
      <c r="O36" s="2"/>
      <c r="P36" s="2"/>
    </row>
    <row r="37" spans="2:16" s="3" customFormat="1" ht="32.25" customHeight="1" thickBot="1" x14ac:dyDescent="0.3">
      <c r="B37" s="419" t="s">
        <v>52</v>
      </c>
      <c r="C37" s="421"/>
      <c r="D37" s="44"/>
      <c r="E37" s="43"/>
      <c r="G37" s="2"/>
      <c r="H37" s="4" t="s">
        <v>53</v>
      </c>
      <c r="I37" s="2"/>
      <c r="J37" s="2"/>
      <c r="K37" s="2"/>
      <c r="L37" s="2"/>
      <c r="M37" s="2"/>
      <c r="N37" s="2"/>
      <c r="O37" s="2"/>
      <c r="P37" s="2"/>
    </row>
    <row r="38" spans="2:16" s="3" customFormat="1" ht="17.25" customHeight="1" thickBot="1" x14ac:dyDescent="0.3">
      <c r="B38" s="118"/>
      <c r="C38" s="82"/>
      <c r="D38" s="248" t="s">
        <v>692</v>
      </c>
      <c r="E38" s="43"/>
      <c r="G38" s="2"/>
      <c r="H38" s="4" t="s">
        <v>54</v>
      </c>
      <c r="I38" s="2"/>
      <c r="J38" s="2"/>
      <c r="K38" s="2"/>
      <c r="L38" s="2"/>
      <c r="M38" s="2"/>
      <c r="N38" s="2"/>
      <c r="O38" s="2"/>
      <c r="P38" s="2"/>
    </row>
    <row r="39" spans="2:16" s="3" customFormat="1" x14ac:dyDescent="0.25">
      <c r="B39" s="118"/>
      <c r="C39" s="82"/>
      <c r="D39" s="44"/>
      <c r="E39" s="43"/>
      <c r="F39" s="5"/>
      <c r="G39" s="2"/>
      <c r="H39" s="4" t="s">
        <v>55</v>
      </c>
      <c r="I39" s="2"/>
      <c r="J39" s="2"/>
      <c r="K39" s="2"/>
      <c r="L39" s="2"/>
      <c r="M39" s="2"/>
      <c r="N39" s="2"/>
      <c r="O39" s="2"/>
      <c r="P39" s="2"/>
    </row>
    <row r="40" spans="2:16" s="3" customFormat="1" x14ac:dyDescent="0.25">
      <c r="B40" s="118"/>
      <c r="C40" s="122" t="s">
        <v>56</v>
      </c>
      <c r="D40" s="44"/>
      <c r="E40" s="43"/>
      <c r="G40" s="2"/>
      <c r="H40" s="4" t="s">
        <v>57</v>
      </c>
      <c r="I40" s="2"/>
      <c r="J40" s="2"/>
      <c r="K40" s="2"/>
      <c r="L40" s="2"/>
      <c r="M40" s="2"/>
      <c r="N40" s="2"/>
      <c r="O40" s="2"/>
      <c r="P40" s="2"/>
    </row>
    <row r="41" spans="2:16" s="3" customFormat="1" ht="31.5" customHeight="1" thickBot="1" x14ac:dyDescent="0.3">
      <c r="B41" s="419" t="s">
        <v>743</v>
      </c>
      <c r="C41" s="421"/>
      <c r="D41" s="44"/>
      <c r="E41" s="43"/>
      <c r="G41" s="2"/>
      <c r="H41" s="4" t="s">
        <v>58</v>
      </c>
      <c r="I41" s="2"/>
      <c r="J41" s="2"/>
      <c r="K41" s="2"/>
      <c r="L41" s="2"/>
      <c r="M41" s="2"/>
      <c r="N41" s="2"/>
      <c r="O41" s="2"/>
      <c r="P41" s="2"/>
    </row>
    <row r="42" spans="2:16" s="3" customFormat="1" x14ac:dyDescent="0.25">
      <c r="B42" s="118"/>
      <c r="C42" s="82" t="s">
        <v>59</v>
      </c>
      <c r="D42" s="18" t="s">
        <v>698</v>
      </c>
      <c r="E42" s="43"/>
      <c r="G42" s="2"/>
      <c r="H42" s="4" t="s">
        <v>60</v>
      </c>
      <c r="I42" s="2"/>
      <c r="J42" s="2"/>
      <c r="K42" s="2"/>
      <c r="L42" s="2"/>
      <c r="M42" s="2"/>
      <c r="N42" s="2"/>
      <c r="O42" s="2"/>
      <c r="P42" s="2"/>
    </row>
    <row r="43" spans="2:16" s="3" customFormat="1" x14ac:dyDescent="0.25">
      <c r="B43" s="118"/>
      <c r="C43" s="82" t="s">
        <v>61</v>
      </c>
      <c r="D43" s="249" t="s">
        <v>693</v>
      </c>
      <c r="E43" s="43"/>
      <c r="G43" s="2"/>
      <c r="H43" s="4" t="s">
        <v>62</v>
      </c>
      <c r="I43" s="2"/>
      <c r="J43" s="2"/>
      <c r="K43" s="2"/>
      <c r="L43" s="2"/>
      <c r="M43" s="2"/>
      <c r="N43" s="2"/>
      <c r="O43" s="2"/>
      <c r="P43" s="2"/>
    </row>
    <row r="44" spans="2:16" s="3" customFormat="1" ht="15.75" thickBot="1" x14ac:dyDescent="0.3">
      <c r="B44" s="118"/>
      <c r="C44" s="82" t="s">
        <v>63</v>
      </c>
      <c r="D44" s="19" t="s">
        <v>694</v>
      </c>
      <c r="E44" s="43"/>
      <c r="G44" s="2"/>
      <c r="H44" s="4" t="s">
        <v>64</v>
      </c>
      <c r="I44" s="2"/>
      <c r="J44" s="2"/>
      <c r="K44" s="2"/>
      <c r="L44" s="2"/>
      <c r="M44" s="2"/>
      <c r="N44" s="2"/>
      <c r="O44" s="2"/>
      <c r="P44" s="2"/>
    </row>
    <row r="45" spans="2:16" s="3" customFormat="1" ht="15" customHeight="1" thickBot="1" x14ac:dyDescent="0.3">
      <c r="B45" s="118"/>
      <c r="C45" s="78" t="s">
        <v>207</v>
      </c>
      <c r="D45" s="44"/>
      <c r="E45" s="43"/>
      <c r="G45" s="2"/>
      <c r="H45" s="4" t="s">
        <v>65</v>
      </c>
      <c r="I45" s="2"/>
      <c r="J45" s="2"/>
      <c r="K45" s="2"/>
      <c r="L45" s="2"/>
      <c r="M45" s="2"/>
      <c r="N45" s="2"/>
      <c r="O45" s="2"/>
      <c r="P45" s="2"/>
    </row>
    <row r="46" spans="2:16" s="3" customFormat="1" x14ac:dyDescent="0.25">
      <c r="B46" s="118"/>
      <c r="C46" s="82" t="s">
        <v>59</v>
      </c>
      <c r="D46" s="18" t="s">
        <v>756</v>
      </c>
      <c r="E46" s="43"/>
      <c r="G46" s="2"/>
      <c r="H46" s="4" t="s">
        <v>66</v>
      </c>
      <c r="I46" s="2"/>
      <c r="J46" s="2"/>
      <c r="K46" s="2"/>
      <c r="L46" s="2"/>
      <c r="M46" s="2"/>
      <c r="N46" s="2"/>
      <c r="O46" s="2"/>
      <c r="P46" s="2"/>
    </row>
    <row r="47" spans="2:16" s="3" customFormat="1" x14ac:dyDescent="0.25">
      <c r="B47" s="118"/>
      <c r="C47" s="82" t="s">
        <v>61</v>
      </c>
      <c r="D47" s="249" t="s">
        <v>695</v>
      </c>
      <c r="E47" s="43"/>
      <c r="G47" s="2"/>
      <c r="H47" s="4" t="s">
        <v>67</v>
      </c>
      <c r="I47" s="2"/>
      <c r="J47" s="2"/>
      <c r="K47" s="2"/>
      <c r="L47" s="2"/>
      <c r="M47" s="2"/>
      <c r="N47" s="2"/>
      <c r="O47" s="2"/>
      <c r="P47" s="2"/>
    </row>
    <row r="48" spans="2:16" s="3" customFormat="1" ht="15.75" thickBot="1" x14ac:dyDescent="0.3">
      <c r="B48" s="118"/>
      <c r="C48" s="82" t="s">
        <v>63</v>
      </c>
      <c r="D48" s="250" t="s">
        <v>694</v>
      </c>
      <c r="E48" s="43"/>
      <c r="G48" s="2"/>
      <c r="H48" s="4" t="s">
        <v>68</v>
      </c>
      <c r="I48" s="2"/>
      <c r="J48" s="2"/>
      <c r="K48" s="2"/>
      <c r="L48" s="2"/>
      <c r="M48" s="2"/>
      <c r="N48" s="2"/>
      <c r="O48" s="2"/>
      <c r="P48" s="2"/>
    </row>
    <row r="49" spans="1:16" s="3" customFormat="1" ht="15.75" thickBot="1" x14ac:dyDescent="0.3">
      <c r="B49" s="118"/>
      <c r="C49" s="78" t="s">
        <v>284</v>
      </c>
      <c r="D49" s="44"/>
      <c r="E49" s="43"/>
      <c r="G49" s="2"/>
      <c r="H49" s="4" t="s">
        <v>69</v>
      </c>
      <c r="I49" s="2"/>
      <c r="J49" s="2"/>
      <c r="K49" s="2"/>
      <c r="L49" s="2"/>
      <c r="M49" s="2"/>
      <c r="N49" s="2"/>
      <c r="O49" s="2"/>
      <c r="P49" s="2"/>
    </row>
    <row r="50" spans="1:16" s="3" customFormat="1" x14ac:dyDescent="0.25">
      <c r="B50" s="118"/>
      <c r="C50" s="82" t="s">
        <v>59</v>
      </c>
      <c r="D50" s="18" t="s">
        <v>767</v>
      </c>
      <c r="E50" s="43"/>
      <c r="G50" s="2"/>
      <c r="H50" s="4" t="s">
        <v>70</v>
      </c>
      <c r="I50" s="2"/>
      <c r="J50" s="2"/>
      <c r="K50" s="2"/>
      <c r="L50" s="2"/>
      <c r="M50" s="2"/>
      <c r="N50" s="2"/>
      <c r="O50" s="2"/>
      <c r="P50" s="2"/>
    </row>
    <row r="51" spans="1:16" s="3" customFormat="1" x14ac:dyDescent="0.25">
      <c r="B51" s="118"/>
      <c r="C51" s="82" t="s">
        <v>61</v>
      </c>
      <c r="D51" s="249" t="s">
        <v>768</v>
      </c>
      <c r="E51" s="43"/>
      <c r="G51" s="2"/>
      <c r="H51" s="4" t="s">
        <v>71</v>
      </c>
      <c r="I51" s="2"/>
      <c r="J51" s="2"/>
      <c r="K51" s="2"/>
      <c r="L51" s="2"/>
      <c r="M51" s="2"/>
      <c r="N51" s="2"/>
      <c r="O51" s="2"/>
      <c r="P51" s="2"/>
    </row>
    <row r="52" spans="1:16" ht="15.75" thickBot="1" x14ac:dyDescent="0.3">
      <c r="A52" s="3"/>
      <c r="B52" s="118"/>
      <c r="C52" s="82" t="s">
        <v>63</v>
      </c>
      <c r="D52" s="19" t="s">
        <v>769</v>
      </c>
      <c r="E52" s="43"/>
      <c r="H52" s="4" t="s">
        <v>72</v>
      </c>
    </row>
    <row r="53" spans="1:16" ht="15.75" thickBot="1" x14ac:dyDescent="0.3">
      <c r="B53" s="118"/>
      <c r="C53" s="78" t="s">
        <v>206</v>
      </c>
      <c r="D53" s="44"/>
      <c r="E53" s="43"/>
      <c r="H53" s="4" t="s">
        <v>73</v>
      </c>
    </row>
    <row r="54" spans="1:16" x14ac:dyDescent="0.25">
      <c r="B54" s="118"/>
      <c r="C54" s="82" t="s">
        <v>59</v>
      </c>
      <c r="D54" s="18" t="s">
        <v>699</v>
      </c>
      <c r="E54" s="43"/>
      <c r="H54" s="4" t="s">
        <v>74</v>
      </c>
    </row>
    <row r="55" spans="1:16" x14ac:dyDescent="0.25">
      <c r="B55" s="118"/>
      <c r="C55" s="82" t="s">
        <v>61</v>
      </c>
      <c r="D55" s="249" t="s">
        <v>696</v>
      </c>
      <c r="E55" s="43"/>
      <c r="H55" s="4" t="s">
        <v>75</v>
      </c>
    </row>
    <row r="56" spans="1:16" ht="15.75" thickBot="1" x14ac:dyDescent="0.3">
      <c r="B56" s="118"/>
      <c r="C56" s="82" t="s">
        <v>63</v>
      </c>
      <c r="D56" s="19" t="s">
        <v>697</v>
      </c>
      <c r="E56" s="43"/>
      <c r="H56" s="4" t="s">
        <v>76</v>
      </c>
    </row>
    <row r="57" spans="1:16" ht="15.75" thickBot="1" x14ac:dyDescent="0.3">
      <c r="B57" s="118"/>
      <c r="C57" s="78" t="s">
        <v>206</v>
      </c>
      <c r="D57" s="44"/>
      <c r="E57" s="43"/>
      <c r="H57" s="4" t="s">
        <v>77</v>
      </c>
    </row>
    <row r="58" spans="1:16" x14ac:dyDescent="0.25">
      <c r="B58" s="118"/>
      <c r="C58" s="82" t="s">
        <v>59</v>
      </c>
      <c r="D58" s="18" t="s">
        <v>913</v>
      </c>
      <c r="E58" s="43"/>
      <c r="H58" s="4" t="s">
        <v>78</v>
      </c>
    </row>
    <row r="59" spans="1:16" x14ac:dyDescent="0.25">
      <c r="B59" s="118"/>
      <c r="C59" s="82" t="s">
        <v>61</v>
      </c>
      <c r="D59" s="249" t="s">
        <v>770</v>
      </c>
      <c r="E59" s="43"/>
      <c r="H59" s="4" t="s">
        <v>79</v>
      </c>
    </row>
    <row r="60" spans="1:16" ht="15.75" thickBot="1" x14ac:dyDescent="0.3">
      <c r="B60" s="118"/>
      <c r="C60" s="82" t="s">
        <v>63</v>
      </c>
      <c r="D60" s="19">
        <v>42278</v>
      </c>
      <c r="E60" s="43"/>
      <c r="H60" s="4" t="s">
        <v>80</v>
      </c>
    </row>
    <row r="61" spans="1:16" ht="15.75" thickBot="1" x14ac:dyDescent="0.3">
      <c r="B61" s="118"/>
      <c r="C61" s="78" t="s">
        <v>206</v>
      </c>
      <c r="D61" s="44"/>
      <c r="E61" s="43"/>
      <c r="H61" s="4" t="s">
        <v>81</v>
      </c>
    </row>
    <row r="62" spans="1:16" x14ac:dyDescent="0.25">
      <c r="B62" s="118"/>
      <c r="C62" s="82" t="s">
        <v>59</v>
      </c>
      <c r="D62" s="18" t="s">
        <v>1093</v>
      </c>
      <c r="E62" s="43"/>
      <c r="H62" s="4" t="s">
        <v>82</v>
      </c>
    </row>
    <row r="63" spans="1:16" x14ac:dyDescent="0.25">
      <c r="B63" s="118"/>
      <c r="C63" s="82" t="s">
        <v>61</v>
      </c>
      <c r="D63" s="249" t="s">
        <v>1092</v>
      </c>
      <c r="E63" s="43"/>
      <c r="H63" s="4" t="s">
        <v>83</v>
      </c>
    </row>
    <row r="64" spans="1:16" ht="15.75" thickBot="1" x14ac:dyDescent="0.3">
      <c r="B64" s="118"/>
      <c r="C64" s="82" t="s">
        <v>63</v>
      </c>
      <c r="D64" s="19">
        <v>42962</v>
      </c>
      <c r="E64" s="43"/>
      <c r="H64" s="4" t="s">
        <v>84</v>
      </c>
    </row>
    <row r="65" spans="2:8" ht="15.75" thickBot="1" x14ac:dyDescent="0.3">
      <c r="B65" s="123"/>
      <c r="C65" s="124"/>
      <c r="D65" s="83"/>
      <c r="E65" s="49"/>
      <c r="H65" s="4" t="s">
        <v>85</v>
      </c>
    </row>
    <row r="66" spans="2:8" x14ac:dyDescent="0.25">
      <c r="H66" s="4" t="s">
        <v>86</v>
      </c>
    </row>
    <row r="67" spans="2:8" x14ac:dyDescent="0.25">
      <c r="H67" s="4" t="s">
        <v>87</v>
      </c>
    </row>
    <row r="68" spans="2:8" x14ac:dyDescent="0.25">
      <c r="H68" s="4" t="s">
        <v>88</v>
      </c>
    </row>
    <row r="69" spans="2:8" x14ac:dyDescent="0.25">
      <c r="H69" s="4" t="s">
        <v>89</v>
      </c>
    </row>
    <row r="70" spans="2:8" x14ac:dyDescent="0.25">
      <c r="H70" s="4" t="s">
        <v>90</v>
      </c>
    </row>
    <row r="71" spans="2:8" x14ac:dyDescent="0.25">
      <c r="H71" s="4" t="s">
        <v>91</v>
      </c>
    </row>
    <row r="72" spans="2:8" x14ac:dyDescent="0.25">
      <c r="H72" s="4" t="s">
        <v>92</v>
      </c>
    </row>
    <row r="73" spans="2:8" x14ac:dyDescent="0.25">
      <c r="H73" s="4" t="s">
        <v>93</v>
      </c>
    </row>
    <row r="74" spans="2:8" x14ac:dyDescent="0.25">
      <c r="H74" s="4" t="s">
        <v>94</v>
      </c>
    </row>
    <row r="75" spans="2:8" x14ac:dyDescent="0.25">
      <c r="H75" s="4" t="s">
        <v>95</v>
      </c>
    </row>
    <row r="76" spans="2:8" x14ac:dyDescent="0.25">
      <c r="H76" s="4" t="s">
        <v>96</v>
      </c>
    </row>
    <row r="77" spans="2:8" x14ac:dyDescent="0.25">
      <c r="H77" s="4" t="s">
        <v>97</v>
      </c>
    </row>
    <row r="78" spans="2:8" x14ac:dyDescent="0.25">
      <c r="H78" s="4" t="s">
        <v>98</v>
      </c>
    </row>
    <row r="79" spans="2:8" x14ac:dyDescent="0.25">
      <c r="H79" s="4" t="s">
        <v>99</v>
      </c>
    </row>
    <row r="80" spans="2:8" x14ac:dyDescent="0.25">
      <c r="H80" s="4" t="s">
        <v>100</v>
      </c>
    </row>
    <row r="81" spans="8:8" x14ac:dyDescent="0.25">
      <c r="H81" s="4" t="s">
        <v>101</v>
      </c>
    </row>
    <row r="82" spans="8:8" x14ac:dyDescent="0.25">
      <c r="H82" s="4" t="s">
        <v>102</v>
      </c>
    </row>
    <row r="83" spans="8:8" x14ac:dyDescent="0.25">
      <c r="H83" s="4" t="s">
        <v>103</v>
      </c>
    </row>
    <row r="84" spans="8:8" x14ac:dyDescent="0.25">
      <c r="H84" s="4" t="s">
        <v>104</v>
      </c>
    </row>
    <row r="85" spans="8:8" x14ac:dyDescent="0.25">
      <c r="H85" s="4" t="s">
        <v>105</v>
      </c>
    </row>
    <row r="86" spans="8:8" x14ac:dyDescent="0.25">
      <c r="H86" s="4" t="s">
        <v>106</v>
      </c>
    </row>
    <row r="87" spans="8:8" x14ac:dyDescent="0.25">
      <c r="H87" s="4" t="s">
        <v>107</v>
      </c>
    </row>
    <row r="88" spans="8:8" x14ac:dyDescent="0.25">
      <c r="H88" s="4" t="s">
        <v>108</v>
      </c>
    </row>
    <row r="89" spans="8:8" x14ac:dyDescent="0.25">
      <c r="H89" s="4" t="s">
        <v>109</v>
      </c>
    </row>
    <row r="90" spans="8:8" x14ac:dyDescent="0.25">
      <c r="H90" s="4" t="s">
        <v>110</v>
      </c>
    </row>
    <row r="91" spans="8:8" x14ac:dyDescent="0.25">
      <c r="H91" s="4" t="s">
        <v>111</v>
      </c>
    </row>
    <row r="92" spans="8:8" x14ac:dyDescent="0.25">
      <c r="H92" s="4" t="s">
        <v>112</v>
      </c>
    </row>
    <row r="93" spans="8:8" x14ac:dyDescent="0.25">
      <c r="H93" s="4" t="s">
        <v>113</v>
      </c>
    </row>
    <row r="94" spans="8:8" x14ac:dyDescent="0.25">
      <c r="H94" s="4" t="s">
        <v>114</v>
      </c>
    </row>
    <row r="95" spans="8:8" x14ac:dyDescent="0.25">
      <c r="H95" s="4" t="s">
        <v>115</v>
      </c>
    </row>
    <row r="96" spans="8:8" x14ac:dyDescent="0.25">
      <c r="H96" s="4" t="s">
        <v>116</v>
      </c>
    </row>
    <row r="97" spans="8:8" x14ac:dyDescent="0.25">
      <c r="H97" s="4" t="s">
        <v>117</v>
      </c>
    </row>
    <row r="98" spans="8:8" x14ac:dyDescent="0.25">
      <c r="H98" s="4" t="s">
        <v>118</v>
      </c>
    </row>
    <row r="99" spans="8:8" x14ac:dyDescent="0.25">
      <c r="H99" s="4" t="s">
        <v>119</v>
      </c>
    </row>
    <row r="100" spans="8:8" x14ac:dyDescent="0.25">
      <c r="H100" s="4" t="s">
        <v>120</v>
      </c>
    </row>
    <row r="101" spans="8:8" x14ac:dyDescent="0.25">
      <c r="H101" s="4" t="s">
        <v>121</v>
      </c>
    </row>
    <row r="102" spans="8:8" x14ac:dyDescent="0.25">
      <c r="H102" s="4" t="s">
        <v>122</v>
      </c>
    </row>
    <row r="103" spans="8:8" x14ac:dyDescent="0.25">
      <c r="H103" s="4" t="s">
        <v>123</v>
      </c>
    </row>
    <row r="104" spans="8:8" x14ac:dyDescent="0.25">
      <c r="H104" s="4" t="s">
        <v>124</v>
      </c>
    </row>
    <row r="105" spans="8:8" x14ac:dyDescent="0.25">
      <c r="H105" s="4" t="s">
        <v>125</v>
      </c>
    </row>
    <row r="106" spans="8:8" x14ac:dyDescent="0.25">
      <c r="H106" s="4" t="s">
        <v>126</v>
      </c>
    </row>
    <row r="107" spans="8:8" x14ac:dyDescent="0.25">
      <c r="H107" s="4" t="s">
        <v>127</v>
      </c>
    </row>
    <row r="108" spans="8:8" x14ac:dyDescent="0.25">
      <c r="H108" s="4" t="s">
        <v>128</v>
      </c>
    </row>
    <row r="109" spans="8:8" x14ac:dyDescent="0.25">
      <c r="H109" s="4" t="s">
        <v>129</v>
      </c>
    </row>
    <row r="110" spans="8:8" x14ac:dyDescent="0.25">
      <c r="H110" s="4" t="s">
        <v>130</v>
      </c>
    </row>
    <row r="111" spans="8:8" x14ac:dyDescent="0.25">
      <c r="H111" s="4" t="s">
        <v>131</v>
      </c>
    </row>
    <row r="112" spans="8:8" x14ac:dyDescent="0.25">
      <c r="H112" s="4" t="s">
        <v>132</v>
      </c>
    </row>
    <row r="113" spans="8:8" x14ac:dyDescent="0.25">
      <c r="H113" s="4" t="s">
        <v>133</v>
      </c>
    </row>
    <row r="114" spans="8:8" x14ac:dyDescent="0.25">
      <c r="H114" s="4" t="s">
        <v>134</v>
      </c>
    </row>
    <row r="115" spans="8:8" x14ac:dyDescent="0.25">
      <c r="H115" s="4" t="s">
        <v>135</v>
      </c>
    </row>
    <row r="116" spans="8:8" x14ac:dyDescent="0.25">
      <c r="H116" s="4" t="s">
        <v>136</v>
      </c>
    </row>
    <row r="117" spans="8:8" x14ac:dyDescent="0.25">
      <c r="H117" s="4" t="s">
        <v>137</v>
      </c>
    </row>
    <row r="118" spans="8:8" x14ac:dyDescent="0.25">
      <c r="H118" s="4" t="s">
        <v>138</v>
      </c>
    </row>
    <row r="119" spans="8:8" x14ac:dyDescent="0.25">
      <c r="H119" s="4" t="s">
        <v>139</v>
      </c>
    </row>
    <row r="120" spans="8:8" x14ac:dyDescent="0.25">
      <c r="H120" s="4" t="s">
        <v>140</v>
      </c>
    </row>
    <row r="121" spans="8:8" x14ac:dyDescent="0.25">
      <c r="H121" s="4" t="s">
        <v>141</v>
      </c>
    </row>
    <row r="122" spans="8:8" x14ac:dyDescent="0.25">
      <c r="H122" s="4" t="s">
        <v>142</v>
      </c>
    </row>
    <row r="123" spans="8:8" x14ac:dyDescent="0.25">
      <c r="H123" s="4" t="s">
        <v>143</v>
      </c>
    </row>
    <row r="124" spans="8:8" x14ac:dyDescent="0.25">
      <c r="H124" s="4" t="s">
        <v>144</v>
      </c>
    </row>
    <row r="125" spans="8:8" x14ac:dyDescent="0.25">
      <c r="H125" s="4" t="s">
        <v>145</v>
      </c>
    </row>
    <row r="126" spans="8:8" x14ac:dyDescent="0.25">
      <c r="H126" s="4" t="s">
        <v>146</v>
      </c>
    </row>
    <row r="127" spans="8:8" x14ac:dyDescent="0.25">
      <c r="H127" s="4" t="s">
        <v>147</v>
      </c>
    </row>
    <row r="128" spans="8:8" x14ac:dyDescent="0.25">
      <c r="H128" s="4" t="s">
        <v>148</v>
      </c>
    </row>
    <row r="129" spans="8:8" x14ac:dyDescent="0.25">
      <c r="H129" s="4" t="s">
        <v>149</v>
      </c>
    </row>
    <row r="130" spans="8:8" x14ac:dyDescent="0.25">
      <c r="H130" s="4" t="s">
        <v>150</v>
      </c>
    </row>
    <row r="131" spans="8:8" x14ac:dyDescent="0.25">
      <c r="H131" s="4" t="s">
        <v>151</v>
      </c>
    </row>
    <row r="132" spans="8:8" x14ac:dyDescent="0.25">
      <c r="H132" s="4" t="s">
        <v>152</v>
      </c>
    </row>
    <row r="133" spans="8:8" x14ac:dyDescent="0.25">
      <c r="H133" s="4" t="s">
        <v>153</v>
      </c>
    </row>
    <row r="134" spans="8:8" x14ac:dyDescent="0.25">
      <c r="H134" s="4" t="s">
        <v>154</v>
      </c>
    </row>
    <row r="135" spans="8:8" x14ac:dyDescent="0.25">
      <c r="H135" s="4" t="s">
        <v>155</v>
      </c>
    </row>
    <row r="136" spans="8:8" x14ac:dyDescent="0.25">
      <c r="H136" s="4" t="s">
        <v>156</v>
      </c>
    </row>
    <row r="137" spans="8:8" x14ac:dyDescent="0.25">
      <c r="H137" s="4" t="s">
        <v>157</v>
      </c>
    </row>
    <row r="138" spans="8:8" x14ac:dyDescent="0.25">
      <c r="H138" s="4" t="s">
        <v>158</v>
      </c>
    </row>
    <row r="139" spans="8:8" x14ac:dyDescent="0.25">
      <c r="H139" s="4" t="s">
        <v>159</v>
      </c>
    </row>
    <row r="140" spans="8:8" x14ac:dyDescent="0.25">
      <c r="H140" s="4" t="s">
        <v>160</v>
      </c>
    </row>
    <row r="141" spans="8:8" x14ac:dyDescent="0.25">
      <c r="H141" s="4" t="s">
        <v>161</v>
      </c>
    </row>
    <row r="142" spans="8:8" x14ac:dyDescent="0.25">
      <c r="H142" s="4" t="s">
        <v>162</v>
      </c>
    </row>
    <row r="143" spans="8:8" x14ac:dyDescent="0.25">
      <c r="H143" s="4" t="s">
        <v>163</v>
      </c>
    </row>
    <row r="144" spans="8:8" x14ac:dyDescent="0.25">
      <c r="H144" s="4" t="s">
        <v>164</v>
      </c>
    </row>
    <row r="145" spans="8:8" x14ac:dyDescent="0.25">
      <c r="H145" s="4" t="s">
        <v>165</v>
      </c>
    </row>
    <row r="146" spans="8:8" x14ac:dyDescent="0.25">
      <c r="H146" s="4" t="s">
        <v>166</v>
      </c>
    </row>
    <row r="147" spans="8:8" x14ac:dyDescent="0.25">
      <c r="H147" s="4" t="s">
        <v>167</v>
      </c>
    </row>
    <row r="148" spans="8:8" x14ac:dyDescent="0.25">
      <c r="H148" s="4" t="s">
        <v>168</v>
      </c>
    </row>
    <row r="149" spans="8:8" x14ac:dyDescent="0.25">
      <c r="H149" s="4" t="s">
        <v>169</v>
      </c>
    </row>
    <row r="150" spans="8:8" x14ac:dyDescent="0.25">
      <c r="H150" s="4" t="s">
        <v>170</v>
      </c>
    </row>
    <row r="151" spans="8:8" x14ac:dyDescent="0.25">
      <c r="H151" s="4" t="s">
        <v>171</v>
      </c>
    </row>
    <row r="152" spans="8:8" x14ac:dyDescent="0.25">
      <c r="H152" s="4" t="s">
        <v>172</v>
      </c>
    </row>
    <row r="153" spans="8:8" x14ac:dyDescent="0.25">
      <c r="H153" s="4" t="s">
        <v>173</v>
      </c>
    </row>
    <row r="154" spans="8:8" x14ac:dyDescent="0.25">
      <c r="H154" s="4" t="s">
        <v>174</v>
      </c>
    </row>
    <row r="155" spans="8:8" x14ac:dyDescent="0.25">
      <c r="H155" s="4" t="s">
        <v>175</v>
      </c>
    </row>
    <row r="156" spans="8:8" x14ac:dyDescent="0.25">
      <c r="H156" s="4" t="s">
        <v>176</v>
      </c>
    </row>
    <row r="157" spans="8:8" x14ac:dyDescent="0.25">
      <c r="H157" s="4" t="s">
        <v>177</v>
      </c>
    </row>
    <row r="158" spans="8:8" x14ac:dyDescent="0.25">
      <c r="H158" s="4" t="s">
        <v>178</v>
      </c>
    </row>
    <row r="159" spans="8:8" x14ac:dyDescent="0.25">
      <c r="H159" s="4" t="s">
        <v>179</v>
      </c>
    </row>
    <row r="160" spans="8:8" x14ac:dyDescent="0.25">
      <c r="H160" s="4" t="s">
        <v>180</v>
      </c>
    </row>
    <row r="161" spans="8:8" x14ac:dyDescent="0.25">
      <c r="H161" s="4" t="s">
        <v>181</v>
      </c>
    </row>
    <row r="162" spans="8:8" x14ac:dyDescent="0.25">
      <c r="H162" s="4" t="s">
        <v>182</v>
      </c>
    </row>
    <row r="163" spans="8:8" x14ac:dyDescent="0.25">
      <c r="H163" s="4" t="s">
        <v>183</v>
      </c>
    </row>
    <row r="164" spans="8:8" x14ac:dyDescent="0.25">
      <c r="H164" s="4" t="s">
        <v>184</v>
      </c>
    </row>
    <row r="165" spans="8:8" x14ac:dyDescent="0.25">
      <c r="H165" s="4" t="s">
        <v>185</v>
      </c>
    </row>
    <row r="166" spans="8:8" x14ac:dyDescent="0.25">
      <c r="H166" s="4" t="s">
        <v>186</v>
      </c>
    </row>
    <row r="167" spans="8:8" x14ac:dyDescent="0.25">
      <c r="H167" s="4" t="s">
        <v>187</v>
      </c>
    </row>
    <row r="168" spans="8:8" x14ac:dyDescent="0.25">
      <c r="H168" s="4" t="s">
        <v>188</v>
      </c>
    </row>
    <row r="169" spans="8:8" x14ac:dyDescent="0.25">
      <c r="H169" s="4" t="s">
        <v>189</v>
      </c>
    </row>
    <row r="170" spans="8:8" x14ac:dyDescent="0.25">
      <c r="H170" s="4" t="s">
        <v>190</v>
      </c>
    </row>
    <row r="171" spans="8:8" x14ac:dyDescent="0.25">
      <c r="H171" s="4" t="s">
        <v>191</v>
      </c>
    </row>
    <row r="172" spans="8:8" x14ac:dyDescent="0.25">
      <c r="H172" s="4" t="s">
        <v>192</v>
      </c>
    </row>
    <row r="173" spans="8:8" x14ac:dyDescent="0.25">
      <c r="H173" s="4" t="s">
        <v>193</v>
      </c>
    </row>
    <row r="174" spans="8:8" x14ac:dyDescent="0.25">
      <c r="H174" s="4" t="s">
        <v>194</v>
      </c>
    </row>
    <row r="175" spans="8:8" x14ac:dyDescent="0.25">
      <c r="H175" s="4" t="s">
        <v>195</v>
      </c>
    </row>
    <row r="176" spans="8:8" x14ac:dyDescent="0.25">
      <c r="H176" s="4" t="s">
        <v>196</v>
      </c>
    </row>
    <row r="177" spans="8:8" x14ac:dyDescent="0.25">
      <c r="H177" s="4" t="s">
        <v>197</v>
      </c>
    </row>
    <row r="178" spans="8:8" x14ac:dyDescent="0.25">
      <c r="H178" s="4" t="s">
        <v>198</v>
      </c>
    </row>
    <row r="179" spans="8:8" x14ac:dyDescent="0.25">
      <c r="H179" s="4" t="s">
        <v>199</v>
      </c>
    </row>
    <row r="180" spans="8:8" x14ac:dyDescent="0.25">
      <c r="H180" s="4" t="s">
        <v>200</v>
      </c>
    </row>
    <row r="181" spans="8:8" x14ac:dyDescent="0.25">
      <c r="H181" s="4" t="s">
        <v>201</v>
      </c>
    </row>
    <row r="182" spans="8:8" x14ac:dyDescent="0.25">
      <c r="H182" s="4" t="s">
        <v>202</v>
      </c>
    </row>
  </sheetData>
  <mergeCells count="9">
    <mergeCell ref="D23:D24"/>
    <mergeCell ref="B16:C16"/>
    <mergeCell ref="B27:C27"/>
    <mergeCell ref="B41:C41"/>
    <mergeCell ref="B26:C26"/>
    <mergeCell ref="B19:C19"/>
    <mergeCell ref="B23:C24"/>
    <mergeCell ref="B25:C25"/>
    <mergeCell ref="B37:C37"/>
  </mergeCells>
  <dataValidations disablePrompts="1" count="5">
    <dataValidation type="list" allowBlank="1" showInputMessage="1" showErrorMessage="1" sqref="D65539">
      <formula1>$P$15:$P$26</formula1>
    </dataValidation>
    <dataValidation type="list" allowBlank="1" showInputMessage="1" showErrorMessage="1" sqref="IV65537">
      <formula1>$K$15:$K$19</formula1>
    </dataValidation>
    <dataValidation type="list" allowBlank="1" showInputMessage="1" showErrorMessage="1" sqref="D65538">
      <formula1>$O$15:$O$26</formula1>
    </dataValidation>
    <dataValidation type="list" allowBlank="1" showInputMessage="1" showErrorMessage="1" sqref="IV65530 D65530">
      <formula1>$I$15:$I$17</formula1>
    </dataValidation>
    <dataValidation type="list" allowBlank="1" showInputMessage="1" showErrorMessage="1" sqref="IV65531:IV65535 D65531:D65535">
      <formula1>$H$15:$H$182</formula1>
    </dataValidation>
  </dataValidations>
  <hyperlinks>
    <hyperlink ref="D38" r:id="rId1"/>
    <hyperlink ref="D47" r:id="rId2"/>
    <hyperlink ref="D55" r:id="rId3"/>
    <hyperlink ref="D43" r:id="rId4"/>
    <hyperlink ref="D34" r:id="rId5"/>
    <hyperlink ref="D32" r:id="rId6"/>
    <hyperlink ref="D33" r:id="rId7"/>
    <hyperlink ref="D63" r:id="rId8"/>
    <hyperlink ref="D36" r:id="rId9"/>
    <hyperlink ref="D35" r:id="rId10"/>
  </hyperlinks>
  <pageMargins left="0.7" right="0.7" top="0.75" bottom="0.75" header="0.3" footer="0.3"/>
  <pageSetup orientation="landscape" r:id="rId11"/>
  <drawing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85" zoomScaleNormal="85" workbookViewId="0">
      <selection activeCell="H2" sqref="H2"/>
    </sheetView>
  </sheetViews>
  <sheetFormatPr defaultColWidth="9.140625" defaultRowHeight="12.75" x14ac:dyDescent="0.2"/>
  <cols>
    <col min="1" max="1" width="38.42578125" style="285" customWidth="1"/>
    <col min="2" max="2" width="25.42578125" style="285" customWidth="1"/>
    <col min="3" max="3" width="21.5703125" style="285" customWidth="1"/>
    <col min="4" max="4" width="22.140625" style="285" customWidth="1"/>
    <col min="5" max="5" width="11.5703125" style="285" customWidth="1"/>
    <col min="6" max="6" width="52.5703125" style="285" customWidth="1"/>
    <col min="7" max="7" width="3.28515625" style="285" customWidth="1"/>
    <col min="8" max="254" width="9.140625" style="285"/>
    <col min="255" max="255" width="31.5703125" style="285" customWidth="1"/>
    <col min="256" max="256" width="11.5703125" style="285" customWidth="1"/>
    <col min="257" max="257" width="9.140625" style="285"/>
    <col min="258" max="258" width="17.42578125" style="285" customWidth="1"/>
    <col min="259" max="259" width="50.42578125" style="285" customWidth="1"/>
    <col min="260" max="510" width="9.140625" style="285"/>
    <col min="511" max="511" width="31.5703125" style="285" customWidth="1"/>
    <col min="512" max="512" width="11.5703125" style="285" customWidth="1"/>
    <col min="513" max="513" width="9.140625" style="285"/>
    <col min="514" max="514" width="17.42578125" style="285" customWidth="1"/>
    <col min="515" max="515" width="50.42578125" style="285" customWidth="1"/>
    <col min="516" max="766" width="9.140625" style="285"/>
    <col min="767" max="767" width="31.5703125" style="285" customWidth="1"/>
    <col min="768" max="768" width="11.5703125" style="285" customWidth="1"/>
    <col min="769" max="769" width="9.140625" style="285"/>
    <col min="770" max="770" width="17.42578125" style="285" customWidth="1"/>
    <col min="771" max="771" width="50.42578125" style="285" customWidth="1"/>
    <col min="772" max="1022" width="9.140625" style="285"/>
    <col min="1023" max="1023" width="31.5703125" style="285" customWidth="1"/>
    <col min="1024" max="1024" width="11.5703125" style="285" customWidth="1"/>
    <col min="1025" max="1025" width="9.140625" style="285"/>
    <col min="1026" max="1026" width="17.42578125" style="285" customWidth="1"/>
    <col min="1027" max="1027" width="50.42578125" style="285" customWidth="1"/>
    <col min="1028" max="1278" width="9.140625" style="285"/>
    <col min="1279" max="1279" width="31.5703125" style="285" customWidth="1"/>
    <col min="1280" max="1280" width="11.5703125" style="285" customWidth="1"/>
    <col min="1281" max="1281" width="9.140625" style="285"/>
    <col min="1282" max="1282" width="17.42578125" style="285" customWidth="1"/>
    <col min="1283" max="1283" width="50.42578125" style="285" customWidth="1"/>
    <col min="1284" max="1534" width="9.140625" style="285"/>
    <col min="1535" max="1535" width="31.5703125" style="285" customWidth="1"/>
    <col min="1536" max="1536" width="11.5703125" style="285" customWidth="1"/>
    <col min="1537" max="1537" width="9.140625" style="285"/>
    <col min="1538" max="1538" width="17.42578125" style="285" customWidth="1"/>
    <col min="1539" max="1539" width="50.42578125" style="285" customWidth="1"/>
    <col min="1540" max="1790" width="9.140625" style="285"/>
    <col min="1791" max="1791" width="31.5703125" style="285" customWidth="1"/>
    <col min="1792" max="1792" width="11.5703125" style="285" customWidth="1"/>
    <col min="1793" max="1793" width="9.140625" style="285"/>
    <col min="1794" max="1794" width="17.42578125" style="285" customWidth="1"/>
    <col min="1795" max="1795" width="50.42578125" style="285" customWidth="1"/>
    <col min="1796" max="2046" width="9.140625" style="285"/>
    <col min="2047" max="2047" width="31.5703125" style="285" customWidth="1"/>
    <col min="2048" max="2048" width="11.5703125" style="285" customWidth="1"/>
    <col min="2049" max="2049" width="9.140625" style="285"/>
    <col min="2050" max="2050" width="17.42578125" style="285" customWidth="1"/>
    <col min="2051" max="2051" width="50.42578125" style="285" customWidth="1"/>
    <col min="2052" max="2302" width="9.140625" style="285"/>
    <col min="2303" max="2303" width="31.5703125" style="285" customWidth="1"/>
    <col min="2304" max="2304" width="11.5703125" style="285" customWidth="1"/>
    <col min="2305" max="2305" width="9.140625" style="285"/>
    <col min="2306" max="2306" width="17.42578125" style="285" customWidth="1"/>
    <col min="2307" max="2307" width="50.42578125" style="285" customWidth="1"/>
    <col min="2308" max="2558" width="9.140625" style="285"/>
    <col min="2559" max="2559" width="31.5703125" style="285" customWidth="1"/>
    <col min="2560" max="2560" width="11.5703125" style="285" customWidth="1"/>
    <col min="2561" max="2561" width="9.140625" style="285"/>
    <col min="2562" max="2562" width="17.42578125" style="285" customWidth="1"/>
    <col min="2563" max="2563" width="50.42578125" style="285" customWidth="1"/>
    <col min="2564" max="2814" width="9.140625" style="285"/>
    <col min="2815" max="2815" width="31.5703125" style="285" customWidth="1"/>
    <col min="2816" max="2816" width="11.5703125" style="285" customWidth="1"/>
    <col min="2817" max="2817" width="9.140625" style="285"/>
    <col min="2818" max="2818" width="17.42578125" style="285" customWidth="1"/>
    <col min="2819" max="2819" width="50.42578125" style="285" customWidth="1"/>
    <col min="2820" max="3070" width="9.140625" style="285"/>
    <col min="3071" max="3071" width="31.5703125" style="285" customWidth="1"/>
    <col min="3072" max="3072" width="11.5703125" style="285" customWidth="1"/>
    <col min="3073" max="3073" width="9.140625" style="285"/>
    <col min="3074" max="3074" width="17.42578125" style="285" customWidth="1"/>
    <col min="3075" max="3075" width="50.42578125" style="285" customWidth="1"/>
    <col min="3076" max="3326" width="9.140625" style="285"/>
    <col min="3327" max="3327" width="31.5703125" style="285" customWidth="1"/>
    <col min="3328" max="3328" width="11.5703125" style="285" customWidth="1"/>
    <col min="3329" max="3329" width="9.140625" style="285"/>
    <col min="3330" max="3330" width="17.42578125" style="285" customWidth="1"/>
    <col min="3331" max="3331" width="50.42578125" style="285" customWidth="1"/>
    <col min="3332" max="3582" width="9.140625" style="285"/>
    <col min="3583" max="3583" width="31.5703125" style="285" customWidth="1"/>
    <col min="3584" max="3584" width="11.5703125" style="285" customWidth="1"/>
    <col min="3585" max="3585" width="9.140625" style="285"/>
    <col min="3586" max="3586" width="17.42578125" style="285" customWidth="1"/>
    <col min="3587" max="3587" width="50.42578125" style="285" customWidth="1"/>
    <col min="3588" max="3838" width="9.140625" style="285"/>
    <col min="3839" max="3839" width="31.5703125" style="285" customWidth="1"/>
    <col min="3840" max="3840" width="11.5703125" style="285" customWidth="1"/>
    <col min="3841" max="3841" width="9.140625" style="285"/>
    <col min="3842" max="3842" width="17.42578125" style="285" customWidth="1"/>
    <col min="3843" max="3843" width="50.42578125" style="285" customWidth="1"/>
    <col min="3844" max="4094" width="9.140625" style="285"/>
    <col min="4095" max="4095" width="31.5703125" style="285" customWidth="1"/>
    <col min="4096" max="4096" width="11.5703125" style="285" customWidth="1"/>
    <col min="4097" max="4097" width="9.140625" style="285"/>
    <col min="4098" max="4098" width="17.42578125" style="285" customWidth="1"/>
    <col min="4099" max="4099" width="50.42578125" style="285" customWidth="1"/>
    <col min="4100" max="4350" width="9.140625" style="285"/>
    <col min="4351" max="4351" width="31.5703125" style="285" customWidth="1"/>
    <col min="4352" max="4352" width="11.5703125" style="285" customWidth="1"/>
    <col min="4353" max="4353" width="9.140625" style="285"/>
    <col min="4354" max="4354" width="17.42578125" style="285" customWidth="1"/>
    <col min="4355" max="4355" width="50.42578125" style="285" customWidth="1"/>
    <col min="4356" max="4606" width="9.140625" style="285"/>
    <col min="4607" max="4607" width="31.5703125" style="285" customWidth="1"/>
    <col min="4608" max="4608" width="11.5703125" style="285" customWidth="1"/>
    <col min="4609" max="4609" width="9.140625" style="285"/>
    <col min="4610" max="4610" width="17.42578125" style="285" customWidth="1"/>
    <col min="4611" max="4611" width="50.42578125" style="285" customWidth="1"/>
    <col min="4612" max="4862" width="9.140625" style="285"/>
    <col min="4863" max="4863" width="31.5703125" style="285" customWidth="1"/>
    <col min="4864" max="4864" width="11.5703125" style="285" customWidth="1"/>
    <col min="4865" max="4865" width="9.140625" style="285"/>
    <col min="4866" max="4866" width="17.42578125" style="285" customWidth="1"/>
    <col min="4867" max="4867" width="50.42578125" style="285" customWidth="1"/>
    <col min="4868" max="5118" width="9.140625" style="285"/>
    <col min="5119" max="5119" width="31.5703125" style="285" customWidth="1"/>
    <col min="5120" max="5120" width="11.5703125" style="285" customWidth="1"/>
    <col min="5121" max="5121" width="9.140625" style="285"/>
    <col min="5122" max="5122" width="17.42578125" style="285" customWidth="1"/>
    <col min="5123" max="5123" width="50.42578125" style="285" customWidth="1"/>
    <col min="5124" max="5374" width="9.140625" style="285"/>
    <col min="5375" max="5375" width="31.5703125" style="285" customWidth="1"/>
    <col min="5376" max="5376" width="11.5703125" style="285" customWidth="1"/>
    <col min="5377" max="5377" width="9.140625" style="285"/>
    <col min="5378" max="5378" width="17.42578125" style="285" customWidth="1"/>
    <col min="5379" max="5379" width="50.42578125" style="285" customWidth="1"/>
    <col min="5380" max="5630" width="9.140625" style="285"/>
    <col min="5631" max="5631" width="31.5703125" style="285" customWidth="1"/>
    <col min="5632" max="5632" width="11.5703125" style="285" customWidth="1"/>
    <col min="5633" max="5633" width="9.140625" style="285"/>
    <col min="5634" max="5634" width="17.42578125" style="285" customWidth="1"/>
    <col min="5635" max="5635" width="50.42578125" style="285" customWidth="1"/>
    <col min="5636" max="5886" width="9.140625" style="285"/>
    <col min="5887" max="5887" width="31.5703125" style="285" customWidth="1"/>
    <col min="5888" max="5888" width="11.5703125" style="285" customWidth="1"/>
    <col min="5889" max="5889" width="9.140625" style="285"/>
    <col min="5890" max="5890" width="17.42578125" style="285" customWidth="1"/>
    <col min="5891" max="5891" width="50.42578125" style="285" customWidth="1"/>
    <col min="5892" max="6142" width="9.140625" style="285"/>
    <col min="6143" max="6143" width="31.5703125" style="285" customWidth="1"/>
    <col min="6144" max="6144" width="11.5703125" style="285" customWidth="1"/>
    <col min="6145" max="6145" width="9.140625" style="285"/>
    <col min="6146" max="6146" width="17.42578125" style="285" customWidth="1"/>
    <col min="6147" max="6147" width="50.42578125" style="285" customWidth="1"/>
    <col min="6148" max="6398" width="9.140625" style="285"/>
    <col min="6399" max="6399" width="31.5703125" style="285" customWidth="1"/>
    <col min="6400" max="6400" width="11.5703125" style="285" customWidth="1"/>
    <col min="6401" max="6401" width="9.140625" style="285"/>
    <col min="6402" max="6402" width="17.42578125" style="285" customWidth="1"/>
    <col min="6403" max="6403" width="50.42578125" style="285" customWidth="1"/>
    <col min="6404" max="6654" width="9.140625" style="285"/>
    <col min="6655" max="6655" width="31.5703125" style="285" customWidth="1"/>
    <col min="6656" max="6656" width="11.5703125" style="285" customWidth="1"/>
    <col min="6657" max="6657" width="9.140625" style="285"/>
    <col min="6658" max="6658" width="17.42578125" style="285" customWidth="1"/>
    <col min="6659" max="6659" width="50.42578125" style="285" customWidth="1"/>
    <col min="6660" max="6910" width="9.140625" style="285"/>
    <col min="6911" max="6911" width="31.5703125" style="285" customWidth="1"/>
    <col min="6912" max="6912" width="11.5703125" style="285" customWidth="1"/>
    <col min="6913" max="6913" width="9.140625" style="285"/>
    <col min="6914" max="6914" width="17.42578125" style="285" customWidth="1"/>
    <col min="6915" max="6915" width="50.42578125" style="285" customWidth="1"/>
    <col min="6916" max="7166" width="9.140625" style="285"/>
    <col min="7167" max="7167" width="31.5703125" style="285" customWidth="1"/>
    <col min="7168" max="7168" width="11.5703125" style="285" customWidth="1"/>
    <col min="7169" max="7169" width="9.140625" style="285"/>
    <col min="7170" max="7170" width="17.42578125" style="285" customWidth="1"/>
    <col min="7171" max="7171" width="50.42578125" style="285" customWidth="1"/>
    <col min="7172" max="7422" width="9.140625" style="285"/>
    <col min="7423" max="7423" width="31.5703125" style="285" customWidth="1"/>
    <col min="7424" max="7424" width="11.5703125" style="285" customWidth="1"/>
    <col min="7425" max="7425" width="9.140625" style="285"/>
    <col min="7426" max="7426" width="17.42578125" style="285" customWidth="1"/>
    <col min="7427" max="7427" width="50.42578125" style="285" customWidth="1"/>
    <col min="7428" max="7678" width="9.140625" style="285"/>
    <col min="7679" max="7679" width="31.5703125" style="285" customWidth="1"/>
    <col min="7680" max="7680" width="11.5703125" style="285" customWidth="1"/>
    <col min="7681" max="7681" width="9.140625" style="285"/>
    <col min="7682" max="7682" width="17.42578125" style="285" customWidth="1"/>
    <col min="7683" max="7683" width="50.42578125" style="285" customWidth="1"/>
    <col min="7684" max="7934" width="9.140625" style="285"/>
    <col min="7935" max="7935" width="31.5703125" style="285" customWidth="1"/>
    <col min="7936" max="7936" width="11.5703125" style="285" customWidth="1"/>
    <col min="7937" max="7937" width="9.140625" style="285"/>
    <col min="7938" max="7938" width="17.42578125" style="285" customWidth="1"/>
    <col min="7939" max="7939" width="50.42578125" style="285" customWidth="1"/>
    <col min="7940" max="8190" width="9.140625" style="285"/>
    <col min="8191" max="8191" width="31.5703125" style="285" customWidth="1"/>
    <col min="8192" max="8192" width="11.5703125" style="285" customWidth="1"/>
    <col min="8193" max="8193" width="9.140625" style="285"/>
    <col min="8194" max="8194" width="17.42578125" style="285" customWidth="1"/>
    <col min="8195" max="8195" width="50.42578125" style="285" customWidth="1"/>
    <col min="8196" max="8446" width="9.140625" style="285"/>
    <col min="8447" max="8447" width="31.5703125" style="285" customWidth="1"/>
    <col min="8448" max="8448" width="11.5703125" style="285" customWidth="1"/>
    <col min="8449" max="8449" width="9.140625" style="285"/>
    <col min="8450" max="8450" width="17.42578125" style="285" customWidth="1"/>
    <col min="8451" max="8451" width="50.42578125" style="285" customWidth="1"/>
    <col min="8452" max="8702" width="9.140625" style="285"/>
    <col min="8703" max="8703" width="31.5703125" style="285" customWidth="1"/>
    <col min="8704" max="8704" width="11.5703125" style="285" customWidth="1"/>
    <col min="8705" max="8705" width="9.140625" style="285"/>
    <col min="8706" max="8706" width="17.42578125" style="285" customWidth="1"/>
    <col min="8707" max="8707" width="50.42578125" style="285" customWidth="1"/>
    <col min="8708" max="8958" width="9.140625" style="285"/>
    <col min="8959" max="8959" width="31.5703125" style="285" customWidth="1"/>
    <col min="8960" max="8960" width="11.5703125" style="285" customWidth="1"/>
    <col min="8961" max="8961" width="9.140625" style="285"/>
    <col min="8962" max="8962" width="17.42578125" style="285" customWidth="1"/>
    <col min="8963" max="8963" width="50.42578125" style="285" customWidth="1"/>
    <col min="8964" max="9214" width="9.140625" style="285"/>
    <col min="9215" max="9215" width="31.5703125" style="285" customWidth="1"/>
    <col min="9216" max="9216" width="11.5703125" style="285" customWidth="1"/>
    <col min="9217" max="9217" width="9.140625" style="285"/>
    <col min="9218" max="9218" width="17.42578125" style="285" customWidth="1"/>
    <col min="9219" max="9219" width="50.42578125" style="285" customWidth="1"/>
    <col min="9220" max="9470" width="9.140625" style="285"/>
    <col min="9471" max="9471" width="31.5703125" style="285" customWidth="1"/>
    <col min="9472" max="9472" width="11.5703125" style="285" customWidth="1"/>
    <col min="9473" max="9473" width="9.140625" style="285"/>
    <col min="9474" max="9474" width="17.42578125" style="285" customWidth="1"/>
    <col min="9475" max="9475" width="50.42578125" style="285" customWidth="1"/>
    <col min="9476" max="9726" width="9.140625" style="285"/>
    <col min="9727" max="9727" width="31.5703125" style="285" customWidth="1"/>
    <col min="9728" max="9728" width="11.5703125" style="285" customWidth="1"/>
    <col min="9729" max="9729" width="9.140625" style="285"/>
    <col min="9730" max="9730" width="17.42578125" style="285" customWidth="1"/>
    <col min="9731" max="9731" width="50.42578125" style="285" customWidth="1"/>
    <col min="9732" max="9982" width="9.140625" style="285"/>
    <col min="9983" max="9983" width="31.5703125" style="285" customWidth="1"/>
    <col min="9984" max="9984" width="11.5703125" style="285" customWidth="1"/>
    <col min="9985" max="9985" width="9.140625" style="285"/>
    <col min="9986" max="9986" width="17.42578125" style="285" customWidth="1"/>
    <col min="9987" max="9987" width="50.42578125" style="285" customWidth="1"/>
    <col min="9988" max="10238" width="9.140625" style="285"/>
    <col min="10239" max="10239" width="31.5703125" style="285" customWidth="1"/>
    <col min="10240" max="10240" width="11.5703125" style="285" customWidth="1"/>
    <col min="10241" max="10241" width="9.140625" style="285"/>
    <col min="10242" max="10242" width="17.42578125" style="285" customWidth="1"/>
    <col min="10243" max="10243" width="50.42578125" style="285" customWidth="1"/>
    <col min="10244" max="10494" width="9.140625" style="285"/>
    <col min="10495" max="10495" width="31.5703125" style="285" customWidth="1"/>
    <col min="10496" max="10496" width="11.5703125" style="285" customWidth="1"/>
    <col min="10497" max="10497" width="9.140625" style="285"/>
    <col min="10498" max="10498" width="17.42578125" style="285" customWidth="1"/>
    <col min="10499" max="10499" width="50.42578125" style="285" customWidth="1"/>
    <col min="10500" max="10750" width="9.140625" style="285"/>
    <col min="10751" max="10751" width="31.5703125" style="285" customWidth="1"/>
    <col min="10752" max="10752" width="11.5703125" style="285" customWidth="1"/>
    <col min="10753" max="10753" width="9.140625" style="285"/>
    <col min="10754" max="10754" width="17.42578125" style="285" customWidth="1"/>
    <col min="10755" max="10755" width="50.42578125" style="285" customWidth="1"/>
    <col min="10756" max="11006" width="9.140625" style="285"/>
    <col min="11007" max="11007" width="31.5703125" style="285" customWidth="1"/>
    <col min="11008" max="11008" width="11.5703125" style="285" customWidth="1"/>
    <col min="11009" max="11009" width="9.140625" style="285"/>
    <col min="11010" max="11010" width="17.42578125" style="285" customWidth="1"/>
    <col min="11011" max="11011" width="50.42578125" style="285" customWidth="1"/>
    <col min="11012" max="11262" width="9.140625" style="285"/>
    <col min="11263" max="11263" width="31.5703125" style="285" customWidth="1"/>
    <col min="11264" max="11264" width="11.5703125" style="285" customWidth="1"/>
    <col min="11265" max="11265" width="9.140625" style="285"/>
    <col min="11266" max="11266" width="17.42578125" style="285" customWidth="1"/>
    <col min="11267" max="11267" width="50.42578125" style="285" customWidth="1"/>
    <col min="11268" max="11518" width="9.140625" style="285"/>
    <col min="11519" max="11519" width="31.5703125" style="285" customWidth="1"/>
    <col min="11520" max="11520" width="11.5703125" style="285" customWidth="1"/>
    <col min="11521" max="11521" width="9.140625" style="285"/>
    <col min="11522" max="11522" width="17.42578125" style="285" customWidth="1"/>
    <col min="11523" max="11523" width="50.42578125" style="285" customWidth="1"/>
    <col min="11524" max="11774" width="9.140625" style="285"/>
    <col min="11775" max="11775" width="31.5703125" style="285" customWidth="1"/>
    <col min="11776" max="11776" width="11.5703125" style="285" customWidth="1"/>
    <col min="11777" max="11777" width="9.140625" style="285"/>
    <col min="11778" max="11778" width="17.42578125" style="285" customWidth="1"/>
    <col min="11779" max="11779" width="50.42578125" style="285" customWidth="1"/>
    <col min="11780" max="12030" width="9.140625" style="285"/>
    <col min="12031" max="12031" width="31.5703125" style="285" customWidth="1"/>
    <col min="12032" max="12032" width="11.5703125" style="285" customWidth="1"/>
    <col min="12033" max="12033" width="9.140625" style="285"/>
    <col min="12034" max="12034" width="17.42578125" style="285" customWidth="1"/>
    <col min="12035" max="12035" width="50.42578125" style="285" customWidth="1"/>
    <col min="12036" max="12286" width="9.140625" style="285"/>
    <col min="12287" max="12287" width="31.5703125" style="285" customWidth="1"/>
    <col min="12288" max="12288" width="11.5703125" style="285" customWidth="1"/>
    <col min="12289" max="12289" width="9.140625" style="285"/>
    <col min="12290" max="12290" width="17.42578125" style="285" customWidth="1"/>
    <col min="12291" max="12291" width="50.42578125" style="285" customWidth="1"/>
    <col min="12292" max="12542" width="9.140625" style="285"/>
    <col min="12543" max="12543" width="31.5703125" style="285" customWidth="1"/>
    <col min="12544" max="12544" width="11.5703125" style="285" customWidth="1"/>
    <col min="12545" max="12545" width="9.140625" style="285"/>
    <col min="12546" max="12546" width="17.42578125" style="285" customWidth="1"/>
    <col min="12547" max="12547" width="50.42578125" style="285" customWidth="1"/>
    <col min="12548" max="12798" width="9.140625" style="285"/>
    <col min="12799" max="12799" width="31.5703125" style="285" customWidth="1"/>
    <col min="12800" max="12800" width="11.5703125" style="285" customWidth="1"/>
    <col min="12801" max="12801" width="9.140625" style="285"/>
    <col min="12802" max="12802" width="17.42578125" style="285" customWidth="1"/>
    <col min="12803" max="12803" width="50.42578125" style="285" customWidth="1"/>
    <col min="12804" max="13054" width="9.140625" style="285"/>
    <col min="13055" max="13055" width="31.5703125" style="285" customWidth="1"/>
    <col min="13056" max="13056" width="11.5703125" style="285" customWidth="1"/>
    <col min="13057" max="13057" width="9.140625" style="285"/>
    <col min="13058" max="13058" width="17.42578125" style="285" customWidth="1"/>
    <col min="13059" max="13059" width="50.42578125" style="285" customWidth="1"/>
    <col min="13060" max="13310" width="9.140625" style="285"/>
    <col min="13311" max="13311" width="31.5703125" style="285" customWidth="1"/>
    <col min="13312" max="13312" width="11.5703125" style="285" customWidth="1"/>
    <col min="13313" max="13313" width="9.140625" style="285"/>
    <col min="13314" max="13314" width="17.42578125" style="285" customWidth="1"/>
    <col min="13315" max="13315" width="50.42578125" style="285" customWidth="1"/>
    <col min="13316" max="13566" width="9.140625" style="285"/>
    <col min="13567" max="13567" width="31.5703125" style="285" customWidth="1"/>
    <col min="13568" max="13568" width="11.5703125" style="285" customWidth="1"/>
    <col min="13569" max="13569" width="9.140625" style="285"/>
    <col min="13570" max="13570" width="17.42578125" style="285" customWidth="1"/>
    <col min="13571" max="13571" width="50.42578125" style="285" customWidth="1"/>
    <col min="13572" max="13822" width="9.140625" style="285"/>
    <col min="13823" max="13823" width="31.5703125" style="285" customWidth="1"/>
    <col min="13824" max="13824" width="11.5703125" style="285" customWidth="1"/>
    <col min="13825" max="13825" width="9.140625" style="285"/>
    <col min="13826" max="13826" width="17.42578125" style="285" customWidth="1"/>
    <col min="13827" max="13827" width="50.42578125" style="285" customWidth="1"/>
    <col min="13828" max="14078" width="9.140625" style="285"/>
    <col min="14079" max="14079" width="31.5703125" style="285" customWidth="1"/>
    <col min="14080" max="14080" width="11.5703125" style="285" customWidth="1"/>
    <col min="14081" max="14081" width="9.140625" style="285"/>
    <col min="14082" max="14082" width="17.42578125" style="285" customWidth="1"/>
    <col min="14083" max="14083" width="50.42578125" style="285" customWidth="1"/>
    <col min="14084" max="14334" width="9.140625" style="285"/>
    <col min="14335" max="14335" width="31.5703125" style="285" customWidth="1"/>
    <col min="14336" max="14336" width="11.5703125" style="285" customWidth="1"/>
    <col min="14337" max="14337" width="9.140625" style="285"/>
    <col min="14338" max="14338" width="17.42578125" style="285" customWidth="1"/>
    <col min="14339" max="14339" width="50.42578125" style="285" customWidth="1"/>
    <col min="14340" max="14590" width="9.140625" style="285"/>
    <col min="14591" max="14591" width="31.5703125" style="285" customWidth="1"/>
    <col min="14592" max="14592" width="11.5703125" style="285" customWidth="1"/>
    <col min="14593" max="14593" width="9.140625" style="285"/>
    <col min="14594" max="14594" width="17.42578125" style="285" customWidth="1"/>
    <col min="14595" max="14595" width="50.42578125" style="285" customWidth="1"/>
    <col min="14596" max="14846" width="9.140625" style="285"/>
    <col min="14847" max="14847" width="31.5703125" style="285" customWidth="1"/>
    <col min="14848" max="14848" width="11.5703125" style="285" customWidth="1"/>
    <col min="14849" max="14849" width="9.140625" style="285"/>
    <col min="14850" max="14850" width="17.42578125" style="285" customWidth="1"/>
    <col min="14851" max="14851" width="50.42578125" style="285" customWidth="1"/>
    <col min="14852" max="15102" width="9.140625" style="285"/>
    <col min="15103" max="15103" width="31.5703125" style="285" customWidth="1"/>
    <col min="15104" max="15104" width="11.5703125" style="285" customWidth="1"/>
    <col min="15105" max="15105" width="9.140625" style="285"/>
    <col min="15106" max="15106" width="17.42578125" style="285" customWidth="1"/>
    <col min="15107" max="15107" width="50.42578125" style="285" customWidth="1"/>
    <col min="15108" max="15358" width="9.140625" style="285"/>
    <col min="15359" max="15359" width="31.5703125" style="285" customWidth="1"/>
    <col min="15360" max="15360" width="11.5703125" style="285" customWidth="1"/>
    <col min="15361" max="15361" width="9.140625" style="285"/>
    <col min="15362" max="15362" width="17.42578125" style="285" customWidth="1"/>
    <col min="15363" max="15363" width="50.42578125" style="285" customWidth="1"/>
    <col min="15364" max="15614" width="9.140625" style="285"/>
    <col min="15615" max="15615" width="31.5703125" style="285" customWidth="1"/>
    <col min="15616" max="15616" width="11.5703125" style="285" customWidth="1"/>
    <col min="15617" max="15617" width="9.140625" style="285"/>
    <col min="15618" max="15618" width="17.42578125" style="285" customWidth="1"/>
    <col min="15619" max="15619" width="50.42578125" style="285" customWidth="1"/>
    <col min="15620" max="15870" width="9.140625" style="285"/>
    <col min="15871" max="15871" width="31.5703125" style="285" customWidth="1"/>
    <col min="15872" max="15872" width="11.5703125" style="285" customWidth="1"/>
    <col min="15873" max="15873" width="9.140625" style="285"/>
    <col min="15874" max="15874" width="17.42578125" style="285" customWidth="1"/>
    <col min="15875" max="15875" width="50.42578125" style="285" customWidth="1"/>
    <col min="15876" max="16126" width="9.140625" style="285"/>
    <col min="16127" max="16127" width="31.5703125" style="285" customWidth="1"/>
    <col min="16128" max="16128" width="11.5703125" style="285" customWidth="1"/>
    <col min="16129" max="16129" width="9.140625" style="285"/>
    <col min="16130" max="16130" width="17.42578125" style="285" customWidth="1"/>
    <col min="16131" max="16131" width="50.42578125" style="285" customWidth="1"/>
    <col min="16132" max="16384" width="9.140625" style="285"/>
  </cols>
  <sheetData>
    <row r="1" spans="1:7" x14ac:dyDescent="0.2">
      <c r="A1" s="284"/>
      <c r="B1" s="284"/>
      <c r="C1" s="284"/>
      <c r="D1" s="284"/>
      <c r="E1" s="284"/>
      <c r="F1" s="284"/>
      <c r="G1" s="284"/>
    </row>
    <row r="2" spans="1:7" ht="18.75" x14ac:dyDescent="0.3">
      <c r="A2" s="287" t="s">
        <v>754</v>
      </c>
      <c r="B2" s="287"/>
      <c r="C2" s="287"/>
      <c r="D2" s="287"/>
      <c r="E2" s="287"/>
      <c r="F2" s="287"/>
      <c r="G2" s="284"/>
    </row>
    <row r="3" spans="1:7" ht="15.75" x14ac:dyDescent="0.25">
      <c r="A3" s="284"/>
      <c r="B3" s="286"/>
      <c r="C3" s="284"/>
      <c r="D3" s="284"/>
      <c r="E3" s="284"/>
      <c r="F3" s="284"/>
      <c r="G3" s="284"/>
    </row>
    <row r="4" spans="1:7" ht="42.75" x14ac:dyDescent="0.2">
      <c r="A4" s="307" t="s">
        <v>218</v>
      </c>
      <c r="B4" s="307" t="s">
        <v>1066</v>
      </c>
      <c r="C4" s="307" t="s">
        <v>749</v>
      </c>
      <c r="D4" s="307" t="s">
        <v>748</v>
      </c>
      <c r="E4" s="307" t="s">
        <v>1071</v>
      </c>
      <c r="F4" s="307" t="s">
        <v>747</v>
      </c>
      <c r="G4" s="284"/>
    </row>
    <row r="5" spans="1:7" ht="100.5" customHeight="1" x14ac:dyDescent="0.2">
      <c r="A5" s="23" t="s">
        <v>755</v>
      </c>
      <c r="B5" s="273">
        <v>121633.22637195545</v>
      </c>
      <c r="C5" s="273">
        <v>262500</v>
      </c>
      <c r="D5" s="304">
        <f>C5-B5</f>
        <v>140866.77362804455</v>
      </c>
      <c r="E5" s="402">
        <f>B5/C5</f>
        <v>0.4633646718931636</v>
      </c>
      <c r="F5" s="308" t="s">
        <v>1067</v>
      </c>
      <c r="G5" s="284"/>
    </row>
    <row r="6" spans="1:7" ht="174.75" customHeight="1" x14ac:dyDescent="0.2">
      <c r="A6" s="23" t="s">
        <v>700</v>
      </c>
      <c r="B6" s="273">
        <v>31009.009448960816</v>
      </c>
      <c r="C6" s="273">
        <v>56673.491107013426</v>
      </c>
      <c r="D6" s="304">
        <f>C6-B6</f>
        <v>25664.481658052609</v>
      </c>
      <c r="E6" s="402">
        <f t="shared" ref="E6:E25" si="0">B6/C6</f>
        <v>0.54715191958808773</v>
      </c>
      <c r="F6" s="308" t="s">
        <v>1100</v>
      </c>
      <c r="G6" s="284"/>
    </row>
    <row r="7" spans="1:7" ht="65.45" customHeight="1" x14ac:dyDescent="0.2">
      <c r="A7" s="23" t="s">
        <v>701</v>
      </c>
      <c r="B7" s="273">
        <v>3344.4420000000005</v>
      </c>
      <c r="C7" s="273">
        <v>24506.666666666668</v>
      </c>
      <c r="D7" s="304">
        <f t="shared" ref="D7:D23" si="1">C7-B7</f>
        <v>21162.224666666669</v>
      </c>
      <c r="E7" s="402">
        <f t="shared" si="0"/>
        <v>0.13647070184983678</v>
      </c>
      <c r="F7" s="308" t="s">
        <v>1134</v>
      </c>
      <c r="G7" s="284"/>
    </row>
    <row r="8" spans="1:7" ht="90.75" customHeight="1" x14ac:dyDescent="0.2">
      <c r="A8" s="23" t="s">
        <v>702</v>
      </c>
      <c r="B8" s="273">
        <v>2675.5536000000002</v>
      </c>
      <c r="C8" s="273">
        <v>21797.049478938614</v>
      </c>
      <c r="D8" s="304">
        <f t="shared" si="1"/>
        <v>19121.495878938615</v>
      </c>
      <c r="E8" s="402">
        <f t="shared" si="0"/>
        <v>0.12274842990035198</v>
      </c>
      <c r="F8" s="308" t="s">
        <v>1134</v>
      </c>
      <c r="G8" s="284"/>
    </row>
    <row r="9" spans="1:7" ht="96.6" customHeight="1" x14ac:dyDescent="0.2">
      <c r="A9" s="23" t="s">
        <v>703</v>
      </c>
      <c r="B9" s="273">
        <v>4013.3304000000003</v>
      </c>
      <c r="C9" s="273">
        <v>24569.755527450798</v>
      </c>
      <c r="D9" s="304">
        <f t="shared" si="1"/>
        <v>20556.425127450799</v>
      </c>
      <c r="E9" s="402">
        <f t="shared" si="0"/>
        <v>0.16334433590582811</v>
      </c>
      <c r="F9" s="308" t="s">
        <v>1134</v>
      </c>
      <c r="G9" s="284"/>
    </row>
    <row r="10" spans="1:7" ht="98.45" customHeight="1" x14ac:dyDescent="0.2">
      <c r="A10" s="23" t="s">
        <v>750</v>
      </c>
      <c r="B10" s="273">
        <v>0</v>
      </c>
      <c r="C10" s="273">
        <v>100000</v>
      </c>
      <c r="D10" s="304">
        <f t="shared" si="1"/>
        <v>100000</v>
      </c>
      <c r="E10" s="402">
        <f t="shared" si="0"/>
        <v>0</v>
      </c>
      <c r="F10" s="308" t="s">
        <v>1087</v>
      </c>
      <c r="G10" s="284"/>
    </row>
    <row r="11" spans="1:7" ht="95.45" customHeight="1" x14ac:dyDescent="0.2">
      <c r="A11" s="23" t="s">
        <v>704</v>
      </c>
      <c r="B11" s="273">
        <v>29036.27623877312</v>
      </c>
      <c r="C11" s="273">
        <v>45000</v>
      </c>
      <c r="D11" s="304">
        <f t="shared" si="1"/>
        <v>15963.72376122688</v>
      </c>
      <c r="E11" s="402">
        <f t="shared" si="0"/>
        <v>0.64525058308384708</v>
      </c>
      <c r="F11" s="309" t="s">
        <v>1096</v>
      </c>
      <c r="G11" s="284"/>
    </row>
    <row r="12" spans="1:7" ht="165" x14ac:dyDescent="0.2">
      <c r="A12" s="23" t="s">
        <v>705</v>
      </c>
      <c r="B12" s="273">
        <v>152408.2327738918</v>
      </c>
      <c r="C12" s="273">
        <v>225000</v>
      </c>
      <c r="D12" s="304">
        <f t="shared" si="1"/>
        <v>72591.767226108204</v>
      </c>
      <c r="E12" s="402">
        <f t="shared" si="0"/>
        <v>0.67736992343951907</v>
      </c>
      <c r="F12" s="308" t="s">
        <v>1135</v>
      </c>
      <c r="G12" s="284"/>
    </row>
    <row r="13" spans="1:7" ht="120" x14ac:dyDescent="0.2">
      <c r="A13" s="23" t="s">
        <v>706</v>
      </c>
      <c r="B13" s="273">
        <v>139774.96070046086</v>
      </c>
      <c r="C13" s="273">
        <v>52000</v>
      </c>
      <c r="D13" s="304">
        <f t="shared" si="1"/>
        <v>-87774.960700460855</v>
      </c>
      <c r="E13" s="402">
        <f t="shared" si="0"/>
        <v>2.6879800134704013</v>
      </c>
      <c r="F13" s="308" t="s">
        <v>1101</v>
      </c>
      <c r="G13" s="284"/>
    </row>
    <row r="14" spans="1:7" ht="145.5" customHeight="1" x14ac:dyDescent="0.2">
      <c r="A14" s="23" t="s">
        <v>725</v>
      </c>
      <c r="B14" s="273">
        <v>79454.276936167851</v>
      </c>
      <c r="C14" s="273">
        <v>262500</v>
      </c>
      <c r="D14" s="304">
        <f t="shared" si="1"/>
        <v>183045.72306383215</v>
      </c>
      <c r="E14" s="402">
        <f t="shared" si="0"/>
        <v>0.30268295975682991</v>
      </c>
      <c r="F14" s="308" t="s">
        <v>1136</v>
      </c>
      <c r="G14" s="284"/>
    </row>
    <row r="15" spans="1:7" ht="58.5" customHeight="1" x14ac:dyDescent="0.2">
      <c r="A15" s="23" t="s">
        <v>758</v>
      </c>
      <c r="B15" s="273">
        <v>123151.27572418394</v>
      </c>
      <c r="C15" s="273">
        <v>225000</v>
      </c>
      <c r="D15" s="304">
        <f t="shared" si="1"/>
        <v>101848.72427581606</v>
      </c>
      <c r="E15" s="402">
        <f t="shared" si="0"/>
        <v>0.5473390032185953</v>
      </c>
      <c r="F15" s="308" t="s">
        <v>1068</v>
      </c>
      <c r="G15" s="284"/>
    </row>
    <row r="16" spans="1:7" ht="60.6" customHeight="1" x14ac:dyDescent="0.2">
      <c r="A16" s="23" t="s">
        <v>726</v>
      </c>
      <c r="B16" s="273">
        <v>102852.83425793011</v>
      </c>
      <c r="C16" s="273">
        <v>112500</v>
      </c>
      <c r="D16" s="304">
        <f t="shared" si="1"/>
        <v>9647.1657420698903</v>
      </c>
      <c r="E16" s="402">
        <f t="shared" si="0"/>
        <v>0.91424741562604539</v>
      </c>
      <c r="F16" s="308" t="s">
        <v>1088</v>
      </c>
      <c r="G16" s="284"/>
    </row>
    <row r="17" spans="1:7" ht="64.5" customHeight="1" x14ac:dyDescent="0.2">
      <c r="A17" s="23" t="s">
        <v>759</v>
      </c>
      <c r="B17" s="273">
        <v>59173.707075640763</v>
      </c>
      <c r="C17" s="273">
        <v>97500</v>
      </c>
      <c r="D17" s="304">
        <f t="shared" si="1"/>
        <v>38326.292924359237</v>
      </c>
      <c r="E17" s="402">
        <f t="shared" si="0"/>
        <v>0.60690981616041806</v>
      </c>
      <c r="F17" s="308" t="s">
        <v>1102</v>
      </c>
      <c r="G17" s="284"/>
    </row>
    <row r="18" spans="1:7" ht="67.5" customHeight="1" x14ac:dyDescent="0.2">
      <c r="A18" s="23" t="s">
        <v>760</v>
      </c>
      <c r="B18" s="273">
        <v>114783.61766024992</v>
      </c>
      <c r="C18" s="273">
        <v>112500</v>
      </c>
      <c r="D18" s="304">
        <f t="shared" si="1"/>
        <v>-2283.6176602499181</v>
      </c>
      <c r="E18" s="402">
        <f t="shared" si="0"/>
        <v>1.0202988236466659</v>
      </c>
      <c r="F18" s="308" t="s">
        <v>1089</v>
      </c>
      <c r="G18" s="284"/>
    </row>
    <row r="19" spans="1:7" ht="144" customHeight="1" x14ac:dyDescent="0.2">
      <c r="A19" s="23" t="s">
        <v>727</v>
      </c>
      <c r="B19" s="273">
        <v>103229.93353781274</v>
      </c>
      <c r="C19" s="273">
        <v>15000</v>
      </c>
      <c r="D19" s="304">
        <f t="shared" si="1"/>
        <v>-88229.933537812743</v>
      </c>
      <c r="E19" s="402">
        <f t="shared" si="0"/>
        <v>6.8819955691875165</v>
      </c>
      <c r="F19" s="300" t="s">
        <v>1123</v>
      </c>
      <c r="G19" s="284"/>
    </row>
    <row r="20" spans="1:7" ht="90" x14ac:dyDescent="0.2">
      <c r="A20" s="23" t="s">
        <v>728</v>
      </c>
      <c r="B20" s="273">
        <v>11449.933636457135</v>
      </c>
      <c r="C20" s="273">
        <v>52500</v>
      </c>
      <c r="D20" s="304">
        <f t="shared" si="1"/>
        <v>41050.066363542865</v>
      </c>
      <c r="E20" s="402">
        <f t="shared" si="0"/>
        <v>0.21809397402775496</v>
      </c>
      <c r="F20" s="308" t="s">
        <v>1069</v>
      </c>
      <c r="G20" s="284"/>
    </row>
    <row r="21" spans="1:7" ht="210" x14ac:dyDescent="0.2">
      <c r="A21" s="23" t="s">
        <v>761</v>
      </c>
      <c r="B21" s="273">
        <v>0</v>
      </c>
      <c r="C21" s="273">
        <v>150000</v>
      </c>
      <c r="D21" s="304">
        <f t="shared" si="1"/>
        <v>150000</v>
      </c>
      <c r="E21" s="402">
        <f t="shared" si="0"/>
        <v>0</v>
      </c>
      <c r="F21" s="401" t="s">
        <v>1070</v>
      </c>
      <c r="G21" s="284"/>
    </row>
    <row r="22" spans="1:7" ht="75" x14ac:dyDescent="0.2">
      <c r="A22" s="23" t="s">
        <v>729</v>
      </c>
      <c r="B22" s="273">
        <v>0</v>
      </c>
      <c r="C22" s="273">
        <v>97000</v>
      </c>
      <c r="D22" s="304">
        <f t="shared" si="1"/>
        <v>97000</v>
      </c>
      <c r="E22" s="402">
        <f t="shared" si="0"/>
        <v>0</v>
      </c>
      <c r="F22" s="401" t="s">
        <v>1124</v>
      </c>
      <c r="G22" s="284"/>
    </row>
    <row r="23" spans="1:7" ht="60.6" customHeight="1" x14ac:dyDescent="0.2">
      <c r="A23" s="278" t="s">
        <v>730</v>
      </c>
      <c r="B23" s="273">
        <v>0</v>
      </c>
      <c r="C23" s="273">
        <v>45000</v>
      </c>
      <c r="D23" s="304">
        <f t="shared" si="1"/>
        <v>45000</v>
      </c>
      <c r="E23" s="402">
        <f t="shared" si="0"/>
        <v>0</v>
      </c>
      <c r="F23" s="401" t="s">
        <v>1104</v>
      </c>
      <c r="G23" s="284"/>
    </row>
    <row r="24" spans="1:7" x14ac:dyDescent="0.2">
      <c r="A24" s="284"/>
      <c r="B24" s="284"/>
      <c r="C24" s="284"/>
      <c r="D24" s="284"/>
      <c r="E24" s="284"/>
      <c r="F24" s="284"/>
      <c r="G24" s="284"/>
    </row>
    <row r="25" spans="1:7" ht="15.75" x14ac:dyDescent="0.25">
      <c r="A25" s="290" t="s">
        <v>286</v>
      </c>
      <c r="B25" s="291">
        <f>SUM(B5:B24)</f>
        <v>1077990.6103624846</v>
      </c>
      <c r="C25" s="291">
        <f>SUM(C5:C24)</f>
        <v>1981546.9627800696</v>
      </c>
      <c r="D25" s="291"/>
      <c r="E25" s="402">
        <f t="shared" si="0"/>
        <v>0.54401466662697007</v>
      </c>
      <c r="F25" s="292"/>
      <c r="G25" s="284"/>
    </row>
    <row r="26" spans="1:7" x14ac:dyDescent="0.2">
      <c r="A26" s="284"/>
      <c r="B26" s="284"/>
      <c r="C26" s="284"/>
      <c r="D26" s="284"/>
      <c r="E26" s="284"/>
      <c r="F26" s="284"/>
      <c r="G26" s="284"/>
    </row>
    <row r="27" spans="1:7" x14ac:dyDescent="0.2">
      <c r="C27" s="288"/>
    </row>
    <row r="32" spans="1:7" x14ac:dyDescent="0.2">
      <c r="C32" s="288"/>
    </row>
    <row r="33" spans="3:3" x14ac:dyDescent="0.2">
      <c r="C33" s="288"/>
    </row>
  </sheetData>
  <pageMargins left="0.7" right="0.7" top="0.75" bottom="0.75" header="0.3" footer="0.3"/>
  <pageSetup paperSize="0" orientation="portrait" horizontalDpi="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3"/>
  <sheetViews>
    <sheetView zoomScale="85" zoomScaleNormal="85" workbookViewId="0">
      <selection activeCell="E66" sqref="E66:F66"/>
    </sheetView>
  </sheetViews>
  <sheetFormatPr defaultColWidth="9.140625" defaultRowHeight="15" x14ac:dyDescent="0.25"/>
  <cols>
    <col min="1" max="1" width="1.42578125" style="21" customWidth="1"/>
    <col min="2" max="2" width="1.5703125" style="20" customWidth="1"/>
    <col min="3" max="3" width="10.42578125" style="20" customWidth="1"/>
    <col min="4" max="4" width="24.5703125" style="20" customWidth="1"/>
    <col min="5" max="5" width="39.5703125" style="21" customWidth="1"/>
    <col min="6" max="6" width="25.5703125" style="21" customWidth="1"/>
    <col min="7" max="7" width="19.140625" style="21" customWidth="1"/>
    <col min="8" max="8" width="1.140625" style="21" customWidth="1"/>
    <col min="9" max="9" width="1.42578125" style="21" customWidth="1"/>
    <col min="10" max="10" width="12.5703125" style="21" bestFit="1" customWidth="1"/>
    <col min="11" max="21" width="9.140625" style="21"/>
    <col min="22" max="22" width="10.140625" style="21" bestFit="1" customWidth="1"/>
    <col min="23" max="16384" width="9.140625" style="21"/>
  </cols>
  <sheetData>
    <row r="1" spans="2:23" ht="15.75" thickBot="1" x14ac:dyDescent="0.3">
      <c r="V1" s="302">
        <f>2015156+1915156</f>
        <v>3930312</v>
      </c>
      <c r="W1" s="303"/>
    </row>
    <row r="2" spans="2:23" ht="15.75" thickBot="1" x14ac:dyDescent="0.3">
      <c r="B2" s="62"/>
      <c r="C2" s="63"/>
      <c r="D2" s="63"/>
      <c r="E2" s="64"/>
      <c r="F2" s="64"/>
      <c r="G2" s="64"/>
      <c r="H2" s="65"/>
    </row>
    <row r="3" spans="2:23" ht="21" thickBot="1" x14ac:dyDescent="0.35">
      <c r="B3" s="409"/>
      <c r="C3" s="424" t="s">
        <v>1115</v>
      </c>
      <c r="D3" s="425"/>
      <c r="E3" s="425"/>
      <c r="F3" s="425"/>
      <c r="G3" s="426"/>
      <c r="H3" s="66"/>
    </row>
    <row r="4" spans="2:23" x14ac:dyDescent="0.25">
      <c r="B4" s="433"/>
      <c r="C4" s="434"/>
      <c r="D4" s="434"/>
      <c r="E4" s="434"/>
      <c r="F4" s="434"/>
      <c r="G4" s="53"/>
      <c r="H4" s="66"/>
    </row>
    <row r="5" spans="2:23" x14ac:dyDescent="0.25">
      <c r="B5" s="410"/>
      <c r="C5" s="432"/>
      <c r="D5" s="432"/>
      <c r="E5" s="432"/>
      <c r="F5" s="432"/>
      <c r="G5" s="53"/>
      <c r="H5" s="66"/>
    </row>
    <row r="6" spans="2:23" ht="15.75" thickBot="1" x14ac:dyDescent="0.3">
      <c r="B6" s="410"/>
      <c r="C6" s="341"/>
      <c r="D6" s="351"/>
      <c r="E6" s="52"/>
      <c r="F6" s="53"/>
      <c r="G6" s="53"/>
      <c r="H6" s="66"/>
    </row>
    <row r="7" spans="2:23" ht="29.45" customHeight="1" thickBot="1" x14ac:dyDescent="0.3">
      <c r="B7" s="410"/>
      <c r="C7" s="428" t="s">
        <v>242</v>
      </c>
      <c r="D7" s="428"/>
      <c r="E7" s="438">
        <f>2015156+215609+1915156</f>
        <v>4145921</v>
      </c>
      <c r="F7" s="439"/>
      <c r="G7" s="53"/>
      <c r="H7" s="66"/>
    </row>
    <row r="8" spans="2:23" ht="27.75" customHeight="1" thickBot="1" x14ac:dyDescent="0.3">
      <c r="B8" s="410"/>
      <c r="C8" s="448" t="s">
        <v>255</v>
      </c>
      <c r="D8" s="448"/>
      <c r="E8" s="448"/>
      <c r="F8" s="448"/>
      <c r="G8" s="53"/>
      <c r="H8" s="66"/>
    </row>
    <row r="9" spans="2:23" ht="33" customHeight="1" thickBot="1" x14ac:dyDescent="0.3">
      <c r="B9" s="410"/>
      <c r="C9" s="428" t="s">
        <v>1116</v>
      </c>
      <c r="D9" s="428"/>
      <c r="E9" s="438">
        <v>3272156.1235300298</v>
      </c>
      <c r="F9" s="439"/>
      <c r="G9" s="53"/>
      <c r="H9" s="66"/>
      <c r="J9" s="317"/>
    </row>
    <row r="10" spans="2:23" ht="118.5" customHeight="1" thickBot="1" x14ac:dyDescent="0.3">
      <c r="B10" s="67"/>
      <c r="C10" s="429" t="s">
        <v>243</v>
      </c>
      <c r="D10" s="429"/>
      <c r="E10" s="446" t="s">
        <v>1103</v>
      </c>
      <c r="F10" s="447"/>
      <c r="G10" s="68"/>
      <c r="H10" s="66"/>
      <c r="J10" s="318"/>
    </row>
    <row r="11" spans="2:23" ht="15.75" thickBot="1" x14ac:dyDescent="0.3">
      <c r="B11" s="67"/>
      <c r="C11" s="47"/>
      <c r="D11" s="47"/>
      <c r="E11" s="68"/>
      <c r="F11" s="68"/>
      <c r="G11" s="68"/>
      <c r="H11" s="66"/>
    </row>
    <row r="12" spans="2:23" ht="18.75" customHeight="1" thickBot="1" x14ac:dyDescent="0.3">
      <c r="B12" s="67"/>
      <c r="C12" s="429" t="s">
        <v>322</v>
      </c>
      <c r="D12" s="429"/>
      <c r="E12" s="436"/>
      <c r="F12" s="437"/>
      <c r="G12" s="68"/>
      <c r="H12" s="66"/>
    </row>
    <row r="13" spans="2:23" ht="15" customHeight="1" x14ac:dyDescent="0.25">
      <c r="B13" s="67"/>
      <c r="C13" s="435" t="s">
        <v>321</v>
      </c>
      <c r="D13" s="435"/>
      <c r="E13" s="435"/>
      <c r="F13" s="435"/>
      <c r="G13" s="68"/>
      <c r="H13" s="66"/>
      <c r="J13" s="283"/>
    </row>
    <row r="14" spans="2:23" ht="15" customHeight="1" x14ac:dyDescent="0.25">
      <c r="B14" s="67"/>
      <c r="C14" s="136"/>
      <c r="D14" s="136"/>
      <c r="E14" s="136"/>
      <c r="F14" s="136"/>
      <c r="G14" s="68"/>
      <c r="H14" s="66"/>
    </row>
    <row r="15" spans="2:23" ht="15.75" thickBot="1" x14ac:dyDescent="0.3">
      <c r="B15" s="67"/>
      <c r="C15" s="429" t="s">
        <v>217</v>
      </c>
      <c r="D15" s="429"/>
      <c r="E15" s="68"/>
      <c r="F15" s="68"/>
      <c r="G15" s="68"/>
      <c r="H15" s="66"/>
    </row>
    <row r="16" spans="2:23" ht="50.1" customHeight="1" x14ac:dyDescent="0.25">
      <c r="B16" s="67"/>
      <c r="C16" s="429" t="s">
        <v>757</v>
      </c>
      <c r="D16" s="429"/>
      <c r="E16" s="126" t="s">
        <v>218</v>
      </c>
      <c r="F16" s="127" t="s">
        <v>219</v>
      </c>
      <c r="G16" s="68"/>
      <c r="H16" s="66"/>
    </row>
    <row r="17" spans="2:8" ht="75" x14ac:dyDescent="0.25">
      <c r="B17" s="67"/>
      <c r="C17" s="47"/>
      <c r="D17" s="47"/>
      <c r="E17" s="23" t="s">
        <v>755</v>
      </c>
      <c r="F17" s="273">
        <v>121633.22637195545</v>
      </c>
      <c r="G17" s="68"/>
      <c r="H17" s="66"/>
    </row>
    <row r="18" spans="2:8" ht="36" customHeight="1" x14ac:dyDescent="0.25">
      <c r="B18" s="67"/>
      <c r="C18" s="47"/>
      <c r="D18" s="47"/>
      <c r="E18" s="23" t="s">
        <v>700</v>
      </c>
      <c r="F18" s="273">
        <v>31009.009448960816</v>
      </c>
      <c r="G18" s="68"/>
      <c r="H18" s="66"/>
    </row>
    <row r="19" spans="2:8" ht="35.450000000000003" customHeight="1" x14ac:dyDescent="0.25">
      <c r="B19" s="67"/>
      <c r="C19" s="47"/>
      <c r="D19" s="47"/>
      <c r="E19" s="23" t="s">
        <v>701</v>
      </c>
      <c r="F19" s="273">
        <v>3344.4420000000005</v>
      </c>
      <c r="G19" s="68"/>
      <c r="H19" s="66"/>
    </row>
    <row r="20" spans="2:8" ht="71.25" customHeight="1" x14ac:dyDescent="0.25">
      <c r="B20" s="67"/>
      <c r="C20" s="47"/>
      <c r="D20" s="47"/>
      <c r="E20" s="23" t="s">
        <v>702</v>
      </c>
      <c r="F20" s="273">
        <v>2675.5536000000002</v>
      </c>
      <c r="G20" s="68"/>
      <c r="H20" s="66"/>
    </row>
    <row r="21" spans="2:8" ht="78" customHeight="1" x14ac:dyDescent="0.25">
      <c r="B21" s="67"/>
      <c r="C21" s="47"/>
      <c r="D21" s="47"/>
      <c r="E21" s="23" t="s">
        <v>703</v>
      </c>
      <c r="F21" s="273">
        <v>4013.3304000000003</v>
      </c>
      <c r="G21" s="68"/>
      <c r="H21" s="66"/>
    </row>
    <row r="22" spans="2:8" ht="59.25" customHeight="1" x14ac:dyDescent="0.25">
      <c r="B22" s="67"/>
      <c r="C22" s="47"/>
      <c r="D22" s="47"/>
      <c r="E22" s="23" t="s">
        <v>750</v>
      </c>
      <c r="F22" s="273">
        <v>0</v>
      </c>
      <c r="G22" s="68"/>
      <c r="H22" s="66"/>
    </row>
    <row r="23" spans="2:8" ht="71.25" customHeight="1" x14ac:dyDescent="0.25">
      <c r="B23" s="67"/>
      <c r="C23" s="47"/>
      <c r="D23" s="47"/>
      <c r="E23" s="23" t="s">
        <v>704</v>
      </c>
      <c r="F23" s="273">
        <v>29036.27623877312</v>
      </c>
      <c r="G23" s="68"/>
      <c r="H23" s="66"/>
    </row>
    <row r="24" spans="2:8" ht="35.25" customHeight="1" x14ac:dyDescent="0.25">
      <c r="B24" s="67"/>
      <c r="C24" s="47"/>
      <c r="D24" s="47"/>
      <c r="E24" s="23" t="s">
        <v>705</v>
      </c>
      <c r="F24" s="273">
        <v>152408.2327738918</v>
      </c>
      <c r="G24" s="68"/>
      <c r="H24" s="66"/>
    </row>
    <row r="25" spans="2:8" ht="36.75" customHeight="1" x14ac:dyDescent="0.25">
      <c r="B25" s="67"/>
      <c r="C25" s="47"/>
      <c r="D25" s="47"/>
      <c r="E25" s="23" t="s">
        <v>706</v>
      </c>
      <c r="F25" s="273">
        <v>139774.96070046086</v>
      </c>
      <c r="G25" s="68"/>
      <c r="H25" s="66"/>
    </row>
    <row r="26" spans="2:8" ht="40.5" customHeight="1" x14ac:dyDescent="0.25">
      <c r="B26" s="67"/>
      <c r="C26" s="47"/>
      <c r="D26" s="47"/>
      <c r="E26" s="23" t="s">
        <v>725</v>
      </c>
      <c r="F26" s="273">
        <v>79454.276936167851</v>
      </c>
      <c r="G26" s="68"/>
      <c r="H26" s="66"/>
    </row>
    <row r="27" spans="2:8" ht="45.75" customHeight="1" x14ac:dyDescent="0.25">
      <c r="B27" s="67"/>
      <c r="C27" s="47"/>
      <c r="D27" s="47"/>
      <c r="E27" s="23" t="s">
        <v>758</v>
      </c>
      <c r="F27" s="273">
        <v>123151.27572418394</v>
      </c>
      <c r="G27" s="68"/>
      <c r="H27" s="66"/>
    </row>
    <row r="28" spans="2:8" ht="45.6" customHeight="1" x14ac:dyDescent="0.25">
      <c r="B28" s="67"/>
      <c r="C28" s="47"/>
      <c r="D28" s="47"/>
      <c r="E28" s="23" t="s">
        <v>726</v>
      </c>
      <c r="F28" s="273">
        <v>102852.83425793011</v>
      </c>
      <c r="G28" s="68"/>
      <c r="H28" s="66"/>
    </row>
    <row r="29" spans="2:8" ht="61.35" customHeight="1" x14ac:dyDescent="0.25">
      <c r="B29" s="67"/>
      <c r="C29" s="47"/>
      <c r="D29" s="47"/>
      <c r="E29" s="23" t="s">
        <v>759</v>
      </c>
      <c r="F29" s="273">
        <v>59173.707075640763</v>
      </c>
      <c r="G29" s="68"/>
      <c r="H29" s="66"/>
    </row>
    <row r="30" spans="2:8" ht="60" x14ac:dyDescent="0.25">
      <c r="B30" s="67"/>
      <c r="C30" s="47"/>
      <c r="D30" s="47"/>
      <c r="E30" s="23" t="s">
        <v>760</v>
      </c>
      <c r="F30" s="273">
        <v>114783.61766024992</v>
      </c>
      <c r="G30" s="68"/>
      <c r="H30" s="66"/>
    </row>
    <row r="31" spans="2:8" ht="49.35" customHeight="1" x14ac:dyDescent="0.25">
      <c r="B31" s="67"/>
      <c r="C31" s="47"/>
      <c r="D31" s="47"/>
      <c r="E31" s="23" t="s">
        <v>727</v>
      </c>
      <c r="F31" s="273">
        <v>103229.93353781274</v>
      </c>
      <c r="G31" s="68"/>
      <c r="H31" s="66"/>
    </row>
    <row r="32" spans="2:8" ht="45" x14ac:dyDescent="0.25">
      <c r="B32" s="67"/>
      <c r="C32" s="47"/>
      <c r="D32" s="47"/>
      <c r="E32" s="23" t="s">
        <v>728</v>
      </c>
      <c r="F32" s="273">
        <v>11449.933636457135</v>
      </c>
      <c r="G32" s="68"/>
      <c r="H32" s="66"/>
    </row>
    <row r="33" spans="2:8" ht="39" customHeight="1" x14ac:dyDescent="0.25">
      <c r="B33" s="67"/>
      <c r="C33" s="47"/>
      <c r="D33" s="47"/>
      <c r="E33" s="23" t="s">
        <v>761</v>
      </c>
      <c r="F33" s="273">
        <v>0</v>
      </c>
      <c r="G33" s="68"/>
      <c r="H33" s="66"/>
    </row>
    <row r="34" spans="2:8" ht="23.45" customHeight="1" x14ac:dyDescent="0.25">
      <c r="B34" s="67"/>
      <c r="C34" s="47"/>
      <c r="D34" s="47"/>
      <c r="E34" s="23" t="s">
        <v>729</v>
      </c>
      <c r="F34" s="273">
        <v>0</v>
      </c>
      <c r="G34" s="68"/>
      <c r="H34" s="66"/>
    </row>
    <row r="35" spans="2:8" ht="48.6" customHeight="1" x14ac:dyDescent="0.25">
      <c r="B35" s="67"/>
      <c r="C35" s="47"/>
      <c r="D35" s="47"/>
      <c r="E35" s="23" t="s">
        <v>730</v>
      </c>
      <c r="F35" s="273">
        <v>0</v>
      </c>
      <c r="G35" s="68"/>
      <c r="H35" s="66"/>
    </row>
    <row r="36" spans="2:8" ht="23.1" customHeight="1" x14ac:dyDescent="0.25">
      <c r="B36" s="67"/>
      <c r="C36" s="47"/>
      <c r="D36" s="47"/>
      <c r="E36" s="23" t="s">
        <v>707</v>
      </c>
      <c r="F36" s="273">
        <v>141904.04747697141</v>
      </c>
      <c r="G36" s="68"/>
      <c r="H36" s="66"/>
    </row>
    <row r="37" spans="2:8" ht="21" customHeight="1" thickBot="1" x14ac:dyDescent="0.3">
      <c r="B37" s="67"/>
      <c r="C37" s="47"/>
      <c r="D37" s="47"/>
      <c r="E37" s="262" t="s">
        <v>708</v>
      </c>
      <c r="F37" s="273">
        <v>31655.995000000003</v>
      </c>
      <c r="G37" s="68"/>
      <c r="H37" s="66"/>
    </row>
    <row r="38" spans="2:8" ht="15.75" thickBot="1" x14ac:dyDescent="0.3">
      <c r="B38" s="67"/>
      <c r="C38" s="47"/>
      <c r="D38" s="47"/>
      <c r="E38" s="125" t="s">
        <v>286</v>
      </c>
      <c r="F38" s="305">
        <f>SUM(F17:F37)</f>
        <v>1251550.6528394562</v>
      </c>
      <c r="G38" s="68"/>
      <c r="H38" s="66"/>
    </row>
    <row r="39" spans="2:8" x14ac:dyDescent="0.25">
      <c r="B39" s="67"/>
      <c r="C39" s="47"/>
      <c r="D39" s="47"/>
      <c r="E39" s="68"/>
      <c r="F39" s="68"/>
      <c r="G39" s="68"/>
      <c r="H39" s="66"/>
    </row>
    <row r="40" spans="2:8" ht="34.5" customHeight="1" thickBot="1" x14ac:dyDescent="0.3">
      <c r="B40" s="67"/>
      <c r="C40" s="429" t="s">
        <v>297</v>
      </c>
      <c r="D40" s="429"/>
      <c r="E40" s="68"/>
      <c r="F40" s="68"/>
      <c r="G40" s="68"/>
      <c r="H40" s="66"/>
    </row>
    <row r="41" spans="2:8" ht="50.1" customHeight="1" x14ac:dyDescent="0.25">
      <c r="B41" s="67"/>
      <c r="C41" s="429" t="s">
        <v>299</v>
      </c>
      <c r="D41" s="429"/>
      <c r="E41" s="274" t="s">
        <v>218</v>
      </c>
      <c r="F41" s="275" t="s">
        <v>220</v>
      </c>
      <c r="G41" s="276" t="s">
        <v>256</v>
      </c>
      <c r="H41" s="66"/>
    </row>
    <row r="42" spans="2:8" ht="75" x14ac:dyDescent="0.25">
      <c r="B42" s="67"/>
      <c r="C42" s="47"/>
      <c r="D42" s="47"/>
      <c r="E42" s="23" t="s">
        <v>755</v>
      </c>
      <c r="F42" s="273">
        <v>367160</v>
      </c>
      <c r="G42" s="277">
        <v>43373</v>
      </c>
      <c r="H42" s="66"/>
    </row>
    <row r="43" spans="2:8" ht="30" x14ac:dyDescent="0.25">
      <c r="B43" s="67"/>
      <c r="C43" s="47"/>
      <c r="D43" s="47"/>
      <c r="E43" s="23" t="s">
        <v>700</v>
      </c>
      <c r="F43" s="273">
        <v>36000</v>
      </c>
      <c r="G43" s="277">
        <v>43373</v>
      </c>
      <c r="H43" s="66"/>
    </row>
    <row r="44" spans="2:8" ht="30" x14ac:dyDescent="0.25">
      <c r="B44" s="67"/>
      <c r="C44" s="47"/>
      <c r="D44" s="47"/>
      <c r="E44" s="23" t="s">
        <v>701</v>
      </c>
      <c r="F44" s="273">
        <v>21162.224666666669</v>
      </c>
      <c r="G44" s="277">
        <v>43373</v>
      </c>
      <c r="H44" s="66"/>
    </row>
    <row r="45" spans="2:8" ht="60" x14ac:dyDescent="0.25">
      <c r="B45" s="67"/>
      <c r="C45" s="47"/>
      <c r="D45" s="47"/>
      <c r="E45" s="23" t="s">
        <v>702</v>
      </c>
      <c r="F45" s="273">
        <v>19121.495878938611</v>
      </c>
      <c r="G45" s="277">
        <v>43373</v>
      </c>
      <c r="H45" s="66"/>
    </row>
    <row r="46" spans="2:8" ht="75" x14ac:dyDescent="0.25">
      <c r="B46" s="67"/>
      <c r="C46" s="47"/>
      <c r="D46" s="47"/>
      <c r="E46" s="23" t="s">
        <v>703</v>
      </c>
      <c r="F46" s="273">
        <v>20556.425127450799</v>
      </c>
      <c r="G46" s="277">
        <v>43373</v>
      </c>
      <c r="H46" s="66"/>
    </row>
    <row r="47" spans="2:8" ht="45" x14ac:dyDescent="0.25">
      <c r="B47" s="67"/>
      <c r="C47" s="47"/>
      <c r="D47" s="47"/>
      <c r="E47" s="23" t="s">
        <v>750</v>
      </c>
      <c r="F47" s="273">
        <v>148000</v>
      </c>
      <c r="G47" s="277">
        <v>43373</v>
      </c>
      <c r="H47" s="66"/>
    </row>
    <row r="48" spans="2:8" ht="63.6" customHeight="1" x14ac:dyDescent="0.25">
      <c r="B48" s="67"/>
      <c r="C48" s="47"/>
      <c r="D48" s="47"/>
      <c r="E48" s="23" t="s">
        <v>704</v>
      </c>
      <c r="F48" s="273">
        <v>40000</v>
      </c>
      <c r="G48" s="277">
        <v>43373</v>
      </c>
      <c r="H48" s="66"/>
    </row>
    <row r="49" spans="2:8" ht="30" x14ac:dyDescent="0.25">
      <c r="B49" s="67"/>
      <c r="C49" s="47"/>
      <c r="D49" s="47"/>
      <c r="E49" s="23" t="s">
        <v>705</v>
      </c>
      <c r="F49" s="273">
        <v>316247.60682549071</v>
      </c>
      <c r="G49" s="277">
        <v>43373</v>
      </c>
      <c r="H49" s="66"/>
    </row>
    <row r="50" spans="2:8" ht="30" x14ac:dyDescent="0.25">
      <c r="B50" s="67"/>
      <c r="C50" s="47"/>
      <c r="D50" s="47"/>
      <c r="E50" s="23" t="s">
        <v>706</v>
      </c>
      <c r="F50" s="273">
        <v>45000</v>
      </c>
      <c r="G50" s="277">
        <v>43373</v>
      </c>
      <c r="H50" s="66"/>
    </row>
    <row r="51" spans="2:8" ht="30" x14ac:dyDescent="0.25">
      <c r="B51" s="67"/>
      <c r="C51" s="47"/>
      <c r="D51" s="47"/>
      <c r="E51" s="23" t="s">
        <v>725</v>
      </c>
      <c r="F51" s="273">
        <v>144000</v>
      </c>
      <c r="G51" s="277">
        <v>43373</v>
      </c>
      <c r="H51" s="66"/>
    </row>
    <row r="52" spans="2:8" ht="30" x14ac:dyDescent="0.25">
      <c r="B52" s="67"/>
      <c r="C52" s="47"/>
      <c r="D52" s="47"/>
      <c r="E52" s="23" t="s">
        <v>758</v>
      </c>
      <c r="F52" s="273">
        <v>442000</v>
      </c>
      <c r="G52" s="277">
        <v>43373</v>
      </c>
      <c r="H52" s="66"/>
    </row>
    <row r="53" spans="2:8" ht="45" x14ac:dyDescent="0.25">
      <c r="B53" s="67"/>
      <c r="C53" s="47"/>
      <c r="D53" s="47"/>
      <c r="E53" s="23" t="s">
        <v>726</v>
      </c>
      <c r="F53" s="273">
        <v>160000</v>
      </c>
      <c r="G53" s="277">
        <v>43373</v>
      </c>
      <c r="H53" s="66"/>
    </row>
    <row r="54" spans="2:8" ht="60" x14ac:dyDescent="0.25">
      <c r="B54" s="67"/>
      <c r="C54" s="47"/>
      <c r="D54" s="47"/>
      <c r="E54" s="23" t="s">
        <v>759</v>
      </c>
      <c r="F54" s="273">
        <v>135000</v>
      </c>
      <c r="G54" s="277">
        <v>43373</v>
      </c>
      <c r="H54" s="66"/>
    </row>
    <row r="55" spans="2:8" ht="60" x14ac:dyDescent="0.25">
      <c r="B55" s="67"/>
      <c r="C55" s="47"/>
      <c r="D55" s="47"/>
      <c r="E55" s="23" t="s">
        <v>760</v>
      </c>
      <c r="F55" s="273">
        <v>100000</v>
      </c>
      <c r="G55" s="277">
        <v>43373</v>
      </c>
      <c r="H55" s="66"/>
    </row>
    <row r="56" spans="2:8" ht="45" x14ac:dyDescent="0.25">
      <c r="B56" s="67"/>
      <c r="C56" s="47"/>
      <c r="D56" s="47"/>
      <c r="E56" s="23" t="s">
        <v>727</v>
      </c>
      <c r="F56" s="273">
        <v>39000</v>
      </c>
      <c r="G56" s="277">
        <v>43373</v>
      </c>
      <c r="H56" s="66"/>
    </row>
    <row r="57" spans="2:8" ht="46.7" customHeight="1" x14ac:dyDescent="0.25">
      <c r="B57" s="67"/>
      <c r="C57" s="47"/>
      <c r="D57" s="47"/>
      <c r="E57" s="23" t="s">
        <v>728</v>
      </c>
      <c r="F57" s="273">
        <v>74496.657328972098</v>
      </c>
      <c r="G57" s="277">
        <v>43373</v>
      </c>
      <c r="H57" s="66"/>
    </row>
    <row r="58" spans="2:8" ht="31.35" customHeight="1" x14ac:dyDescent="0.25">
      <c r="B58" s="67"/>
      <c r="C58" s="47"/>
      <c r="D58" s="47"/>
      <c r="E58" s="23" t="s">
        <v>761</v>
      </c>
      <c r="F58" s="273">
        <v>100000</v>
      </c>
      <c r="G58" s="277">
        <v>43373</v>
      </c>
      <c r="H58" s="66"/>
    </row>
    <row r="59" spans="2:8" ht="25.5" customHeight="1" x14ac:dyDescent="0.25">
      <c r="B59" s="67"/>
      <c r="C59" s="47"/>
      <c r="D59" s="47"/>
      <c r="E59" s="23" t="s">
        <v>729</v>
      </c>
      <c r="F59" s="273">
        <v>84000</v>
      </c>
      <c r="G59" s="277">
        <v>43373</v>
      </c>
      <c r="H59" s="66"/>
    </row>
    <row r="60" spans="2:8" ht="51" customHeight="1" x14ac:dyDescent="0.25">
      <c r="B60" s="67"/>
      <c r="C60" s="47"/>
      <c r="D60" s="47"/>
      <c r="E60" s="278" t="s">
        <v>730</v>
      </c>
      <c r="F60" s="273">
        <v>40000</v>
      </c>
      <c r="G60" s="277">
        <v>43373</v>
      </c>
      <c r="H60" s="66"/>
    </row>
    <row r="61" spans="2:8" x14ac:dyDescent="0.25">
      <c r="B61" s="67"/>
      <c r="C61" s="47"/>
      <c r="D61" s="47"/>
      <c r="E61" s="23" t="s">
        <v>707</v>
      </c>
      <c r="F61" s="273">
        <v>135278</v>
      </c>
      <c r="G61" s="277">
        <v>43373</v>
      </c>
      <c r="H61" s="66"/>
    </row>
    <row r="62" spans="2:8" ht="15.75" thickBot="1" x14ac:dyDescent="0.3">
      <c r="B62" s="67"/>
      <c r="C62" s="47"/>
      <c r="D62" s="47"/>
      <c r="E62" s="289" t="s">
        <v>618</v>
      </c>
      <c r="F62" s="273">
        <v>9500</v>
      </c>
      <c r="G62" s="277">
        <v>43373</v>
      </c>
      <c r="H62" s="66"/>
    </row>
    <row r="63" spans="2:8" ht="15.75" thickBot="1" x14ac:dyDescent="0.3">
      <c r="B63" s="67"/>
      <c r="C63" s="47"/>
      <c r="D63" s="47"/>
      <c r="E63" s="125" t="s">
        <v>286</v>
      </c>
      <c r="F63" s="306">
        <f>SUM(F42:F62)</f>
        <v>2476522.4098275187</v>
      </c>
      <c r="G63" s="279"/>
      <c r="H63" s="66"/>
    </row>
    <row r="64" spans="2:8" x14ac:dyDescent="0.25">
      <c r="B64" s="67"/>
      <c r="C64" s="47"/>
      <c r="D64" s="47"/>
      <c r="E64" s="68"/>
      <c r="F64" s="68"/>
      <c r="G64" s="68"/>
      <c r="H64" s="66"/>
    </row>
    <row r="65" spans="2:13" ht="34.5" customHeight="1" thickBot="1" x14ac:dyDescent="0.3">
      <c r="B65" s="67"/>
      <c r="C65" s="428" t="s">
        <v>1117</v>
      </c>
      <c r="D65" s="428"/>
      <c r="E65" s="428"/>
      <c r="F65" s="428"/>
      <c r="G65" s="130"/>
      <c r="H65" s="66"/>
    </row>
    <row r="66" spans="2:13" ht="77.099999999999994" customHeight="1" thickBot="1" x14ac:dyDescent="0.3">
      <c r="B66" s="67"/>
      <c r="C66" s="429" t="s">
        <v>214</v>
      </c>
      <c r="D66" s="429"/>
      <c r="E66" s="430" t="s">
        <v>1095</v>
      </c>
      <c r="F66" s="431"/>
      <c r="G66" s="68"/>
      <c r="H66" s="66"/>
    </row>
    <row r="67" spans="2:13" ht="15.75" thickBot="1" x14ac:dyDescent="0.3">
      <c r="B67" s="67"/>
      <c r="C67" s="427"/>
      <c r="D67" s="427"/>
      <c r="E67" s="427"/>
      <c r="F67" s="427"/>
      <c r="G67" s="68"/>
      <c r="H67" s="66"/>
    </row>
    <row r="68" spans="2:13" ht="59.25" customHeight="1" thickBot="1" x14ac:dyDescent="0.3">
      <c r="B68" s="67"/>
      <c r="C68" s="429" t="s">
        <v>215</v>
      </c>
      <c r="D68" s="429"/>
      <c r="E68" s="430" t="s">
        <v>1098</v>
      </c>
      <c r="F68" s="431"/>
      <c r="G68" s="68"/>
      <c r="H68" s="66"/>
    </row>
    <row r="69" spans="2:13" ht="99.95" customHeight="1" thickBot="1" x14ac:dyDescent="0.3">
      <c r="B69" s="67"/>
      <c r="C69" s="429" t="s">
        <v>216</v>
      </c>
      <c r="D69" s="429"/>
      <c r="E69" s="430" t="s">
        <v>1099</v>
      </c>
      <c r="F69" s="431"/>
      <c r="G69" s="68"/>
      <c r="H69" s="66"/>
    </row>
    <row r="70" spans="2:13" x14ac:dyDescent="0.25">
      <c r="B70" s="67"/>
      <c r="C70" s="47"/>
      <c r="D70" s="47"/>
      <c r="E70" s="68"/>
      <c r="F70" s="68"/>
      <c r="G70" s="68"/>
      <c r="H70" s="66"/>
    </row>
    <row r="71" spans="2:13" ht="15.75" thickBot="1" x14ac:dyDescent="0.3">
      <c r="B71" s="69"/>
      <c r="C71" s="444"/>
      <c r="D71" s="444"/>
      <c r="E71" s="70"/>
      <c r="F71" s="48"/>
      <c r="G71" s="48"/>
      <c r="H71" s="71"/>
    </row>
    <row r="72" spans="2:13" s="25" customFormat="1" ht="65.099999999999994" customHeight="1" x14ac:dyDescent="0.25">
      <c r="B72" s="24"/>
      <c r="C72" s="443"/>
      <c r="D72" s="443"/>
      <c r="E72" s="445"/>
      <c r="F72" s="445"/>
      <c r="G72" s="15"/>
    </row>
    <row r="73" spans="2:13" ht="59.25" customHeight="1" x14ac:dyDescent="0.25">
      <c r="B73" s="24"/>
      <c r="C73" s="26"/>
      <c r="D73" s="26"/>
      <c r="E73" s="22"/>
      <c r="F73" s="22"/>
      <c r="G73" s="15"/>
    </row>
    <row r="74" spans="2:13" ht="50.1" customHeight="1" x14ac:dyDescent="0.25">
      <c r="B74" s="24"/>
      <c r="C74" s="440"/>
      <c r="D74" s="440"/>
      <c r="E74" s="442"/>
      <c r="F74" s="442"/>
      <c r="G74" s="15"/>
    </row>
    <row r="75" spans="2:13" ht="99.95" customHeight="1" x14ac:dyDescent="0.25">
      <c r="B75" s="24"/>
      <c r="C75" s="440"/>
      <c r="D75" s="440"/>
      <c r="E75" s="441"/>
      <c r="F75" s="441"/>
      <c r="G75" s="15"/>
    </row>
    <row r="76" spans="2:13" x14ac:dyDescent="0.25">
      <c r="B76" s="24"/>
      <c r="C76" s="24"/>
      <c r="D76" s="404"/>
      <c r="E76" s="15"/>
      <c r="F76" s="405"/>
      <c r="G76" s="15"/>
      <c r="H76" s="406"/>
      <c r="J76" s="406"/>
      <c r="L76" s="406"/>
      <c r="M76" s="406"/>
    </row>
    <row r="77" spans="2:13" x14ac:dyDescent="0.25">
      <c r="B77" s="24"/>
      <c r="C77" s="443"/>
      <c r="D77" s="443"/>
      <c r="E77" s="15"/>
      <c r="F77" s="15"/>
      <c r="G77" s="15"/>
    </row>
    <row r="78" spans="2:13" ht="50.1" customHeight="1" x14ac:dyDescent="0.25">
      <c r="B78" s="24"/>
      <c r="C78" s="443"/>
      <c r="D78" s="443"/>
      <c r="E78" s="441"/>
      <c r="F78" s="441"/>
      <c r="G78" s="15"/>
    </row>
    <row r="79" spans="2:13" ht="99.95" customHeight="1" x14ac:dyDescent="0.25">
      <c r="B79" s="24"/>
      <c r="C79" s="440"/>
      <c r="D79" s="440"/>
      <c r="E79" s="441"/>
      <c r="F79" s="441"/>
      <c r="G79" s="15"/>
    </row>
    <row r="80" spans="2:13" x14ac:dyDescent="0.25">
      <c r="B80" s="24"/>
      <c r="C80" s="27"/>
      <c r="D80" s="24"/>
      <c r="E80" s="28"/>
      <c r="F80" s="15"/>
      <c r="G80" s="15"/>
    </row>
    <row r="81" spans="2:7" x14ac:dyDescent="0.25">
      <c r="B81" s="24"/>
      <c r="C81" s="27"/>
      <c r="D81" s="27"/>
      <c r="E81" s="28"/>
      <c r="F81" s="28"/>
      <c r="G81" s="14"/>
    </row>
    <row r="82" spans="2:7" x14ac:dyDescent="0.25">
      <c r="E82" s="29"/>
      <c r="F82" s="29"/>
    </row>
    <row r="83" spans="2:7" x14ac:dyDescent="0.25">
      <c r="E83" s="29"/>
      <c r="F83" s="29"/>
    </row>
  </sheetData>
  <mergeCells count="37">
    <mergeCell ref="E7:F7"/>
    <mergeCell ref="C71:D71"/>
    <mergeCell ref="C72:D72"/>
    <mergeCell ref="E72:F72"/>
    <mergeCell ref="C65:F65"/>
    <mergeCell ref="E10:F10"/>
    <mergeCell ref="C8:F8"/>
    <mergeCell ref="C12:D12"/>
    <mergeCell ref="C69:D69"/>
    <mergeCell ref="C68:D68"/>
    <mergeCell ref="E69:F69"/>
    <mergeCell ref="E68:F68"/>
    <mergeCell ref="C79:D79"/>
    <mergeCell ref="E78:F78"/>
    <mergeCell ref="E79:F79"/>
    <mergeCell ref="E75:F75"/>
    <mergeCell ref="E74:F74"/>
    <mergeCell ref="C74:D74"/>
    <mergeCell ref="C75:D75"/>
    <mergeCell ref="C78:D78"/>
    <mergeCell ref="C77:D77"/>
    <mergeCell ref="C3:G3"/>
    <mergeCell ref="C67:F67"/>
    <mergeCell ref="C9:D9"/>
    <mergeCell ref="C10:D10"/>
    <mergeCell ref="C40:D40"/>
    <mergeCell ref="C41:D41"/>
    <mergeCell ref="C66:D66"/>
    <mergeCell ref="E66:F66"/>
    <mergeCell ref="C5:F5"/>
    <mergeCell ref="B4:F4"/>
    <mergeCell ref="C16:D16"/>
    <mergeCell ref="C7:D7"/>
    <mergeCell ref="C15:D15"/>
    <mergeCell ref="C13:F13"/>
    <mergeCell ref="E12:F12"/>
    <mergeCell ref="E9:F9"/>
  </mergeCells>
  <dataValidations disablePrompts="1" count="2">
    <dataValidation type="whole" allowBlank="1" showInputMessage="1" showErrorMessage="1" sqref="E74 V1">
      <formula1>-999999999</formula1>
      <formula2>999999999</formula2>
    </dataValidation>
    <dataValidation type="list" allowBlank="1" showInputMessage="1" showErrorMessage="1" sqref="E78">
      <formula1>#REF!</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7"/>
  <sheetViews>
    <sheetView zoomScale="80" zoomScaleNormal="80" workbookViewId="0">
      <selection activeCell="K3" sqref="K3"/>
    </sheetView>
  </sheetViews>
  <sheetFormatPr defaultColWidth="8.85546875" defaultRowHeight="15" x14ac:dyDescent="0.25"/>
  <cols>
    <col min="1" max="1" width="1.42578125" customWidth="1"/>
    <col min="2" max="2" width="1.85546875" customWidth="1"/>
    <col min="3" max="3" width="40.42578125" customWidth="1"/>
    <col min="4" max="4" width="55" customWidth="1"/>
    <col min="5" max="5" width="17.85546875" customWidth="1"/>
    <col min="6" max="6" width="19.5703125" customWidth="1"/>
    <col min="7" max="7" width="32.42578125" customWidth="1"/>
    <col min="8" max="8" width="15.5703125" customWidth="1"/>
    <col min="9" max="9" width="1.5703125" customWidth="1"/>
  </cols>
  <sheetData>
    <row r="1" spans="2:9" ht="8.25" customHeight="1" thickBot="1" x14ac:dyDescent="0.3"/>
    <row r="2" spans="2:9" ht="15.75" thickBot="1" x14ac:dyDescent="0.3">
      <c r="B2" s="85"/>
      <c r="C2" s="86"/>
      <c r="D2" s="86"/>
      <c r="E2" s="86"/>
      <c r="F2" s="86"/>
      <c r="G2" s="86"/>
      <c r="H2" s="86"/>
      <c r="I2" s="87"/>
    </row>
    <row r="3" spans="2:9" ht="21" thickBot="1" x14ac:dyDescent="0.35">
      <c r="B3" s="88"/>
      <c r="C3" s="424" t="s">
        <v>221</v>
      </c>
      <c r="D3" s="425"/>
      <c r="E3" s="425"/>
      <c r="F3" s="425"/>
      <c r="G3" s="425"/>
      <c r="H3" s="426"/>
      <c r="I3" s="50"/>
    </row>
    <row r="4" spans="2:9" x14ac:dyDescent="0.25">
      <c r="B4" s="433"/>
      <c r="C4" s="434"/>
      <c r="D4" s="434"/>
      <c r="E4" s="434"/>
      <c r="F4" s="434"/>
      <c r="G4" s="434"/>
      <c r="H4" s="434"/>
      <c r="I4" s="50"/>
    </row>
    <row r="5" spans="2:9" ht="16.5" thickBot="1" x14ac:dyDescent="0.3">
      <c r="B5" s="51"/>
      <c r="C5" s="469" t="s">
        <v>305</v>
      </c>
      <c r="D5" s="469"/>
      <c r="E5" s="469"/>
      <c r="F5" s="469"/>
      <c r="G5" s="469"/>
      <c r="H5" s="469"/>
      <c r="I5" s="50"/>
    </row>
    <row r="6" spans="2:9" ht="15.75" thickBot="1" x14ac:dyDescent="0.3">
      <c r="B6" s="51"/>
      <c r="C6" s="470" t="s">
        <v>320</v>
      </c>
      <c r="D6" s="470"/>
      <c r="E6" s="470"/>
      <c r="F6" s="471"/>
      <c r="G6" s="131">
        <v>27</v>
      </c>
      <c r="H6" s="52"/>
      <c r="I6" s="50"/>
    </row>
    <row r="7" spans="2:9" x14ac:dyDescent="0.25">
      <c r="B7" s="51"/>
      <c r="C7" s="52"/>
      <c r="D7" s="53"/>
      <c r="E7" s="52"/>
      <c r="F7" s="52"/>
      <c r="G7" s="52"/>
      <c r="H7" s="52"/>
      <c r="I7" s="50"/>
    </row>
    <row r="8" spans="2:9" x14ac:dyDescent="0.25">
      <c r="B8" s="51"/>
      <c r="C8" s="468" t="s">
        <v>235</v>
      </c>
      <c r="D8" s="468"/>
      <c r="E8" s="54"/>
      <c r="F8" s="54"/>
      <c r="G8" s="54"/>
      <c r="H8" s="54"/>
      <c r="I8" s="50"/>
    </row>
    <row r="9" spans="2:9" ht="15.75" thickBot="1" x14ac:dyDescent="0.3">
      <c r="B9" s="51"/>
      <c r="C9" s="468" t="s">
        <v>236</v>
      </c>
      <c r="D9" s="468"/>
      <c r="E9" s="468"/>
      <c r="F9" s="468"/>
      <c r="G9" s="468"/>
      <c r="H9" s="468"/>
      <c r="I9" s="50"/>
    </row>
    <row r="10" spans="2:9" ht="42.75" x14ac:dyDescent="0.25">
      <c r="B10" s="51"/>
      <c r="C10" s="260" t="s">
        <v>238</v>
      </c>
      <c r="D10" s="258" t="s">
        <v>237</v>
      </c>
      <c r="E10" s="261" t="s">
        <v>291</v>
      </c>
      <c r="F10" s="261" t="s">
        <v>762</v>
      </c>
      <c r="G10" s="261" t="s">
        <v>295</v>
      </c>
      <c r="H10" s="259" t="s">
        <v>294</v>
      </c>
      <c r="I10" s="50"/>
    </row>
    <row r="11" spans="2:9" x14ac:dyDescent="0.25">
      <c r="B11" s="51"/>
      <c r="C11" s="297" t="s">
        <v>738</v>
      </c>
      <c r="D11" s="384" t="s">
        <v>1061</v>
      </c>
      <c r="E11" s="299">
        <f>9637000/354.51</f>
        <v>27184.000451327185</v>
      </c>
      <c r="F11" s="298">
        <v>42645</v>
      </c>
      <c r="G11" s="299">
        <f>9098000/354.51</f>
        <v>25663.592000225664</v>
      </c>
      <c r="H11" s="299">
        <f t="shared" ref="H11:H17" si="0">E11-G11</f>
        <v>1520.4084511015208</v>
      </c>
      <c r="I11" s="50"/>
    </row>
    <row r="12" spans="2:9" x14ac:dyDescent="0.25">
      <c r="B12" s="51"/>
      <c r="C12" s="297" t="s">
        <v>738</v>
      </c>
      <c r="D12" s="385" t="s">
        <v>1062</v>
      </c>
      <c r="E12" s="299">
        <f>6000000/354.51</f>
        <v>16924.769400016925</v>
      </c>
      <c r="F12" s="298">
        <v>42644</v>
      </c>
      <c r="G12" s="299">
        <f>2000000/354.51</f>
        <v>5641.5898000056413</v>
      </c>
      <c r="H12" s="299">
        <f t="shared" si="0"/>
        <v>11283.179600011284</v>
      </c>
      <c r="I12" s="50"/>
    </row>
    <row r="13" spans="2:9" x14ac:dyDescent="0.25">
      <c r="B13" s="51"/>
      <c r="C13" s="297" t="s">
        <v>738</v>
      </c>
      <c r="D13" s="384" t="s">
        <v>1061</v>
      </c>
      <c r="E13" s="299">
        <f>(9834392+1690000)/354.87</f>
        <v>32474.968298250064</v>
      </c>
      <c r="F13" s="298">
        <v>42675</v>
      </c>
      <c r="G13" s="299">
        <f>11494392/354.87</f>
        <v>32390.430298419138</v>
      </c>
      <c r="H13" s="299">
        <f t="shared" si="0"/>
        <v>84.537999830925401</v>
      </c>
      <c r="I13" s="50"/>
    </row>
    <row r="14" spans="2:9" x14ac:dyDescent="0.25">
      <c r="B14" s="51"/>
      <c r="C14" s="297" t="s">
        <v>738</v>
      </c>
      <c r="D14" s="386" t="s">
        <v>771</v>
      </c>
      <c r="E14" s="299">
        <f>8885000/355.72</f>
        <v>24977.510401439333</v>
      </c>
      <c r="F14" s="298">
        <v>42751</v>
      </c>
      <c r="G14" s="299">
        <f>8055000/355.72</f>
        <v>22644.214550770266</v>
      </c>
      <c r="H14" s="299">
        <f t="shared" si="0"/>
        <v>2333.2958506690666</v>
      </c>
      <c r="I14" s="50"/>
    </row>
    <row r="15" spans="2:9" x14ac:dyDescent="0.25">
      <c r="B15" s="51"/>
      <c r="C15" s="297" t="s">
        <v>738</v>
      </c>
      <c r="D15" s="387" t="s">
        <v>1063</v>
      </c>
      <c r="E15" s="299">
        <f>1030000/355.72</f>
        <v>2895.5358146857075</v>
      </c>
      <c r="F15" s="388">
        <v>42799</v>
      </c>
      <c r="G15" s="299">
        <f>1030000/355.72</f>
        <v>2895.5358146857075</v>
      </c>
      <c r="H15" s="299">
        <f t="shared" si="0"/>
        <v>0</v>
      </c>
      <c r="I15" s="50"/>
    </row>
    <row r="16" spans="2:9" x14ac:dyDescent="0.25">
      <c r="B16" s="51"/>
      <c r="C16" s="297" t="s">
        <v>738</v>
      </c>
      <c r="D16" s="387" t="s">
        <v>1063</v>
      </c>
      <c r="E16" s="299">
        <f>1225000/357.86</f>
        <v>3423.1263622645724</v>
      </c>
      <c r="F16" s="388">
        <v>42923</v>
      </c>
      <c r="G16" s="299">
        <f>1225000/357.86</f>
        <v>3423.1263622645724</v>
      </c>
      <c r="H16" s="299">
        <f t="shared" si="0"/>
        <v>0</v>
      </c>
      <c r="I16" s="50"/>
    </row>
    <row r="17" spans="2:9" x14ac:dyDescent="0.25">
      <c r="B17" s="51"/>
      <c r="C17" s="297" t="s">
        <v>738</v>
      </c>
      <c r="D17" s="384" t="s">
        <v>1061</v>
      </c>
      <c r="E17" s="299">
        <f>8839000/357.26</f>
        <v>24741.084924144881</v>
      </c>
      <c r="F17" s="298">
        <v>42849</v>
      </c>
      <c r="G17" s="299">
        <f>8839000/357.26</f>
        <v>24741.084924144881</v>
      </c>
      <c r="H17" s="299">
        <f t="shared" si="0"/>
        <v>0</v>
      </c>
      <c r="I17" s="50"/>
    </row>
    <row r="18" spans="2:9" x14ac:dyDescent="0.25">
      <c r="B18" s="51"/>
      <c r="C18" s="297" t="s">
        <v>738</v>
      </c>
      <c r="D18" s="384" t="s">
        <v>1064</v>
      </c>
      <c r="E18" s="299">
        <v>65148.63</v>
      </c>
      <c r="F18" s="298">
        <v>42833</v>
      </c>
      <c r="G18" s="299">
        <v>43207.48</v>
      </c>
      <c r="H18" s="299">
        <f t="shared" ref="H18" si="1">E18-G18</f>
        <v>21941.149999999994</v>
      </c>
      <c r="I18" s="50"/>
    </row>
    <row r="19" spans="2:9" x14ac:dyDescent="0.25">
      <c r="B19" s="51"/>
      <c r="C19" s="58"/>
      <c r="D19" s="58"/>
      <c r="E19" s="58"/>
      <c r="F19" s="129"/>
      <c r="G19" s="129"/>
      <c r="H19" s="129"/>
      <c r="I19" s="50"/>
    </row>
    <row r="20" spans="2:9" x14ac:dyDescent="0.25">
      <c r="B20" s="51"/>
      <c r="C20" s="468" t="s">
        <v>239</v>
      </c>
      <c r="D20" s="468"/>
      <c r="E20" s="53"/>
      <c r="F20" s="53"/>
      <c r="G20" s="53"/>
      <c r="H20" s="53"/>
      <c r="I20" s="50"/>
    </row>
    <row r="21" spans="2:9" ht="15.75" thickBot="1" x14ac:dyDescent="0.3">
      <c r="B21" s="51"/>
      <c r="C21" s="467" t="s">
        <v>241</v>
      </c>
      <c r="D21" s="467"/>
      <c r="E21" s="467"/>
      <c r="F21" s="128"/>
      <c r="G21" s="128"/>
      <c r="H21" s="128"/>
      <c r="I21" s="50"/>
    </row>
    <row r="22" spans="2:9" ht="28.5" x14ac:dyDescent="0.25">
      <c r="B22" s="51"/>
      <c r="C22" s="257" t="s">
        <v>296</v>
      </c>
      <c r="D22" s="258" t="s">
        <v>240</v>
      </c>
      <c r="E22" s="258" t="s">
        <v>292</v>
      </c>
      <c r="F22" s="258" t="s">
        <v>293</v>
      </c>
      <c r="G22" s="259" t="s">
        <v>290</v>
      </c>
      <c r="H22" s="256"/>
      <c r="I22" s="132"/>
    </row>
    <row r="23" spans="2:9" s="322" customFormat="1" ht="26.45" customHeight="1" x14ac:dyDescent="0.25">
      <c r="B23" s="51"/>
      <c r="C23" s="463" t="s">
        <v>929</v>
      </c>
      <c r="D23" s="389" t="s">
        <v>776</v>
      </c>
      <c r="E23" s="390">
        <v>11065.791706737567</v>
      </c>
      <c r="F23" s="391">
        <f>E23</f>
        <v>11065.791706737567</v>
      </c>
      <c r="G23" s="454" t="s">
        <v>739</v>
      </c>
      <c r="H23" s="320"/>
      <c r="I23" s="321"/>
    </row>
    <row r="24" spans="2:9" s="322" customFormat="1" ht="26.45" customHeight="1" x14ac:dyDescent="0.25">
      <c r="B24" s="51"/>
      <c r="C24" s="464"/>
      <c r="D24" s="392" t="s">
        <v>778</v>
      </c>
      <c r="E24" s="393">
        <v>11666.572382191547</v>
      </c>
      <c r="F24" s="394"/>
      <c r="G24" s="455"/>
      <c r="H24" s="320"/>
      <c r="I24" s="321"/>
    </row>
    <row r="25" spans="2:9" s="322" customFormat="1" ht="26.45" customHeight="1" x14ac:dyDescent="0.25">
      <c r="B25" s="51"/>
      <c r="C25" s="465"/>
      <c r="D25" s="392" t="s">
        <v>780</v>
      </c>
      <c r="E25" s="393">
        <v>11934.15172257736</v>
      </c>
      <c r="F25" s="394"/>
      <c r="G25" s="456"/>
      <c r="H25" s="320"/>
      <c r="I25" s="321"/>
    </row>
    <row r="26" spans="2:9" s="322" customFormat="1" ht="25.5" customHeight="1" x14ac:dyDescent="0.25">
      <c r="B26" s="51"/>
      <c r="C26" s="463" t="s">
        <v>930</v>
      </c>
      <c r="D26" s="389" t="s">
        <v>777</v>
      </c>
      <c r="E26" s="390">
        <v>8929.1169316060405</v>
      </c>
      <c r="F26" s="391">
        <f>E26</f>
        <v>8929.1169316060405</v>
      </c>
      <c r="G26" s="454" t="s">
        <v>739</v>
      </c>
      <c r="H26" s="320"/>
      <c r="I26" s="321"/>
    </row>
    <row r="27" spans="2:9" s="322" customFormat="1" ht="25.5" customHeight="1" x14ac:dyDescent="0.25">
      <c r="B27" s="51"/>
      <c r="C27" s="464"/>
      <c r="D27" s="392" t="s">
        <v>779</v>
      </c>
      <c r="E27" s="393">
        <v>9672.4557334389319</v>
      </c>
      <c r="F27" s="394"/>
      <c r="G27" s="455"/>
      <c r="H27" s="320"/>
      <c r="I27" s="321"/>
    </row>
    <row r="28" spans="2:9" s="322" customFormat="1" ht="25.5" customHeight="1" x14ac:dyDescent="0.25">
      <c r="B28" s="51"/>
      <c r="C28" s="465"/>
      <c r="D28" s="392" t="s">
        <v>781</v>
      </c>
      <c r="E28" s="393">
        <v>9811.6196187135829</v>
      </c>
      <c r="F28" s="394"/>
      <c r="G28" s="456"/>
      <c r="H28" s="320"/>
      <c r="I28" s="321"/>
    </row>
    <row r="29" spans="2:9" s="322" customFormat="1" ht="23.1" customHeight="1" x14ac:dyDescent="0.25">
      <c r="B29" s="51"/>
      <c r="C29" s="463" t="s">
        <v>931</v>
      </c>
      <c r="D29" s="389" t="s">
        <v>782</v>
      </c>
      <c r="E29" s="390">
        <v>9484.2167788651914</v>
      </c>
      <c r="F29" s="391">
        <f>E29</f>
        <v>9484.2167788651914</v>
      </c>
      <c r="G29" s="454" t="s">
        <v>739</v>
      </c>
      <c r="H29" s="320"/>
      <c r="I29" s="321"/>
    </row>
    <row r="30" spans="2:9" s="322" customFormat="1" ht="23.1" customHeight="1" x14ac:dyDescent="0.25">
      <c r="B30" s="51"/>
      <c r="C30" s="464"/>
      <c r="D30" s="392" t="s">
        <v>783</v>
      </c>
      <c r="E30" s="393">
        <v>10315.664422696158</v>
      </c>
      <c r="F30" s="394"/>
      <c r="G30" s="455"/>
      <c r="H30" s="320"/>
      <c r="I30" s="321"/>
    </row>
    <row r="31" spans="2:9" s="322" customFormat="1" ht="23.1" customHeight="1" x14ac:dyDescent="0.25">
      <c r="B31" s="51"/>
      <c r="C31" s="465"/>
      <c r="D31" s="392" t="s">
        <v>785</v>
      </c>
      <c r="E31" s="393">
        <v>10134.638230468971</v>
      </c>
      <c r="F31" s="394"/>
      <c r="G31" s="456"/>
      <c r="H31" s="320"/>
      <c r="I31" s="321"/>
    </row>
    <row r="32" spans="2:9" s="322" customFormat="1" x14ac:dyDescent="0.25">
      <c r="B32" s="51"/>
      <c r="C32" s="463" t="s">
        <v>932</v>
      </c>
      <c r="D32" s="395" t="s">
        <v>933</v>
      </c>
      <c r="E32" s="390">
        <v>8570.4587882559244</v>
      </c>
      <c r="F32" s="391">
        <f>E32</f>
        <v>8570.4587882559244</v>
      </c>
      <c r="G32" s="454" t="s">
        <v>999</v>
      </c>
      <c r="H32" s="53"/>
      <c r="I32" s="466"/>
    </row>
    <row r="33" spans="2:9" s="322" customFormat="1" x14ac:dyDescent="0.25">
      <c r="B33" s="51"/>
      <c r="C33" s="464"/>
      <c r="D33" s="392" t="s">
        <v>934</v>
      </c>
      <c r="E33" s="393">
        <v>11766.702494767211</v>
      </c>
      <c r="F33" s="394"/>
      <c r="G33" s="455"/>
      <c r="H33" s="53"/>
      <c r="I33" s="466"/>
    </row>
    <row r="34" spans="2:9" s="322" customFormat="1" x14ac:dyDescent="0.25">
      <c r="B34" s="51"/>
      <c r="C34" s="465"/>
      <c r="D34" s="392" t="s">
        <v>935</v>
      </c>
      <c r="E34" s="393">
        <v>10776.715506024777</v>
      </c>
      <c r="F34" s="394"/>
      <c r="G34" s="456"/>
      <c r="H34" s="53"/>
      <c r="I34" s="466"/>
    </row>
    <row r="35" spans="2:9" s="322" customFormat="1" x14ac:dyDescent="0.25">
      <c r="B35" s="51"/>
      <c r="C35" s="463" t="s">
        <v>936</v>
      </c>
      <c r="D35" s="395" t="s">
        <v>774</v>
      </c>
      <c r="E35" s="390">
        <v>11560.181659191561</v>
      </c>
      <c r="F35" s="391">
        <f>E35</f>
        <v>11560.181659191561</v>
      </c>
      <c r="G35" s="457" t="s">
        <v>906</v>
      </c>
      <c r="H35" s="53"/>
      <c r="I35" s="466"/>
    </row>
    <row r="36" spans="2:9" s="322" customFormat="1" x14ac:dyDescent="0.25">
      <c r="B36" s="51"/>
      <c r="C36" s="464"/>
      <c r="D36" s="392" t="s">
        <v>937</v>
      </c>
      <c r="E36" s="393">
        <v>12798.510620292798</v>
      </c>
      <c r="F36" s="394"/>
      <c r="G36" s="458"/>
      <c r="H36" s="53"/>
      <c r="I36" s="466"/>
    </row>
    <row r="37" spans="2:9" s="322" customFormat="1" x14ac:dyDescent="0.25">
      <c r="B37" s="51"/>
      <c r="C37" s="465"/>
      <c r="D37" s="392" t="s">
        <v>938</v>
      </c>
      <c r="E37" s="393">
        <v>0</v>
      </c>
      <c r="F37" s="394"/>
      <c r="G37" s="459"/>
      <c r="H37" s="53"/>
      <c r="I37" s="466"/>
    </row>
    <row r="38" spans="2:9" s="322" customFormat="1" x14ac:dyDescent="0.25">
      <c r="B38" s="51"/>
      <c r="C38" s="460" t="s">
        <v>939</v>
      </c>
      <c r="D38" s="396" t="s">
        <v>940</v>
      </c>
      <c r="E38" s="390">
        <v>7353.2481453273531</v>
      </c>
      <c r="F38" s="391">
        <f>E38</f>
        <v>7353.2481453273531</v>
      </c>
      <c r="G38" s="457" t="s">
        <v>906</v>
      </c>
      <c r="H38" s="53"/>
      <c r="I38" s="466"/>
    </row>
    <row r="39" spans="2:9" s="322" customFormat="1" x14ac:dyDescent="0.25">
      <c r="B39" s="51"/>
      <c r="C39" s="461"/>
      <c r="D39" s="397" t="s">
        <v>941</v>
      </c>
      <c r="E39" s="393">
        <v>7643.5079405376437</v>
      </c>
      <c r="F39" s="394"/>
      <c r="G39" s="458"/>
      <c r="H39" s="53"/>
      <c r="I39" s="466"/>
    </row>
    <row r="40" spans="2:9" s="322" customFormat="1" x14ac:dyDescent="0.25">
      <c r="B40" s="51"/>
      <c r="C40" s="462"/>
      <c r="D40" s="392" t="s">
        <v>942</v>
      </c>
      <c r="E40" s="393">
        <v>7933.7677357479342</v>
      </c>
      <c r="F40" s="394"/>
      <c r="G40" s="459"/>
      <c r="H40" s="53"/>
      <c r="I40" s="466"/>
    </row>
    <row r="41" spans="2:9" s="322" customFormat="1" x14ac:dyDescent="0.25">
      <c r="B41" s="51"/>
      <c r="C41" s="460" t="s">
        <v>939</v>
      </c>
      <c r="D41" s="396" t="s">
        <v>943</v>
      </c>
      <c r="E41" s="390">
        <v>9696.7642379622575</v>
      </c>
      <c r="F41" s="391">
        <f>E41</f>
        <v>9696.7642379622575</v>
      </c>
      <c r="G41" s="457" t="s">
        <v>906</v>
      </c>
      <c r="H41" s="53"/>
      <c r="I41" s="466"/>
    </row>
    <row r="42" spans="2:9" s="322" customFormat="1" x14ac:dyDescent="0.25">
      <c r="B42" s="51"/>
      <c r="C42" s="462"/>
      <c r="D42" s="397" t="s">
        <v>944</v>
      </c>
      <c r="E42" s="393">
        <v>11282.051282051283</v>
      </c>
      <c r="F42" s="394"/>
      <c r="G42" s="459"/>
      <c r="H42" s="53"/>
      <c r="I42" s="466"/>
    </row>
    <row r="43" spans="2:9" s="322" customFormat="1" x14ac:dyDescent="0.25">
      <c r="B43" s="51"/>
      <c r="C43" s="460" t="s">
        <v>945</v>
      </c>
      <c r="D43" s="396" t="s">
        <v>775</v>
      </c>
      <c r="E43" s="390">
        <v>8799.7517700488006</v>
      </c>
      <c r="F43" s="391">
        <f>E43</f>
        <v>8799.7517700488006</v>
      </c>
      <c r="G43" s="457" t="s">
        <v>906</v>
      </c>
      <c r="H43" s="53"/>
      <c r="I43" s="466"/>
    </row>
    <row r="44" spans="2:9" s="323" customFormat="1" x14ac:dyDescent="0.25">
      <c r="B44" s="51"/>
      <c r="C44" s="461"/>
      <c r="D44" s="392" t="s">
        <v>946</v>
      </c>
      <c r="E44" s="393">
        <v>16623.790584186623</v>
      </c>
      <c r="F44" s="394"/>
      <c r="G44" s="458"/>
      <c r="H44" s="53"/>
      <c r="I44" s="319"/>
    </row>
    <row r="45" spans="2:9" s="323" customFormat="1" x14ac:dyDescent="0.25">
      <c r="B45" s="51"/>
      <c r="C45" s="462"/>
      <c r="D45" s="392" t="s">
        <v>947</v>
      </c>
      <c r="E45" s="393">
        <v>15439.338805675439</v>
      </c>
      <c r="F45" s="394"/>
      <c r="G45" s="459"/>
      <c r="H45" s="53"/>
      <c r="I45" s="319"/>
    </row>
    <row r="46" spans="2:9" s="323" customFormat="1" x14ac:dyDescent="0.25">
      <c r="B46" s="51"/>
      <c r="C46" s="463" t="s">
        <v>948</v>
      </c>
      <c r="D46" s="395" t="s">
        <v>774</v>
      </c>
      <c r="E46" s="390">
        <v>2961.8346450029621</v>
      </c>
      <c r="F46" s="391">
        <f>E46</f>
        <v>2961.8346450029621</v>
      </c>
      <c r="G46" s="457" t="s">
        <v>906</v>
      </c>
      <c r="H46" s="53"/>
      <c r="I46" s="319"/>
    </row>
    <row r="47" spans="2:9" s="323" customFormat="1" x14ac:dyDescent="0.25">
      <c r="B47" s="51"/>
      <c r="C47" s="464"/>
      <c r="D47" s="392" t="s">
        <v>949</v>
      </c>
      <c r="E47" s="393">
        <v>4654.3115850046543</v>
      </c>
      <c r="F47" s="394"/>
      <c r="G47" s="458"/>
      <c r="H47" s="53"/>
      <c r="I47" s="319"/>
    </row>
    <row r="48" spans="2:9" s="323" customFormat="1" x14ac:dyDescent="0.25">
      <c r="B48" s="51"/>
      <c r="C48" s="465"/>
      <c r="D48" s="394" t="s">
        <v>950</v>
      </c>
      <c r="E48" s="393">
        <v>3949.1128600039492</v>
      </c>
      <c r="F48" s="394"/>
      <c r="G48" s="459"/>
      <c r="H48" s="53"/>
      <c r="I48" s="319"/>
    </row>
    <row r="49" spans="2:9" s="323" customFormat="1" x14ac:dyDescent="0.25">
      <c r="B49" s="51"/>
      <c r="C49" s="463" t="s">
        <v>951</v>
      </c>
      <c r="D49" s="395" t="s">
        <v>952</v>
      </c>
      <c r="E49" s="390">
        <v>17817.228844365542</v>
      </c>
      <c r="F49" s="391">
        <f>E49</f>
        <v>17817.228844365542</v>
      </c>
      <c r="G49" s="454" t="s">
        <v>739</v>
      </c>
      <c r="H49" s="53"/>
      <c r="I49" s="319"/>
    </row>
    <row r="50" spans="2:9" s="323" customFormat="1" x14ac:dyDescent="0.25">
      <c r="B50" s="51"/>
      <c r="C50" s="464"/>
      <c r="D50" s="392" t="s">
        <v>953</v>
      </c>
      <c r="E50" s="393">
        <v>20808.239637050188</v>
      </c>
      <c r="F50" s="394"/>
      <c r="G50" s="455"/>
      <c r="H50" s="53"/>
      <c r="I50" s="319"/>
    </row>
    <row r="51" spans="2:9" s="323" customFormat="1" x14ac:dyDescent="0.25">
      <c r="B51" s="51"/>
      <c r="C51" s="465"/>
      <c r="D51" s="394" t="s">
        <v>954</v>
      </c>
      <c r="E51" s="393">
        <v>19183.081128300506</v>
      </c>
      <c r="F51" s="394"/>
      <c r="G51" s="456"/>
      <c r="H51" s="53"/>
      <c r="I51" s="319"/>
    </row>
    <row r="52" spans="2:9" s="323" customFormat="1" x14ac:dyDescent="0.25">
      <c r="B52" s="51"/>
      <c r="C52" s="454" t="s">
        <v>955</v>
      </c>
      <c r="D52" s="395" t="s">
        <v>956</v>
      </c>
      <c r="E52" s="390">
        <v>23299.786348813672</v>
      </c>
      <c r="F52" s="391">
        <f>E52</f>
        <v>23299.786348813672</v>
      </c>
      <c r="G52" s="457" t="s">
        <v>906</v>
      </c>
      <c r="H52" s="53"/>
      <c r="I52" s="319"/>
    </row>
    <row r="53" spans="2:9" s="323" customFormat="1" x14ac:dyDescent="0.25">
      <c r="B53" s="51"/>
      <c r="C53" s="455"/>
      <c r="D53" s="392" t="s">
        <v>957</v>
      </c>
      <c r="E53" s="393">
        <v>24472.197233779374</v>
      </c>
      <c r="F53" s="394"/>
      <c r="G53" s="458"/>
      <c r="H53" s="53"/>
      <c r="I53" s="319"/>
    </row>
    <row r="54" spans="2:9" s="323" customFormat="1" x14ac:dyDescent="0.25">
      <c r="B54" s="51"/>
      <c r="C54" s="456"/>
      <c r="D54" s="394" t="s">
        <v>954</v>
      </c>
      <c r="E54" s="393">
        <v>25143.090070842234</v>
      </c>
      <c r="F54" s="394"/>
      <c r="G54" s="459"/>
      <c r="H54" s="53"/>
      <c r="I54" s="319"/>
    </row>
    <row r="55" spans="2:9" s="323" customFormat="1" ht="17.45" customHeight="1" x14ac:dyDescent="0.25">
      <c r="B55" s="51"/>
      <c r="C55" s="463" t="s">
        <v>958</v>
      </c>
      <c r="D55" s="395" t="s">
        <v>959</v>
      </c>
      <c r="E55" s="390">
        <v>24997.188800179916</v>
      </c>
      <c r="F55" s="391">
        <f>E55</f>
        <v>24997.188800179916</v>
      </c>
      <c r="G55" s="454" t="s">
        <v>739</v>
      </c>
      <c r="H55" s="53"/>
      <c r="I55" s="319"/>
    </row>
    <row r="56" spans="2:9" s="323" customFormat="1" ht="17.45" customHeight="1" x14ac:dyDescent="0.25">
      <c r="B56" s="51"/>
      <c r="C56" s="464"/>
      <c r="D56" s="309" t="s">
        <v>960</v>
      </c>
      <c r="E56" s="393">
        <v>29377.038119869558</v>
      </c>
      <c r="F56" s="394"/>
      <c r="G56" s="455"/>
      <c r="H56" s="53"/>
      <c r="I56" s="319"/>
    </row>
    <row r="57" spans="2:9" s="323" customFormat="1" ht="21.95" customHeight="1" x14ac:dyDescent="0.25">
      <c r="B57" s="51"/>
      <c r="C57" s="465"/>
      <c r="D57" s="309" t="s">
        <v>961</v>
      </c>
      <c r="E57" s="393">
        <v>35421.117733048464</v>
      </c>
      <c r="F57" s="394"/>
      <c r="G57" s="456"/>
      <c r="H57" s="53"/>
      <c r="I57" s="319"/>
    </row>
    <row r="58" spans="2:9" s="323" customFormat="1" ht="19.5" customHeight="1" x14ac:dyDescent="0.25">
      <c r="B58" s="51"/>
      <c r="C58" s="463" t="s">
        <v>998</v>
      </c>
      <c r="D58" s="395" t="s">
        <v>962</v>
      </c>
      <c r="E58" s="390">
        <v>15208.591026650172</v>
      </c>
      <c r="F58" s="391">
        <f>E58</f>
        <v>15208.591026650172</v>
      </c>
      <c r="G58" s="454" t="s">
        <v>739</v>
      </c>
      <c r="H58" s="53"/>
      <c r="I58" s="319"/>
    </row>
    <row r="59" spans="2:9" s="323" customFormat="1" ht="19.5" customHeight="1" x14ac:dyDescent="0.25">
      <c r="B59" s="51"/>
      <c r="C59" s="464"/>
      <c r="D59" s="309" t="s">
        <v>963</v>
      </c>
      <c r="E59" s="393">
        <v>17485.662880917575</v>
      </c>
      <c r="F59" s="394"/>
      <c r="G59" s="455"/>
      <c r="H59" s="53"/>
      <c r="I59" s="319"/>
    </row>
    <row r="60" spans="2:9" s="323" customFormat="1" ht="19.5" customHeight="1" x14ac:dyDescent="0.25">
      <c r="B60" s="51"/>
      <c r="C60" s="465"/>
      <c r="D60" s="309" t="s">
        <v>964</v>
      </c>
      <c r="E60" s="393">
        <v>21927.358596649046</v>
      </c>
      <c r="F60" s="394"/>
      <c r="G60" s="456"/>
      <c r="H60" s="53"/>
      <c r="I60" s="319"/>
    </row>
    <row r="61" spans="2:9" s="323" customFormat="1" x14ac:dyDescent="0.25">
      <c r="B61" s="51"/>
      <c r="C61" s="463" t="s">
        <v>965</v>
      </c>
      <c r="D61" s="395" t="s">
        <v>774</v>
      </c>
      <c r="E61" s="390">
        <v>17412.571685595412</v>
      </c>
      <c r="F61" s="391">
        <f>E61</f>
        <v>17412.571685595412</v>
      </c>
      <c r="G61" s="454" t="s">
        <v>739</v>
      </c>
      <c r="H61" s="53"/>
      <c r="I61" s="319"/>
    </row>
    <row r="62" spans="2:9" s="323" customFormat="1" x14ac:dyDescent="0.25">
      <c r="B62" s="51"/>
      <c r="C62" s="464"/>
      <c r="D62" s="394" t="s">
        <v>966</v>
      </c>
      <c r="E62" s="393">
        <v>21337.006634431575</v>
      </c>
      <c r="F62" s="394"/>
      <c r="G62" s="455"/>
      <c r="H62" s="53"/>
      <c r="I62" s="319"/>
    </row>
    <row r="63" spans="2:9" s="323" customFormat="1" x14ac:dyDescent="0.25">
      <c r="B63" s="51"/>
      <c r="C63" s="465"/>
      <c r="D63" s="309" t="s">
        <v>967</v>
      </c>
      <c r="E63" s="393">
        <v>20184.414708197459</v>
      </c>
      <c r="F63" s="394"/>
      <c r="G63" s="456"/>
      <c r="H63" s="53"/>
      <c r="I63" s="319"/>
    </row>
    <row r="64" spans="2:9" s="323" customFormat="1" x14ac:dyDescent="0.25">
      <c r="B64" s="51"/>
      <c r="C64" s="463" t="s">
        <v>968</v>
      </c>
      <c r="D64" s="395" t="s">
        <v>773</v>
      </c>
      <c r="E64" s="390">
        <v>15425.05341279658</v>
      </c>
      <c r="F64" s="391">
        <f>E64</f>
        <v>15425.05341279658</v>
      </c>
      <c r="G64" s="454" t="s">
        <v>739</v>
      </c>
      <c r="H64" s="53"/>
      <c r="I64" s="319"/>
    </row>
    <row r="65" spans="2:11" s="323" customFormat="1" x14ac:dyDescent="0.25">
      <c r="B65" s="51"/>
      <c r="C65" s="464"/>
      <c r="D65" s="392" t="s">
        <v>772</v>
      </c>
      <c r="E65" s="393">
        <v>18300.910828741704</v>
      </c>
      <c r="F65" s="394"/>
      <c r="G65" s="455"/>
      <c r="H65" s="53"/>
      <c r="I65" s="319"/>
    </row>
    <row r="66" spans="2:11" s="323" customFormat="1" x14ac:dyDescent="0.25">
      <c r="B66" s="51"/>
      <c r="C66" s="464"/>
      <c r="D66" s="394" t="s">
        <v>969</v>
      </c>
      <c r="E66" s="393">
        <v>17778.027662206227</v>
      </c>
      <c r="F66" s="394"/>
      <c r="G66" s="455"/>
      <c r="H66" s="53"/>
      <c r="I66" s="319"/>
    </row>
    <row r="67" spans="2:11" s="323" customFormat="1" x14ac:dyDescent="0.25">
      <c r="B67" s="51"/>
      <c r="C67" s="465"/>
      <c r="D67" s="394" t="s">
        <v>970</v>
      </c>
      <c r="E67" s="393">
        <v>16993.702912403012</v>
      </c>
      <c r="F67" s="394"/>
      <c r="G67" s="456"/>
      <c r="H67" s="53"/>
      <c r="I67" s="319"/>
    </row>
    <row r="68" spans="2:11" s="323" customFormat="1" x14ac:dyDescent="0.25">
      <c r="B68" s="51"/>
      <c r="C68" s="463" t="s">
        <v>971</v>
      </c>
      <c r="D68" s="395" t="s">
        <v>972</v>
      </c>
      <c r="E68" s="390">
        <v>3513.9997751040141</v>
      </c>
      <c r="F68" s="391">
        <f>E68</f>
        <v>3513.9997751040141</v>
      </c>
      <c r="G68" s="453" t="s">
        <v>906</v>
      </c>
      <c r="H68" s="53"/>
      <c r="I68" s="319"/>
    </row>
    <row r="69" spans="2:11" s="323" customFormat="1" x14ac:dyDescent="0.25">
      <c r="B69" s="51"/>
      <c r="C69" s="464"/>
      <c r="D69" s="309" t="s">
        <v>784</v>
      </c>
      <c r="E69" s="393">
        <v>3921.6237490160797</v>
      </c>
      <c r="F69" s="394"/>
      <c r="G69" s="453"/>
      <c r="H69" s="53"/>
      <c r="I69" s="319"/>
    </row>
    <row r="70" spans="2:11" s="323" customFormat="1" x14ac:dyDescent="0.25">
      <c r="B70" s="51"/>
      <c r="C70" s="465"/>
      <c r="D70" s="309" t="s">
        <v>786</v>
      </c>
      <c r="E70" s="393">
        <v>3900.5397503654558</v>
      </c>
      <c r="F70" s="394"/>
      <c r="G70" s="453"/>
      <c r="H70" s="53"/>
      <c r="I70" s="319"/>
    </row>
    <row r="71" spans="2:11" s="323" customFormat="1" ht="30" x14ac:dyDescent="0.25">
      <c r="B71" s="51"/>
      <c r="C71" s="392" t="s">
        <v>973</v>
      </c>
      <c r="D71" s="395" t="s">
        <v>771</v>
      </c>
      <c r="E71" s="390">
        <v>35120.319352299557</v>
      </c>
      <c r="F71" s="391">
        <f>E71</f>
        <v>35120.319352299557</v>
      </c>
      <c r="G71" s="398" t="s">
        <v>1043</v>
      </c>
      <c r="H71" s="53"/>
      <c r="I71" s="319"/>
    </row>
    <row r="72" spans="2:11" s="323" customFormat="1" ht="30" x14ac:dyDescent="0.25">
      <c r="B72" s="51"/>
      <c r="C72" s="398" t="s">
        <v>974</v>
      </c>
      <c r="D72" s="395" t="s">
        <v>975</v>
      </c>
      <c r="E72" s="390">
        <v>8433.5994602496339</v>
      </c>
      <c r="F72" s="391">
        <f t="shared" ref="F72:F73" si="2">E72</f>
        <v>8433.5994602496339</v>
      </c>
      <c r="G72" s="398"/>
      <c r="H72" s="53"/>
      <c r="I72" s="319"/>
    </row>
    <row r="73" spans="2:11" s="323" customFormat="1" x14ac:dyDescent="0.25">
      <c r="B73" s="51"/>
      <c r="C73" s="454" t="s">
        <v>976</v>
      </c>
      <c r="D73" s="395" t="s">
        <v>977</v>
      </c>
      <c r="E73" s="390">
        <v>21365.118632632406</v>
      </c>
      <c r="F73" s="391">
        <f t="shared" si="2"/>
        <v>21365.118632632406</v>
      </c>
      <c r="G73" s="454" t="s">
        <v>739</v>
      </c>
      <c r="H73" s="53"/>
      <c r="I73" s="319"/>
    </row>
    <row r="74" spans="2:11" s="323" customFormat="1" x14ac:dyDescent="0.25">
      <c r="B74" s="51"/>
      <c r="C74" s="455"/>
      <c r="D74" s="394" t="s">
        <v>1030</v>
      </c>
      <c r="E74" s="393">
        <v>23595.505617977527</v>
      </c>
      <c r="F74" s="399"/>
      <c r="G74" s="455"/>
      <c r="H74" s="53"/>
      <c r="I74" s="319"/>
    </row>
    <row r="75" spans="2:11" s="323" customFormat="1" x14ac:dyDescent="0.25">
      <c r="B75" s="51"/>
      <c r="C75" s="455"/>
      <c r="D75" s="394" t="s">
        <v>1031</v>
      </c>
      <c r="E75" s="393">
        <v>26966.292134831459</v>
      </c>
      <c r="F75" s="399"/>
      <c r="G75" s="455"/>
      <c r="H75" s="53"/>
      <c r="I75" s="328"/>
    </row>
    <row r="76" spans="2:11" s="323" customFormat="1" x14ac:dyDescent="0.25">
      <c r="B76" s="51"/>
      <c r="C76" s="456"/>
      <c r="D76" s="394" t="s">
        <v>1032</v>
      </c>
      <c r="E76" s="393">
        <v>24157.303370786518</v>
      </c>
      <c r="F76" s="399"/>
      <c r="G76" s="456"/>
      <c r="H76" s="53"/>
      <c r="I76" s="319"/>
    </row>
    <row r="77" spans="2:11" s="323" customFormat="1" ht="28.5" x14ac:dyDescent="0.25">
      <c r="B77" s="51"/>
      <c r="C77" s="454" t="s">
        <v>978</v>
      </c>
      <c r="D77" s="400" t="s">
        <v>979</v>
      </c>
      <c r="E77" s="390">
        <v>11170.639829079049</v>
      </c>
      <c r="F77" s="391">
        <f>E77</f>
        <v>11170.639829079049</v>
      </c>
      <c r="G77" s="453" t="s">
        <v>906</v>
      </c>
      <c r="H77" s="53"/>
      <c r="I77" s="319"/>
    </row>
    <row r="78" spans="2:11" s="323" customFormat="1" x14ac:dyDescent="0.25">
      <c r="B78" s="51"/>
      <c r="C78" s="455"/>
      <c r="D78" s="394" t="s">
        <v>980</v>
      </c>
      <c r="E78" s="393">
        <v>12956.623186776114</v>
      </c>
      <c r="F78" s="394"/>
      <c r="G78" s="453"/>
      <c r="H78" s="53"/>
      <c r="I78" s="319"/>
    </row>
    <row r="79" spans="2:11" s="323" customFormat="1" x14ac:dyDescent="0.25">
      <c r="B79" s="51"/>
      <c r="C79" s="456"/>
      <c r="D79" s="309" t="s">
        <v>981</v>
      </c>
      <c r="E79" s="393">
        <v>12761.230743281232</v>
      </c>
      <c r="F79" s="394"/>
      <c r="G79" s="453"/>
      <c r="H79" s="53"/>
      <c r="I79" s="319"/>
    </row>
    <row r="80" spans="2:11" s="323" customFormat="1" x14ac:dyDescent="0.25">
      <c r="B80" s="51"/>
      <c r="C80" s="463" t="s">
        <v>982</v>
      </c>
      <c r="D80" s="395" t="s">
        <v>774</v>
      </c>
      <c r="E80" s="390">
        <v>9358.4842010570101</v>
      </c>
      <c r="F80" s="391">
        <f>E80</f>
        <v>9358.4842010570101</v>
      </c>
      <c r="G80" s="454" t="s">
        <v>739</v>
      </c>
      <c r="H80" s="53"/>
      <c r="I80" s="319"/>
      <c r="K80" s="383"/>
    </row>
    <row r="81" spans="2:11" s="323" customFormat="1" x14ac:dyDescent="0.25">
      <c r="B81" s="51"/>
      <c r="C81" s="464"/>
      <c r="D81" s="394" t="s">
        <v>1052</v>
      </c>
      <c r="E81" s="393">
        <v>12692.567187675699</v>
      </c>
      <c r="F81" s="394"/>
      <c r="G81" s="455"/>
      <c r="H81" s="53"/>
      <c r="I81" s="319"/>
    </row>
    <row r="82" spans="2:11" s="323" customFormat="1" x14ac:dyDescent="0.25">
      <c r="B82" s="51"/>
      <c r="C82" s="465"/>
      <c r="D82" s="394" t="s">
        <v>1053</v>
      </c>
      <c r="E82" s="393">
        <v>13493.759136399414</v>
      </c>
      <c r="F82" s="394"/>
      <c r="G82" s="456"/>
      <c r="H82" s="53"/>
      <c r="I82" s="319"/>
    </row>
    <row r="83" spans="2:11" s="323" customFormat="1" x14ac:dyDescent="0.25">
      <c r="B83" s="51"/>
      <c r="C83" s="463" t="s">
        <v>983</v>
      </c>
      <c r="D83" s="395" t="s">
        <v>984</v>
      </c>
      <c r="E83" s="390">
        <v>10120.319352299561</v>
      </c>
      <c r="F83" s="391">
        <f>E83</f>
        <v>10120.319352299561</v>
      </c>
      <c r="G83" s="453" t="s">
        <v>906</v>
      </c>
      <c r="H83" s="53"/>
      <c r="I83" s="319"/>
      <c r="K83" s="383"/>
    </row>
    <row r="84" spans="2:11" s="323" customFormat="1" x14ac:dyDescent="0.25">
      <c r="B84" s="51"/>
      <c r="C84" s="464"/>
      <c r="D84" s="394" t="s">
        <v>1054</v>
      </c>
      <c r="E84" s="393">
        <v>12805.015180479028</v>
      </c>
      <c r="F84" s="394"/>
      <c r="G84" s="453"/>
      <c r="H84" s="53"/>
      <c r="I84" s="319"/>
    </row>
    <row r="85" spans="2:11" s="323" customFormat="1" x14ac:dyDescent="0.25">
      <c r="B85" s="51"/>
      <c r="C85" s="465"/>
      <c r="D85" s="394" t="s">
        <v>964</v>
      </c>
      <c r="E85" s="393">
        <v>14055.999100416057</v>
      </c>
      <c r="F85" s="394"/>
      <c r="G85" s="453"/>
      <c r="H85" s="53"/>
      <c r="I85" s="319"/>
    </row>
    <row r="86" spans="2:11" s="323" customFormat="1" x14ac:dyDescent="0.25">
      <c r="B86" s="51"/>
      <c r="C86" s="463" t="s">
        <v>985</v>
      </c>
      <c r="D86" s="395" t="s">
        <v>986</v>
      </c>
      <c r="E86" s="390">
        <v>16164.398965478465</v>
      </c>
      <c r="F86" s="391">
        <f>E86</f>
        <v>16164.398965478465</v>
      </c>
      <c r="G86" s="452" t="s">
        <v>739</v>
      </c>
      <c r="H86" s="53"/>
      <c r="I86" s="319"/>
      <c r="K86" s="383"/>
    </row>
    <row r="87" spans="2:11" s="323" customFormat="1" x14ac:dyDescent="0.25">
      <c r="B87" s="51"/>
      <c r="C87" s="464"/>
      <c r="D87" s="394" t="s">
        <v>1055</v>
      </c>
      <c r="E87" s="393">
        <v>18835.038794557517</v>
      </c>
      <c r="F87" s="394"/>
      <c r="G87" s="452"/>
      <c r="H87" s="53"/>
      <c r="I87" s="319"/>
    </row>
    <row r="88" spans="2:11" s="323" customFormat="1" x14ac:dyDescent="0.25">
      <c r="B88" s="51"/>
      <c r="C88" s="465"/>
      <c r="D88" s="394" t="s">
        <v>1056</v>
      </c>
      <c r="E88" s="393">
        <v>22748.228944113347</v>
      </c>
      <c r="F88" s="394"/>
      <c r="G88" s="452"/>
      <c r="H88" s="53"/>
      <c r="I88" s="319"/>
    </row>
    <row r="89" spans="2:11" s="323" customFormat="1" x14ac:dyDescent="0.25">
      <c r="B89" s="51"/>
      <c r="C89" s="463" t="s">
        <v>985</v>
      </c>
      <c r="D89" s="395" t="s">
        <v>987</v>
      </c>
      <c r="E89" s="390">
        <v>17120.206904306757</v>
      </c>
      <c r="F89" s="391">
        <f>E89</f>
        <v>17120.206904306757</v>
      </c>
      <c r="G89" s="452" t="s">
        <v>739</v>
      </c>
      <c r="H89" s="53"/>
      <c r="I89" s="319"/>
      <c r="K89" s="383"/>
    </row>
    <row r="90" spans="2:11" s="323" customFormat="1" x14ac:dyDescent="0.25">
      <c r="B90" s="51"/>
      <c r="C90" s="464"/>
      <c r="D90" s="394" t="s">
        <v>1057</v>
      </c>
      <c r="E90" s="393">
        <v>19116.158776565837</v>
      </c>
      <c r="F90" s="394"/>
      <c r="G90" s="452"/>
      <c r="H90" s="53"/>
      <c r="I90" s="319"/>
    </row>
    <row r="91" spans="2:11" s="323" customFormat="1" x14ac:dyDescent="0.25">
      <c r="B91" s="51"/>
      <c r="C91" s="465"/>
      <c r="D91" s="394" t="s">
        <v>1058</v>
      </c>
      <c r="E91" s="393">
        <v>22208.47857865737</v>
      </c>
      <c r="F91" s="394"/>
      <c r="G91" s="452"/>
      <c r="H91" s="53"/>
      <c r="I91" s="319"/>
    </row>
    <row r="92" spans="2:11" s="323" customFormat="1" x14ac:dyDescent="0.25">
      <c r="B92" s="51"/>
      <c r="C92" s="454" t="s">
        <v>988</v>
      </c>
      <c r="D92" s="395" t="s">
        <v>989</v>
      </c>
      <c r="E92" s="390">
        <v>6446.5655265073055</v>
      </c>
      <c r="F92" s="391">
        <f>E92</f>
        <v>6446.5655265073055</v>
      </c>
      <c r="G92" s="453" t="s">
        <v>906</v>
      </c>
      <c r="H92" s="53"/>
      <c r="I92" s="319"/>
    </row>
    <row r="93" spans="2:11" s="323" customFormat="1" x14ac:dyDescent="0.25">
      <c r="B93" s="51"/>
      <c r="C93" s="455"/>
      <c r="D93" s="394" t="s">
        <v>990</v>
      </c>
      <c r="E93" s="393">
        <v>7091.1940883390253</v>
      </c>
      <c r="F93" s="394"/>
      <c r="G93" s="453"/>
      <c r="H93" s="53"/>
      <c r="I93" s="319"/>
    </row>
    <row r="94" spans="2:11" s="323" customFormat="1" x14ac:dyDescent="0.25">
      <c r="B94" s="51"/>
      <c r="C94" s="456"/>
      <c r="D94" s="394" t="s">
        <v>991</v>
      </c>
      <c r="E94" s="393">
        <v>6959.6372389856133</v>
      </c>
      <c r="F94" s="394"/>
      <c r="G94" s="453"/>
      <c r="H94" s="53"/>
      <c r="I94" s="319"/>
    </row>
    <row r="95" spans="2:11" s="323" customFormat="1" x14ac:dyDescent="0.25">
      <c r="B95" s="51"/>
      <c r="C95" s="454" t="s">
        <v>1038</v>
      </c>
      <c r="D95" s="395" t="s">
        <v>775</v>
      </c>
      <c r="E95" s="390">
        <v>16233.555393830824</v>
      </c>
      <c r="F95" s="391">
        <f>E95</f>
        <v>16233.555393830824</v>
      </c>
      <c r="G95" s="453" t="s">
        <v>906</v>
      </c>
      <c r="H95" s="53"/>
      <c r="I95" s="319"/>
    </row>
    <row r="96" spans="2:11" s="323" customFormat="1" x14ac:dyDescent="0.25">
      <c r="B96" s="51"/>
      <c r="C96" s="455"/>
      <c r="D96" s="394" t="s">
        <v>993</v>
      </c>
      <c r="E96" s="393">
        <v>18682.192240944969</v>
      </c>
      <c r="F96" s="394"/>
      <c r="G96" s="453"/>
      <c r="H96" s="53"/>
      <c r="I96" s="319"/>
    </row>
    <row r="97" spans="2:11" s="323" customFormat="1" x14ac:dyDescent="0.25">
      <c r="B97" s="51"/>
      <c r="C97" s="456"/>
      <c r="D97" s="394" t="s">
        <v>992</v>
      </c>
      <c r="E97" s="393">
        <v>19830.935453171362</v>
      </c>
      <c r="F97" s="394"/>
      <c r="G97" s="453"/>
      <c r="H97" s="53"/>
      <c r="I97" s="319"/>
    </row>
    <row r="98" spans="2:11" s="323" customFormat="1" x14ac:dyDescent="0.25">
      <c r="B98" s="51"/>
      <c r="C98" s="454" t="s">
        <v>1036</v>
      </c>
      <c r="D98" s="395" t="s">
        <v>992</v>
      </c>
      <c r="E98" s="390">
        <v>16654.537311761742</v>
      </c>
      <c r="F98" s="391">
        <f>E98</f>
        <v>16654.537311761742</v>
      </c>
      <c r="G98" s="453" t="s">
        <v>906</v>
      </c>
      <c r="H98" s="53"/>
      <c r="I98" s="319"/>
    </row>
    <row r="99" spans="2:11" s="323" customFormat="1" x14ac:dyDescent="0.25">
      <c r="B99" s="51"/>
      <c r="C99" s="455"/>
      <c r="D99" s="394" t="s">
        <v>775</v>
      </c>
      <c r="E99" s="393">
        <v>16913.17247942675</v>
      </c>
      <c r="F99" s="394"/>
      <c r="G99" s="453"/>
      <c r="H99" s="53"/>
      <c r="I99" s="319"/>
    </row>
    <row r="100" spans="2:11" s="323" customFormat="1" x14ac:dyDescent="0.25">
      <c r="B100" s="51"/>
      <c r="C100" s="456"/>
      <c r="D100" s="394" t="s">
        <v>993</v>
      </c>
      <c r="E100" s="393">
        <v>16787.773610255837</v>
      </c>
      <c r="F100" s="394"/>
      <c r="G100" s="453"/>
      <c r="H100" s="53"/>
      <c r="I100" s="319"/>
    </row>
    <row r="101" spans="2:11" s="323" customFormat="1" x14ac:dyDescent="0.25">
      <c r="B101" s="51"/>
      <c r="C101" s="454" t="s">
        <v>1037</v>
      </c>
      <c r="D101" s="395" t="s">
        <v>993</v>
      </c>
      <c r="E101" s="390">
        <v>17712.030454011085</v>
      </c>
      <c r="F101" s="391">
        <f>E101</f>
        <v>17712.030454011085</v>
      </c>
      <c r="G101" s="453" t="s">
        <v>906</v>
      </c>
      <c r="H101" s="53"/>
      <c r="I101" s="319"/>
    </row>
    <row r="102" spans="2:11" s="323" customFormat="1" x14ac:dyDescent="0.25">
      <c r="B102" s="51"/>
      <c r="C102" s="455"/>
      <c r="D102" s="394" t="s">
        <v>1035</v>
      </c>
      <c r="E102" s="393">
        <v>19497.844706936125</v>
      </c>
      <c r="F102" s="394"/>
      <c r="G102" s="453"/>
      <c r="H102" s="53"/>
      <c r="I102" s="319"/>
    </row>
    <row r="103" spans="2:11" s="323" customFormat="1" x14ac:dyDescent="0.25">
      <c r="B103" s="51"/>
      <c r="C103" s="455"/>
      <c r="D103" s="394" t="s">
        <v>1034</v>
      </c>
      <c r="E103" s="393">
        <v>18669.876280579971</v>
      </c>
      <c r="F103" s="394"/>
      <c r="G103" s="453"/>
      <c r="H103" s="53"/>
      <c r="I103" s="319"/>
    </row>
    <row r="104" spans="2:11" s="8" customFormat="1" ht="15.75" customHeight="1" x14ac:dyDescent="0.25">
      <c r="B104" s="51"/>
      <c r="C104" s="449" t="s">
        <v>1105</v>
      </c>
      <c r="D104" s="414" t="s">
        <v>1106</v>
      </c>
      <c r="E104" s="393">
        <v>75801</v>
      </c>
      <c r="F104" s="393">
        <v>444.31</v>
      </c>
      <c r="G104" s="452" t="s">
        <v>1112</v>
      </c>
      <c r="H104" s="53"/>
      <c r="I104" s="407"/>
    </row>
    <row r="105" spans="2:11" s="8" customFormat="1" ht="15.75" customHeight="1" x14ac:dyDescent="0.25">
      <c r="B105" s="51"/>
      <c r="C105" s="450"/>
      <c r="D105" s="414" t="s">
        <v>1107</v>
      </c>
      <c r="E105" s="393">
        <v>92631.9</v>
      </c>
      <c r="F105" s="393">
        <v>230.68</v>
      </c>
      <c r="G105" s="452"/>
      <c r="H105" s="53"/>
      <c r="I105" s="407"/>
    </row>
    <row r="106" spans="2:11" s="8" customFormat="1" x14ac:dyDescent="0.25">
      <c r="B106" s="51"/>
      <c r="C106" s="450"/>
      <c r="D106" s="414" t="s">
        <v>1108</v>
      </c>
      <c r="E106" s="393">
        <v>70592</v>
      </c>
      <c r="F106" s="393">
        <v>2832.4</v>
      </c>
      <c r="G106" s="452"/>
      <c r="H106" s="53"/>
      <c r="I106" s="407"/>
    </row>
    <row r="107" spans="2:11" s="8" customFormat="1" ht="15.75" customHeight="1" x14ac:dyDescent="0.25">
      <c r="B107" s="51"/>
      <c r="C107" s="451"/>
      <c r="D107" s="414" t="s">
        <v>1109</v>
      </c>
      <c r="E107" s="393">
        <v>85052</v>
      </c>
      <c r="F107" s="393">
        <v>78775</v>
      </c>
      <c r="G107" s="452"/>
      <c r="H107" s="53"/>
      <c r="I107" s="407"/>
    </row>
    <row r="108" spans="2:11" s="323" customFormat="1" ht="17.45" customHeight="1" x14ac:dyDescent="0.25">
      <c r="B108" s="51"/>
      <c r="C108" s="455" t="s">
        <v>1042</v>
      </c>
      <c r="D108" s="395" t="s">
        <v>994</v>
      </c>
      <c r="E108" s="390">
        <v>14223.998211591124</v>
      </c>
      <c r="F108" s="391">
        <f>E108</f>
        <v>14223.998211591124</v>
      </c>
      <c r="G108" s="453" t="s">
        <v>906</v>
      </c>
      <c r="H108" s="53"/>
      <c r="I108" s="319"/>
      <c r="K108" s="383"/>
    </row>
    <row r="109" spans="2:11" s="323" customFormat="1" ht="17.45" customHeight="1" x14ac:dyDescent="0.25">
      <c r="B109" s="51"/>
      <c r="C109" s="455"/>
      <c r="D109" s="394" t="s">
        <v>1059</v>
      </c>
      <c r="E109" s="393">
        <v>14379.925110378359</v>
      </c>
      <c r="F109" s="394"/>
      <c r="G109" s="453"/>
      <c r="H109" s="53"/>
      <c r="I109" s="319"/>
    </row>
    <row r="110" spans="2:11" s="323" customFormat="1" ht="17.45" customHeight="1" x14ac:dyDescent="0.25">
      <c r="B110" s="51"/>
      <c r="C110" s="456"/>
      <c r="D110" s="394" t="s">
        <v>1060</v>
      </c>
      <c r="E110" s="393">
        <v>15350.13692505449</v>
      </c>
      <c r="F110" s="394"/>
      <c r="G110" s="453"/>
      <c r="H110" s="53"/>
      <c r="I110" s="319"/>
    </row>
    <row r="111" spans="2:11" s="323" customFormat="1" x14ac:dyDescent="0.25">
      <c r="B111" s="51"/>
      <c r="C111" s="454" t="s">
        <v>1040</v>
      </c>
      <c r="D111" s="395" t="s">
        <v>995</v>
      </c>
      <c r="E111" s="390">
        <v>14364.668840661194</v>
      </c>
      <c r="F111" s="391">
        <f>E111</f>
        <v>14364.668840661194</v>
      </c>
      <c r="G111" s="453" t="s">
        <v>906</v>
      </c>
      <c r="H111" s="53"/>
      <c r="I111" s="319"/>
    </row>
    <row r="112" spans="2:11" s="323" customFormat="1" x14ac:dyDescent="0.25">
      <c r="B112" s="51"/>
      <c r="C112" s="455"/>
      <c r="D112" s="394" t="s">
        <v>1039</v>
      </c>
      <c r="E112" s="393">
        <v>16304.958956482626</v>
      </c>
      <c r="F112" s="394"/>
      <c r="G112" s="453"/>
      <c r="H112" s="53"/>
      <c r="I112" s="319"/>
    </row>
    <row r="113" spans="2:9" s="323" customFormat="1" x14ac:dyDescent="0.25">
      <c r="B113" s="51"/>
      <c r="C113" s="456"/>
      <c r="D113" s="394" t="s">
        <v>1041</v>
      </c>
      <c r="E113" s="393">
        <v>16696.277971438209</v>
      </c>
      <c r="F113" s="394"/>
      <c r="G113" s="453"/>
      <c r="H113" s="53"/>
      <c r="I113" s="319"/>
    </row>
    <row r="114" spans="2:9" s="323" customFormat="1" ht="45" x14ac:dyDescent="0.25">
      <c r="B114" s="51"/>
      <c r="C114" s="392" t="s">
        <v>996</v>
      </c>
      <c r="D114" s="395" t="s">
        <v>774</v>
      </c>
      <c r="E114" s="390">
        <v>16738.523966522953</v>
      </c>
      <c r="F114" s="391">
        <f>E114</f>
        <v>16738.523966522953</v>
      </c>
      <c r="G114" s="398" t="s">
        <v>739</v>
      </c>
      <c r="H114" s="53"/>
      <c r="I114" s="319"/>
    </row>
    <row r="115" spans="2:9" s="323" customFormat="1" x14ac:dyDescent="0.25">
      <c r="B115" s="51"/>
      <c r="C115" s="463" t="s">
        <v>997</v>
      </c>
      <c r="D115" s="395" t="s">
        <v>959</v>
      </c>
      <c r="E115" s="390">
        <v>24590.622030961829</v>
      </c>
      <c r="F115" s="391">
        <f>E115</f>
        <v>24590.622030961829</v>
      </c>
      <c r="G115" s="452" t="s">
        <v>739</v>
      </c>
      <c r="H115" s="53"/>
      <c r="I115" s="319"/>
    </row>
    <row r="116" spans="2:9" s="323" customFormat="1" x14ac:dyDescent="0.25">
      <c r="B116" s="51"/>
      <c r="C116" s="464"/>
      <c r="D116" s="394" t="s">
        <v>1033</v>
      </c>
      <c r="E116" s="393">
        <v>28899.235292797021</v>
      </c>
      <c r="F116" s="394"/>
      <c r="G116" s="452"/>
      <c r="H116" s="53"/>
      <c r="I116" s="319"/>
    </row>
    <row r="117" spans="2:9" s="323" customFormat="1" x14ac:dyDescent="0.25">
      <c r="B117" s="51"/>
      <c r="C117" s="465"/>
      <c r="D117" s="394" t="s">
        <v>961</v>
      </c>
      <c r="E117" s="393">
        <v>34845.010975047124</v>
      </c>
      <c r="F117" s="394"/>
      <c r="G117" s="452"/>
      <c r="H117" s="53"/>
      <c r="I117" s="319"/>
    </row>
    <row r="118" spans="2:9" s="8" customFormat="1" ht="15.75" thickBot="1" x14ac:dyDescent="0.3">
      <c r="B118" s="59"/>
      <c r="C118" s="60"/>
      <c r="D118" s="60"/>
      <c r="E118" s="60"/>
      <c r="F118" s="60"/>
      <c r="G118" s="60"/>
      <c r="H118" s="60"/>
      <c r="I118" s="61"/>
    </row>
    <row r="119" spans="2:9" s="8" customFormat="1" x14ac:dyDescent="0.25">
      <c r="B119" s="7"/>
      <c r="C119" s="7"/>
      <c r="D119" s="7"/>
      <c r="E119" s="7"/>
      <c r="F119" s="7"/>
      <c r="G119" s="7"/>
      <c r="H119" s="7"/>
      <c r="I119" s="7"/>
    </row>
    <row r="120" spans="2:9" s="8" customFormat="1" x14ac:dyDescent="0.25">
      <c r="B120" s="7"/>
      <c r="C120" s="7"/>
      <c r="D120" s="7"/>
      <c r="E120" s="7"/>
      <c r="F120" s="293"/>
      <c r="G120" s="7"/>
      <c r="H120" s="7"/>
      <c r="I120" s="7"/>
    </row>
    <row r="121" spans="2:9" s="8" customFormat="1" x14ac:dyDescent="0.25">
      <c r="B121" s="7"/>
      <c r="C121" s="6"/>
      <c r="D121" s="6"/>
      <c r="E121" s="6"/>
      <c r="F121" s="6"/>
      <c r="G121" s="6"/>
      <c r="H121" s="6"/>
      <c r="I121" s="7"/>
    </row>
    <row r="122" spans="2:9" s="8" customFormat="1" ht="15.75" customHeight="1" x14ac:dyDescent="0.25">
      <c r="B122" s="7"/>
      <c r="C122" s="6"/>
      <c r="D122" s="6"/>
      <c r="E122" s="6"/>
      <c r="F122" s="6"/>
      <c r="G122" s="6"/>
      <c r="H122" s="6"/>
      <c r="I122" s="7"/>
    </row>
    <row r="123" spans="2:9" s="8" customFormat="1" ht="15.75" customHeight="1" x14ac:dyDescent="0.25">
      <c r="B123" s="7"/>
      <c r="C123" s="11"/>
      <c r="D123" s="11"/>
      <c r="E123" s="11"/>
      <c r="F123" s="11"/>
      <c r="G123" s="11"/>
      <c r="H123" s="11"/>
      <c r="I123" s="7"/>
    </row>
    <row r="124" spans="2:9" s="8" customFormat="1" ht="15.75" customHeight="1" x14ac:dyDescent="0.25">
      <c r="B124" s="7"/>
      <c r="C124" s="7"/>
      <c r="D124" s="7"/>
      <c r="E124" s="12"/>
      <c r="F124" s="12"/>
      <c r="G124" s="12"/>
      <c r="H124" s="12"/>
      <c r="I124" s="7"/>
    </row>
    <row r="125" spans="2:9" s="8" customFormat="1" ht="15.75" customHeight="1" x14ac:dyDescent="0.25">
      <c r="B125" s="7"/>
      <c r="C125" s="7"/>
      <c r="D125" s="7"/>
      <c r="E125" s="13"/>
      <c r="F125" s="13"/>
      <c r="G125" s="13"/>
      <c r="H125" s="13"/>
      <c r="I125" s="7"/>
    </row>
    <row r="126" spans="2:9" s="8" customFormat="1" x14ac:dyDescent="0.25">
      <c r="B126" s="7"/>
      <c r="C126" s="7"/>
      <c r="D126" s="7"/>
      <c r="E126" s="7"/>
      <c r="F126" s="7"/>
      <c r="G126" s="7"/>
      <c r="H126" s="7"/>
      <c r="I126" s="7"/>
    </row>
    <row r="127" spans="2:9" s="8" customFormat="1" ht="15.75" customHeight="1" x14ac:dyDescent="0.25">
      <c r="B127" s="7"/>
      <c r="C127" s="6"/>
      <c r="D127" s="6"/>
      <c r="E127" s="6"/>
      <c r="F127" s="6"/>
      <c r="G127" s="6"/>
      <c r="H127" s="6"/>
      <c r="I127" s="7"/>
    </row>
    <row r="128" spans="2:9" s="8" customFormat="1" ht="15.75" customHeight="1" x14ac:dyDescent="0.25">
      <c r="B128" s="7"/>
      <c r="C128" s="6"/>
      <c r="D128" s="6"/>
      <c r="E128" s="6"/>
      <c r="F128" s="6"/>
      <c r="G128" s="6"/>
      <c r="H128" s="6"/>
      <c r="I128" s="7"/>
    </row>
    <row r="129" spans="2:9" s="8" customFormat="1" x14ac:dyDescent="0.25">
      <c r="B129" s="7"/>
      <c r="C129" s="6"/>
      <c r="D129" s="6"/>
      <c r="E129" s="6"/>
      <c r="F129" s="6"/>
      <c r="G129" s="6"/>
      <c r="H129" s="6"/>
      <c r="I129" s="7"/>
    </row>
    <row r="130" spans="2:9" s="8" customFormat="1" ht="15.75" customHeight="1" x14ac:dyDescent="0.25">
      <c r="B130" s="7"/>
      <c r="C130" s="7"/>
      <c r="D130" s="7"/>
      <c r="E130" s="12"/>
      <c r="F130" s="12"/>
      <c r="G130" s="12"/>
      <c r="H130" s="12"/>
      <c r="I130" s="7"/>
    </row>
    <row r="131" spans="2:9" s="8" customFormat="1" ht="15.75" customHeight="1" x14ac:dyDescent="0.25">
      <c r="B131" s="7"/>
      <c r="C131" s="7"/>
      <c r="D131" s="7"/>
      <c r="E131" s="13"/>
      <c r="F131" s="13"/>
      <c r="G131" s="13"/>
      <c r="H131" s="13"/>
      <c r="I131" s="7"/>
    </row>
    <row r="132" spans="2:9" s="8" customFormat="1" x14ac:dyDescent="0.25">
      <c r="B132" s="7"/>
      <c r="C132" s="7"/>
      <c r="D132" s="7"/>
      <c r="E132" s="7"/>
      <c r="F132" s="7"/>
      <c r="G132" s="7"/>
      <c r="H132" s="7"/>
      <c r="I132" s="7"/>
    </row>
    <row r="133" spans="2:9" s="8" customFormat="1" x14ac:dyDescent="0.25">
      <c r="B133" s="7"/>
      <c r="C133" s="6"/>
      <c r="D133" s="6"/>
      <c r="E133" s="7"/>
      <c r="F133" s="7"/>
      <c r="G133" s="7"/>
      <c r="H133" s="7"/>
      <c r="I133" s="7"/>
    </row>
    <row r="134" spans="2:9" s="8" customFormat="1" ht="15.75" customHeight="1" x14ac:dyDescent="0.25">
      <c r="B134" s="7"/>
      <c r="C134" s="6"/>
      <c r="D134" s="6"/>
      <c r="E134" s="13"/>
      <c r="F134" s="13"/>
      <c r="G134" s="13"/>
      <c r="H134" s="13"/>
      <c r="I134" s="7"/>
    </row>
    <row r="135" spans="2:9" s="8" customFormat="1" ht="15.75" customHeight="1" x14ac:dyDescent="0.25">
      <c r="B135" s="7"/>
      <c r="C135" s="7"/>
      <c r="D135" s="7"/>
      <c r="E135" s="13"/>
      <c r="F135" s="13"/>
      <c r="G135" s="13"/>
      <c r="H135" s="13"/>
      <c r="I135" s="7"/>
    </row>
    <row r="136" spans="2:9" s="8" customFormat="1" x14ac:dyDescent="0.25">
      <c r="B136" s="7"/>
      <c r="C136" s="9"/>
      <c r="D136" s="7"/>
      <c r="E136" s="9"/>
      <c r="F136" s="9"/>
      <c r="G136" s="9"/>
      <c r="H136" s="9"/>
      <c r="I136" s="7"/>
    </row>
    <row r="137" spans="2:9" s="8" customFormat="1" x14ac:dyDescent="0.25">
      <c r="B137" s="7"/>
      <c r="C137" s="9"/>
      <c r="D137" s="9"/>
      <c r="E137" s="9"/>
      <c r="F137" s="9"/>
      <c r="G137" s="9"/>
      <c r="H137" s="9"/>
      <c r="I137" s="10"/>
    </row>
  </sheetData>
  <sortState ref="C11:H21">
    <sortCondition ref="F11:F21"/>
  </sortState>
  <mergeCells count="72">
    <mergeCell ref="I32:I34"/>
    <mergeCell ref="C23:C25"/>
    <mergeCell ref="C26:C28"/>
    <mergeCell ref="C29:C31"/>
    <mergeCell ref="C35:C37"/>
    <mergeCell ref="G23:G25"/>
    <mergeCell ref="G26:G28"/>
    <mergeCell ref="G29:G31"/>
    <mergeCell ref="G32:G34"/>
    <mergeCell ref="C32:C34"/>
    <mergeCell ref="C3:H3"/>
    <mergeCell ref="C21:E21"/>
    <mergeCell ref="C20:D20"/>
    <mergeCell ref="B4:H4"/>
    <mergeCell ref="C5:H5"/>
    <mergeCell ref="C8:D8"/>
    <mergeCell ref="C9:H9"/>
    <mergeCell ref="C6:F6"/>
    <mergeCell ref="G58:G60"/>
    <mergeCell ref="G73:G76"/>
    <mergeCell ref="C52:C54"/>
    <mergeCell ref="C55:C57"/>
    <mergeCell ref="I35:I37"/>
    <mergeCell ref="I38:I40"/>
    <mergeCell ref="I41:I43"/>
    <mergeCell ref="C43:C45"/>
    <mergeCell ref="C46:C48"/>
    <mergeCell ref="C49:C51"/>
    <mergeCell ref="G52:G54"/>
    <mergeCell ref="G55:G57"/>
    <mergeCell ref="G35:G37"/>
    <mergeCell ref="G49:G51"/>
    <mergeCell ref="G38:G40"/>
    <mergeCell ref="G41:G42"/>
    <mergeCell ref="G115:G117"/>
    <mergeCell ref="G108:G110"/>
    <mergeCell ref="G111:G113"/>
    <mergeCell ref="C111:C113"/>
    <mergeCell ref="C115:C117"/>
    <mergeCell ref="C108:C110"/>
    <mergeCell ref="C64:C67"/>
    <mergeCell ref="C68:C70"/>
    <mergeCell ref="C73:C76"/>
    <mergeCell ref="C61:C63"/>
    <mergeCell ref="C89:C91"/>
    <mergeCell ref="G43:G45"/>
    <mergeCell ref="G46:G48"/>
    <mergeCell ref="C38:C40"/>
    <mergeCell ref="C41:C42"/>
    <mergeCell ref="G98:G100"/>
    <mergeCell ref="G95:G97"/>
    <mergeCell ref="G61:G63"/>
    <mergeCell ref="G64:G67"/>
    <mergeCell ref="G68:G70"/>
    <mergeCell ref="G77:G79"/>
    <mergeCell ref="C98:C100"/>
    <mergeCell ref="C58:C60"/>
    <mergeCell ref="C77:C79"/>
    <mergeCell ref="C80:C82"/>
    <mergeCell ref="C83:C85"/>
    <mergeCell ref="C86:C88"/>
    <mergeCell ref="C104:C107"/>
    <mergeCell ref="G104:G107"/>
    <mergeCell ref="G101:G103"/>
    <mergeCell ref="G80:G82"/>
    <mergeCell ref="G83:G85"/>
    <mergeCell ref="G86:G88"/>
    <mergeCell ref="G89:G91"/>
    <mergeCell ref="G92:G94"/>
    <mergeCell ref="C101:C103"/>
    <mergeCell ref="C92:C94"/>
    <mergeCell ref="C95:C97"/>
  </mergeCells>
  <dataValidations disablePrompts="1" count="2">
    <dataValidation type="whole" allowBlank="1" showInputMessage="1" showErrorMessage="1" sqref="E130:H130 E124:H124">
      <formula1>-999999999</formula1>
      <formula2>999999999</formula2>
    </dataValidation>
    <dataValidation type="list" allowBlank="1" showInputMessage="1" showErrorMessage="1" sqref="E134:H134">
      <formula1>#REF!</formula1>
    </dataValidation>
  </dataValidations>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61"/>
  <sheetViews>
    <sheetView zoomScale="90" zoomScaleNormal="90" workbookViewId="0">
      <selection activeCell="I2" sqref="I2"/>
    </sheetView>
  </sheetViews>
  <sheetFormatPr defaultColWidth="8.85546875" defaultRowHeight="15" x14ac:dyDescent="0.25"/>
  <cols>
    <col min="1" max="2" width="1.85546875" customWidth="1"/>
    <col min="3" max="3" width="32.85546875" customWidth="1"/>
    <col min="4" max="4" width="31.85546875" customWidth="1"/>
    <col min="5" max="5" width="26.42578125" customWidth="1"/>
    <col min="6" max="6" width="20.140625" customWidth="1"/>
    <col min="7" max="7" width="2" customWidth="1"/>
    <col min="8" max="8" width="1.5703125" customWidth="1"/>
    <col min="11" max="11" width="7.85546875" customWidth="1"/>
  </cols>
  <sheetData>
    <row r="1" spans="2:7" ht="15.75" thickBot="1" x14ac:dyDescent="0.3"/>
    <row r="2" spans="2:7" ht="15.75" thickBot="1" x14ac:dyDescent="0.3">
      <c r="B2" s="85"/>
      <c r="C2" s="86"/>
      <c r="D2" s="86"/>
      <c r="E2" s="86"/>
      <c r="F2" s="86"/>
      <c r="G2" s="87"/>
    </row>
    <row r="3" spans="2:7" ht="21" thickBot="1" x14ac:dyDescent="0.35">
      <c r="B3" s="88"/>
      <c r="C3" s="424" t="s">
        <v>222</v>
      </c>
      <c r="D3" s="425"/>
      <c r="E3" s="425"/>
      <c r="F3" s="426"/>
      <c r="G3" s="50"/>
    </row>
    <row r="4" spans="2:7" x14ac:dyDescent="0.25">
      <c r="B4" s="433"/>
      <c r="C4" s="434"/>
      <c r="D4" s="434"/>
      <c r="E4" s="434"/>
      <c r="F4" s="434"/>
      <c r="G4" s="50"/>
    </row>
    <row r="5" spans="2:7" x14ac:dyDescent="0.25">
      <c r="B5" s="51"/>
      <c r="C5" s="432"/>
      <c r="D5" s="432"/>
      <c r="E5" s="432"/>
      <c r="F5" s="432"/>
      <c r="G5" s="50"/>
    </row>
    <row r="6" spans="2:7" x14ac:dyDescent="0.25">
      <c r="B6" s="51"/>
      <c r="C6" s="52"/>
      <c r="D6" s="53"/>
      <c r="E6" s="52"/>
      <c r="F6" s="53"/>
      <c r="G6" s="50"/>
    </row>
    <row r="7" spans="2:7" x14ac:dyDescent="0.25">
      <c r="B7" s="51"/>
      <c r="C7" s="468" t="s">
        <v>232</v>
      </c>
      <c r="D7" s="468"/>
      <c r="E7" s="54"/>
      <c r="F7" s="53"/>
      <c r="G7" s="50"/>
    </row>
    <row r="8" spans="2:7" ht="15.75" thickBot="1" x14ac:dyDescent="0.3">
      <c r="B8" s="51"/>
      <c r="C8" s="448" t="s">
        <v>306</v>
      </c>
      <c r="D8" s="448"/>
      <c r="E8" s="448"/>
      <c r="F8" s="448"/>
      <c r="G8" s="50"/>
    </row>
    <row r="9" spans="2:7" ht="15.75" thickBot="1" x14ac:dyDescent="0.3">
      <c r="B9" s="51"/>
      <c r="C9" s="31" t="s">
        <v>234</v>
      </c>
      <c r="D9" s="32" t="s">
        <v>233</v>
      </c>
      <c r="E9" s="476" t="s">
        <v>278</v>
      </c>
      <c r="F9" s="477"/>
      <c r="G9" s="50"/>
    </row>
    <row r="10" spans="2:7" ht="230.25" customHeight="1" x14ac:dyDescent="0.25">
      <c r="B10" s="51"/>
      <c r="C10" s="294" t="s">
        <v>709</v>
      </c>
      <c r="D10" s="315" t="s">
        <v>766</v>
      </c>
      <c r="E10" s="491" t="s">
        <v>1126</v>
      </c>
      <c r="F10" s="492"/>
      <c r="G10" s="50"/>
    </row>
    <row r="11" spans="2:7" ht="125.45" customHeight="1" x14ac:dyDescent="0.25">
      <c r="B11" s="51"/>
      <c r="C11" s="295" t="s">
        <v>710</v>
      </c>
      <c r="D11" s="253" t="s">
        <v>717</v>
      </c>
      <c r="E11" s="484" t="s">
        <v>765</v>
      </c>
      <c r="F11" s="485"/>
      <c r="G11" s="50"/>
    </row>
    <row r="12" spans="2:7" ht="99.75" customHeight="1" x14ac:dyDescent="0.25">
      <c r="B12" s="51"/>
      <c r="C12" s="252" t="s">
        <v>711</v>
      </c>
      <c r="D12" s="316" t="s">
        <v>740</v>
      </c>
      <c r="E12" s="484" t="s">
        <v>909</v>
      </c>
      <c r="F12" s="485"/>
      <c r="G12" s="50"/>
    </row>
    <row r="13" spans="2:7" ht="98.1" customHeight="1" x14ac:dyDescent="0.25">
      <c r="B13" s="51"/>
      <c r="C13" s="295" t="s">
        <v>712</v>
      </c>
      <c r="D13" s="254" t="s">
        <v>718</v>
      </c>
      <c r="E13" s="484" t="s">
        <v>746</v>
      </c>
      <c r="F13" s="485"/>
      <c r="G13" s="50"/>
    </row>
    <row r="14" spans="2:7" ht="92.45" customHeight="1" x14ac:dyDescent="0.25">
      <c r="B14" s="51"/>
      <c r="C14" s="252" t="s">
        <v>713</v>
      </c>
      <c r="D14" s="254" t="s">
        <v>718</v>
      </c>
      <c r="E14" s="484" t="s">
        <v>763</v>
      </c>
      <c r="F14" s="485"/>
      <c r="G14" s="50"/>
    </row>
    <row r="15" spans="2:7" ht="94.35" customHeight="1" x14ac:dyDescent="0.25">
      <c r="B15" s="51"/>
      <c r="C15" s="252" t="s">
        <v>714</v>
      </c>
      <c r="D15" s="254" t="s">
        <v>718</v>
      </c>
      <c r="E15" s="484" t="s">
        <v>910</v>
      </c>
      <c r="F15" s="485"/>
      <c r="G15" s="50"/>
    </row>
    <row r="16" spans="2:7" ht="110.1" customHeight="1" x14ac:dyDescent="0.25">
      <c r="B16" s="51"/>
      <c r="C16" s="252" t="s">
        <v>764</v>
      </c>
      <c r="D16" s="254" t="s">
        <v>718</v>
      </c>
      <c r="E16" s="489" t="s">
        <v>911</v>
      </c>
      <c r="F16" s="490"/>
      <c r="G16" s="50"/>
    </row>
    <row r="17" spans="2:11" ht="53.45" customHeight="1" x14ac:dyDescent="0.25">
      <c r="B17" s="51"/>
      <c r="C17" s="295" t="s">
        <v>715</v>
      </c>
      <c r="D17" s="253" t="s">
        <v>717</v>
      </c>
      <c r="E17" s="484" t="s">
        <v>721</v>
      </c>
      <c r="F17" s="485"/>
      <c r="G17" s="50"/>
    </row>
    <row r="18" spans="2:11" ht="92.25" customHeight="1" thickBot="1" x14ac:dyDescent="0.3">
      <c r="B18" s="51"/>
      <c r="C18" s="296" t="s">
        <v>716</v>
      </c>
      <c r="D18" s="255" t="s">
        <v>718</v>
      </c>
      <c r="E18" s="499" t="s">
        <v>915</v>
      </c>
      <c r="F18" s="500"/>
      <c r="G18" s="50"/>
    </row>
    <row r="19" spans="2:11" x14ac:dyDescent="0.25">
      <c r="B19" s="51"/>
      <c r="C19" s="53"/>
      <c r="D19" s="53"/>
      <c r="E19" s="53"/>
      <c r="F19" s="53"/>
      <c r="G19" s="50"/>
    </row>
    <row r="20" spans="2:11" x14ac:dyDescent="0.25">
      <c r="B20" s="51"/>
      <c r="C20" s="487" t="s">
        <v>261</v>
      </c>
      <c r="D20" s="487"/>
      <c r="E20" s="487"/>
      <c r="F20" s="487"/>
      <c r="G20" s="50"/>
    </row>
    <row r="21" spans="2:11" ht="15.75" thickBot="1" x14ac:dyDescent="0.3">
      <c r="B21" s="51"/>
      <c r="C21" s="488" t="s">
        <v>276</v>
      </c>
      <c r="D21" s="488"/>
      <c r="E21" s="488"/>
      <c r="F21" s="488"/>
      <c r="G21" s="50"/>
    </row>
    <row r="22" spans="2:11" ht="15.75" thickBot="1" x14ac:dyDescent="0.3">
      <c r="B22" s="51"/>
      <c r="C22" s="31" t="s">
        <v>234</v>
      </c>
      <c r="D22" s="32" t="s">
        <v>233</v>
      </c>
      <c r="E22" s="476" t="s">
        <v>278</v>
      </c>
      <c r="F22" s="477"/>
      <c r="G22" s="50"/>
    </row>
    <row r="23" spans="2:11" ht="216.75" customHeight="1" x14ac:dyDescent="0.25">
      <c r="B23" s="51"/>
      <c r="C23" s="33" t="s">
        <v>723</v>
      </c>
      <c r="D23" s="253" t="s">
        <v>717</v>
      </c>
      <c r="E23" s="495" t="s">
        <v>1065</v>
      </c>
      <c r="F23" s="496"/>
      <c r="G23" s="50"/>
    </row>
    <row r="24" spans="2:11" ht="92.45" customHeight="1" x14ac:dyDescent="0.25">
      <c r="B24" s="51"/>
      <c r="C24" s="34" t="s">
        <v>722</v>
      </c>
      <c r="D24" s="268" t="s">
        <v>724</v>
      </c>
      <c r="E24" s="497" t="s">
        <v>917</v>
      </c>
      <c r="F24" s="498"/>
      <c r="G24" s="50"/>
    </row>
    <row r="25" spans="2:11" ht="186" customHeight="1" x14ac:dyDescent="0.25">
      <c r="B25" s="51"/>
      <c r="C25" s="300" t="s">
        <v>1137</v>
      </c>
      <c r="D25" s="268" t="s">
        <v>724</v>
      </c>
      <c r="E25" s="493" t="s">
        <v>1138</v>
      </c>
      <c r="F25" s="494"/>
      <c r="G25" s="50"/>
      <c r="I25" s="415"/>
      <c r="K25" s="416"/>
    </row>
    <row r="26" spans="2:11" ht="135.75" customHeight="1" x14ac:dyDescent="0.25">
      <c r="B26" s="51"/>
      <c r="C26" s="300" t="s">
        <v>926</v>
      </c>
      <c r="D26" s="253" t="s">
        <v>717</v>
      </c>
      <c r="E26" s="493" t="s">
        <v>927</v>
      </c>
      <c r="F26" s="494"/>
      <c r="G26" s="50"/>
    </row>
    <row r="27" spans="2:11" ht="105.95" customHeight="1" x14ac:dyDescent="0.25">
      <c r="B27" s="51"/>
      <c r="C27" s="300" t="s">
        <v>1113</v>
      </c>
      <c r="D27" s="411" t="s">
        <v>718</v>
      </c>
      <c r="E27" s="493" t="s">
        <v>1127</v>
      </c>
      <c r="F27" s="494"/>
      <c r="G27" s="50"/>
    </row>
    <row r="28" spans="2:11" ht="105" x14ac:dyDescent="0.25">
      <c r="B28" s="51"/>
      <c r="C28" s="300" t="s">
        <v>1128</v>
      </c>
      <c r="D28" s="253" t="s">
        <v>717</v>
      </c>
      <c r="E28" s="493" t="s">
        <v>1118</v>
      </c>
      <c r="F28" s="494"/>
      <c r="G28" s="50"/>
    </row>
    <row r="29" spans="2:11" ht="72.75" customHeight="1" x14ac:dyDescent="0.25">
      <c r="B29" s="51"/>
      <c r="C29" s="300" t="s">
        <v>1050</v>
      </c>
      <c r="D29" s="253" t="s">
        <v>1051</v>
      </c>
      <c r="E29" s="493" t="s">
        <v>1129</v>
      </c>
      <c r="F29" s="494"/>
      <c r="G29" s="50"/>
      <c r="I29" s="415"/>
    </row>
    <row r="30" spans="2:11" x14ac:dyDescent="0.25">
      <c r="B30" s="51"/>
      <c r="C30" s="53"/>
      <c r="D30" s="53"/>
      <c r="E30" s="53"/>
      <c r="F30" s="53"/>
      <c r="G30" s="50"/>
    </row>
    <row r="31" spans="2:11" x14ac:dyDescent="0.25">
      <c r="B31" s="51"/>
      <c r="C31" s="53"/>
      <c r="D31" s="53"/>
      <c r="E31" s="53"/>
      <c r="F31" s="53"/>
      <c r="G31" s="50"/>
    </row>
    <row r="32" spans="2:11" ht="31.5" customHeight="1" x14ac:dyDescent="0.25">
      <c r="B32" s="51"/>
      <c r="C32" s="486" t="s">
        <v>260</v>
      </c>
      <c r="D32" s="486"/>
      <c r="E32" s="486"/>
      <c r="F32" s="486"/>
      <c r="G32" s="50"/>
    </row>
    <row r="33" spans="2:7" ht="15.75" thickBot="1" x14ac:dyDescent="0.3">
      <c r="B33" s="51"/>
      <c r="C33" s="448" t="s">
        <v>279</v>
      </c>
      <c r="D33" s="448"/>
      <c r="E33" s="475"/>
      <c r="F33" s="475"/>
      <c r="G33" s="50"/>
    </row>
    <row r="34" spans="2:7" ht="99.95" customHeight="1" thickBot="1" x14ac:dyDescent="0.3">
      <c r="B34" s="51"/>
      <c r="C34" s="472"/>
      <c r="D34" s="473"/>
      <c r="E34" s="473"/>
      <c r="F34" s="474"/>
      <c r="G34" s="50"/>
    </row>
    <row r="35" spans="2:7" x14ac:dyDescent="0.25">
      <c r="B35" s="51"/>
      <c r="C35" s="53"/>
      <c r="D35" s="53"/>
      <c r="E35" s="53"/>
      <c r="F35" s="53"/>
      <c r="G35" s="50"/>
    </row>
    <row r="36" spans="2:7" x14ac:dyDescent="0.25">
      <c r="B36" s="51"/>
      <c r="C36" s="53"/>
      <c r="D36" s="53"/>
      <c r="E36" s="53"/>
      <c r="F36" s="53"/>
      <c r="G36" s="50"/>
    </row>
    <row r="37" spans="2:7" x14ac:dyDescent="0.25">
      <c r="B37" s="51"/>
      <c r="C37" s="53"/>
      <c r="D37" s="53"/>
      <c r="E37" s="53"/>
      <c r="F37" s="53"/>
      <c r="G37" s="50"/>
    </row>
    <row r="38" spans="2:7" ht="15.75" thickBot="1" x14ac:dyDescent="0.3">
      <c r="B38" s="55"/>
      <c r="C38" s="56"/>
      <c r="D38" s="56"/>
      <c r="E38" s="56"/>
      <c r="F38" s="56"/>
      <c r="G38" s="57"/>
    </row>
    <row r="39" spans="2:7" x14ac:dyDescent="0.25">
      <c r="B39" s="7"/>
      <c r="C39" s="7"/>
      <c r="D39" s="7"/>
      <c r="E39" s="7"/>
      <c r="F39" s="7"/>
      <c r="G39" s="7"/>
    </row>
    <row r="40" spans="2:7" x14ac:dyDescent="0.25">
      <c r="B40" s="7"/>
      <c r="C40" s="7"/>
      <c r="D40" s="7"/>
      <c r="E40" s="7"/>
      <c r="F40" s="7"/>
      <c r="G40" s="7"/>
    </row>
    <row r="41" spans="2:7" x14ac:dyDescent="0.25">
      <c r="B41" s="7"/>
      <c r="C41" s="7"/>
      <c r="D41" s="7"/>
      <c r="E41" s="7"/>
      <c r="F41" s="7"/>
      <c r="G41" s="7"/>
    </row>
    <row r="42" spans="2:7" x14ac:dyDescent="0.25">
      <c r="B42" s="7"/>
      <c r="C42" s="7"/>
      <c r="D42" s="7"/>
      <c r="E42" s="7"/>
      <c r="F42" s="7"/>
      <c r="G42" s="7"/>
    </row>
    <row r="43" spans="2:7" x14ac:dyDescent="0.25">
      <c r="B43" s="7"/>
      <c r="C43" s="7"/>
      <c r="D43" s="7"/>
      <c r="E43" s="7"/>
      <c r="F43" s="7"/>
      <c r="G43" s="7"/>
    </row>
    <row r="44" spans="2:7" x14ac:dyDescent="0.25">
      <c r="B44" s="7"/>
      <c r="C44" s="7"/>
      <c r="D44" s="7"/>
      <c r="E44" s="7"/>
      <c r="F44" s="7"/>
      <c r="G44" s="7"/>
    </row>
    <row r="45" spans="2:7" x14ac:dyDescent="0.25">
      <c r="B45" s="7"/>
      <c r="C45" s="480"/>
      <c r="D45" s="480"/>
      <c r="E45" s="6"/>
      <c r="F45" s="7"/>
      <c r="G45" s="7"/>
    </row>
    <row r="46" spans="2:7" x14ac:dyDescent="0.25">
      <c r="B46" s="7"/>
      <c r="C46" s="480"/>
      <c r="D46" s="480"/>
      <c r="E46" s="6"/>
      <c r="F46" s="7"/>
      <c r="G46" s="7"/>
    </row>
    <row r="47" spans="2:7" x14ac:dyDescent="0.25">
      <c r="B47" s="7"/>
      <c r="C47" s="481"/>
      <c r="D47" s="481"/>
      <c r="E47" s="481"/>
      <c r="F47" s="481"/>
      <c r="G47" s="7"/>
    </row>
    <row r="48" spans="2:7" x14ac:dyDescent="0.25">
      <c r="B48" s="7"/>
      <c r="C48" s="478"/>
      <c r="D48" s="478"/>
      <c r="E48" s="482"/>
      <c r="F48" s="482"/>
      <c r="G48" s="7"/>
    </row>
    <row r="49" spans="2:7" x14ac:dyDescent="0.25">
      <c r="B49" s="7"/>
      <c r="C49" s="478"/>
      <c r="D49" s="478"/>
      <c r="E49" s="479"/>
      <c r="F49" s="479"/>
      <c r="G49" s="7"/>
    </row>
    <row r="50" spans="2:7" x14ac:dyDescent="0.25">
      <c r="B50" s="7"/>
      <c r="C50" s="7"/>
      <c r="D50" s="7"/>
      <c r="E50" s="7"/>
      <c r="F50" s="7"/>
      <c r="G50" s="7"/>
    </row>
    <row r="51" spans="2:7" x14ac:dyDescent="0.25">
      <c r="B51" s="7"/>
      <c r="C51" s="480"/>
      <c r="D51" s="480"/>
      <c r="E51" s="6"/>
      <c r="F51" s="7"/>
      <c r="G51" s="7"/>
    </row>
    <row r="52" spans="2:7" x14ac:dyDescent="0.25">
      <c r="B52" s="7"/>
      <c r="C52" s="480"/>
      <c r="D52" s="480"/>
      <c r="E52" s="483"/>
      <c r="F52" s="483"/>
      <c r="G52" s="7"/>
    </row>
    <row r="53" spans="2:7" x14ac:dyDescent="0.25">
      <c r="B53" s="7"/>
      <c r="C53" s="6"/>
      <c r="D53" s="6"/>
      <c r="E53" s="6"/>
      <c r="F53" s="6"/>
      <c r="G53" s="7"/>
    </row>
    <row r="54" spans="2:7" x14ac:dyDescent="0.25">
      <c r="B54" s="7"/>
      <c r="C54" s="478"/>
      <c r="D54" s="478"/>
      <c r="E54" s="482"/>
      <c r="F54" s="482"/>
      <c r="G54" s="7"/>
    </row>
    <row r="55" spans="2:7" x14ac:dyDescent="0.25">
      <c r="B55" s="7"/>
      <c r="C55" s="478"/>
      <c r="D55" s="478"/>
      <c r="E55" s="479"/>
      <c r="F55" s="479"/>
      <c r="G55" s="7"/>
    </row>
    <row r="56" spans="2:7" x14ac:dyDescent="0.25">
      <c r="B56" s="7"/>
      <c r="C56" s="7"/>
      <c r="D56" s="7"/>
      <c r="E56" s="7"/>
      <c r="F56" s="7"/>
      <c r="G56" s="7"/>
    </row>
    <row r="57" spans="2:7" x14ac:dyDescent="0.25">
      <c r="B57" s="7"/>
      <c r="C57" s="480"/>
      <c r="D57" s="480"/>
      <c r="E57" s="7"/>
      <c r="F57" s="7"/>
      <c r="G57" s="7"/>
    </row>
    <row r="58" spans="2:7" x14ac:dyDescent="0.25">
      <c r="B58" s="7"/>
      <c r="C58" s="480"/>
      <c r="D58" s="480"/>
      <c r="E58" s="479"/>
      <c r="F58" s="479"/>
      <c r="G58" s="7"/>
    </row>
    <row r="59" spans="2:7" x14ac:dyDescent="0.25">
      <c r="B59" s="7"/>
      <c r="C59" s="478"/>
      <c r="D59" s="478"/>
      <c r="E59" s="479"/>
      <c r="F59" s="479"/>
      <c r="G59" s="7"/>
    </row>
    <row r="60" spans="2:7" x14ac:dyDescent="0.25">
      <c r="B60" s="7"/>
      <c r="C60" s="9"/>
      <c r="D60" s="7"/>
      <c r="E60" s="9"/>
      <c r="F60" s="7"/>
      <c r="G60" s="7"/>
    </row>
    <row r="61" spans="2:7" x14ac:dyDescent="0.25">
      <c r="B61" s="7"/>
      <c r="C61" s="9"/>
      <c r="D61" s="9"/>
      <c r="E61" s="9"/>
      <c r="F61" s="9"/>
      <c r="G61" s="10"/>
    </row>
  </sheetData>
  <mergeCells count="48">
    <mergeCell ref="E29:F29"/>
    <mergeCell ref="E28:F28"/>
    <mergeCell ref="E26:F26"/>
    <mergeCell ref="E25:F25"/>
    <mergeCell ref="E11:F11"/>
    <mergeCell ref="E12:F12"/>
    <mergeCell ref="E23:F23"/>
    <mergeCell ref="E24:F24"/>
    <mergeCell ref="E18:F18"/>
    <mergeCell ref="E27:F27"/>
    <mergeCell ref="C49:D49"/>
    <mergeCell ref="C3:F3"/>
    <mergeCell ref="B4:F4"/>
    <mergeCell ref="C5:F5"/>
    <mergeCell ref="C7:D7"/>
    <mergeCell ref="C8:F8"/>
    <mergeCell ref="E9:F9"/>
    <mergeCell ref="E13:F13"/>
    <mergeCell ref="E14:F14"/>
    <mergeCell ref="C32:F32"/>
    <mergeCell ref="C20:F20"/>
    <mergeCell ref="C21:F21"/>
    <mergeCell ref="E16:F16"/>
    <mergeCell ref="E17:F17"/>
    <mergeCell ref="E15:F15"/>
    <mergeCell ref="E10:F10"/>
    <mergeCell ref="C58:D58"/>
    <mergeCell ref="E58:F58"/>
    <mergeCell ref="C52:D52"/>
    <mergeCell ref="E52:F52"/>
    <mergeCell ref="C54:D54"/>
    <mergeCell ref="E54:F54"/>
    <mergeCell ref="C34:F34"/>
    <mergeCell ref="C33:D33"/>
    <mergeCell ref="E33:F33"/>
    <mergeCell ref="E22:F22"/>
    <mergeCell ref="C59:D59"/>
    <mergeCell ref="E59:F59"/>
    <mergeCell ref="C55:D55"/>
    <mergeCell ref="E55:F55"/>
    <mergeCell ref="C45:D45"/>
    <mergeCell ref="C46:D46"/>
    <mergeCell ref="E49:F49"/>
    <mergeCell ref="C51:D51"/>
    <mergeCell ref="C47:F47"/>
    <mergeCell ref="C48:D48"/>
    <mergeCell ref="E48:F48"/>
    <mergeCell ref="C57:D57"/>
  </mergeCells>
  <dataValidations count="2">
    <dataValidation type="whole" allowBlank="1" showInputMessage="1" showErrorMessage="1" sqref="E54 E48">
      <formula1>-999999999</formula1>
      <formula2>999999999</formula2>
    </dataValidation>
    <dataValidation type="list" allowBlank="1" showInputMessage="1" showErrorMessage="1" sqref="E58">
      <formula1>$I$65:$I$66</formula1>
    </dataValidation>
  </dataValidations>
  <pageMargins left="0.25" right="0.25" top="0.17" bottom="0.17" header="0.17" footer="0.1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2"/>
  <sheetViews>
    <sheetView zoomScale="60" zoomScaleNormal="60" workbookViewId="0">
      <selection activeCell="D1" sqref="D1"/>
    </sheetView>
  </sheetViews>
  <sheetFormatPr defaultColWidth="8.85546875" defaultRowHeight="15" x14ac:dyDescent="0.25"/>
  <cols>
    <col min="1" max="1" width="2.140625" style="332" customWidth="1"/>
    <col min="2" max="2" width="2.42578125" style="332" customWidth="1"/>
    <col min="3" max="3" width="17.5703125" style="348" customWidth="1"/>
    <col min="4" max="4" width="18.140625" style="332" customWidth="1"/>
    <col min="5" max="5" width="41.28515625" style="332" customWidth="1"/>
    <col min="6" max="6" width="18.85546875" style="332" customWidth="1"/>
    <col min="7" max="7" width="6.85546875" style="332" customWidth="1"/>
    <col min="8" max="8" width="154.5703125" style="332" customWidth="1"/>
    <col min="9" max="9" width="45.42578125" style="332" customWidth="1"/>
    <col min="10" max="10" width="4" style="332" customWidth="1"/>
    <col min="11" max="11" width="2" style="332" customWidth="1"/>
    <col min="12" max="12" width="9.140625" style="332" customWidth="1"/>
    <col min="13" max="16384" width="8.85546875" style="332"/>
  </cols>
  <sheetData>
    <row r="1" spans="1:50" ht="15.75" thickBot="1" x14ac:dyDescent="0.3">
      <c r="A1" s="329"/>
      <c r="B1" s="329"/>
      <c r="C1" s="330"/>
      <c r="D1" s="329"/>
      <c r="E1" s="329"/>
      <c r="F1" s="329"/>
      <c r="G1" s="329"/>
      <c r="H1" s="331"/>
      <c r="I1" s="331"/>
      <c r="J1" s="329"/>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row>
    <row r="2" spans="1:50" ht="15.75" thickBot="1" x14ac:dyDescent="0.3">
      <c r="A2" s="329"/>
      <c r="B2" s="333"/>
      <c r="C2" s="334"/>
      <c r="D2" s="335"/>
      <c r="E2" s="335"/>
      <c r="F2" s="335"/>
      <c r="G2" s="335"/>
      <c r="H2" s="336"/>
      <c r="I2" s="336"/>
      <c r="J2" s="337"/>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c r="AO2" s="331"/>
      <c r="AP2" s="331"/>
      <c r="AQ2" s="331"/>
      <c r="AR2" s="331"/>
      <c r="AS2" s="331"/>
      <c r="AT2" s="331"/>
      <c r="AU2" s="331"/>
      <c r="AV2" s="331"/>
      <c r="AW2" s="331"/>
      <c r="AX2" s="331"/>
    </row>
    <row r="3" spans="1:50" ht="21" thickBot="1" x14ac:dyDescent="0.35">
      <c r="A3" s="329"/>
      <c r="B3" s="338"/>
      <c r="C3" s="424" t="s">
        <v>257</v>
      </c>
      <c r="D3" s="425"/>
      <c r="E3" s="425"/>
      <c r="F3" s="425"/>
      <c r="G3" s="425"/>
      <c r="H3" s="425"/>
      <c r="I3" s="426"/>
      <c r="J3" s="90"/>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row>
    <row r="4" spans="1:50" ht="15" customHeight="1" x14ac:dyDescent="0.25">
      <c r="A4" s="329"/>
      <c r="B4" s="339"/>
      <c r="C4" s="501" t="s">
        <v>223</v>
      </c>
      <c r="D4" s="501"/>
      <c r="E4" s="501"/>
      <c r="F4" s="501"/>
      <c r="G4" s="501"/>
      <c r="H4" s="501"/>
      <c r="I4" s="501"/>
      <c r="J4" s="340"/>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row>
    <row r="5" spans="1:50" ht="15" customHeight="1" x14ac:dyDescent="0.25">
      <c r="A5" s="329"/>
      <c r="B5" s="339"/>
      <c r="C5" s="327"/>
      <c r="D5" s="327"/>
      <c r="E5" s="327"/>
      <c r="F5" s="327"/>
      <c r="G5" s="327"/>
      <c r="H5" s="327"/>
      <c r="I5" s="327"/>
      <c r="J5" s="340"/>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row>
    <row r="6" spans="1:50" x14ac:dyDescent="0.25">
      <c r="A6" s="329"/>
      <c r="B6" s="339"/>
      <c r="C6" s="341"/>
      <c r="D6" s="52"/>
      <c r="E6" s="52"/>
      <c r="F6" s="52"/>
      <c r="G6" s="52"/>
      <c r="H6" s="342"/>
      <c r="I6" s="342"/>
      <c r="J6" s="340"/>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row>
    <row r="7" spans="1:50" ht="15.75" customHeight="1" thickBot="1" x14ac:dyDescent="0.3">
      <c r="A7" s="329"/>
      <c r="B7" s="339"/>
      <c r="C7" s="341"/>
      <c r="D7" s="502" t="s">
        <v>258</v>
      </c>
      <c r="E7" s="502"/>
      <c r="F7" s="503" t="s">
        <v>262</v>
      </c>
      <c r="G7" s="503"/>
      <c r="H7" s="256" t="s">
        <v>263</v>
      </c>
      <c r="I7" s="256" t="s">
        <v>231</v>
      </c>
      <c r="J7" s="340"/>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row>
    <row r="8" spans="1:50" s="348" customFormat="1" ht="71.099999999999994" customHeight="1" thickBot="1" x14ac:dyDescent="0.3">
      <c r="A8" s="330"/>
      <c r="B8" s="343"/>
      <c r="C8" s="344" t="s">
        <v>1130</v>
      </c>
      <c r="D8" s="504" t="s">
        <v>889</v>
      </c>
      <c r="E8" s="505"/>
      <c r="F8" s="504" t="s">
        <v>890</v>
      </c>
      <c r="G8" s="505"/>
      <c r="H8" s="345" t="s">
        <v>1119</v>
      </c>
      <c r="I8" s="346" t="s">
        <v>1022</v>
      </c>
      <c r="J8" s="347"/>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1"/>
      <c r="AP8" s="331"/>
      <c r="AQ8" s="331"/>
      <c r="AR8" s="331"/>
      <c r="AS8" s="331"/>
      <c r="AT8" s="331"/>
      <c r="AU8" s="331"/>
      <c r="AV8" s="331"/>
      <c r="AW8" s="331"/>
      <c r="AX8" s="331"/>
    </row>
    <row r="9" spans="1:50" s="348" customFormat="1" ht="69" customHeight="1" thickBot="1" x14ac:dyDescent="0.3">
      <c r="A9" s="330"/>
      <c r="B9" s="343"/>
      <c r="C9" s="344"/>
      <c r="D9" s="504" t="s">
        <v>904</v>
      </c>
      <c r="E9" s="505"/>
      <c r="F9" s="504" t="s">
        <v>902</v>
      </c>
      <c r="G9" s="505"/>
      <c r="H9" s="349" t="s">
        <v>1073</v>
      </c>
      <c r="I9" s="346" t="s">
        <v>741</v>
      </c>
      <c r="J9" s="347"/>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row>
    <row r="10" spans="1:50" s="348" customFormat="1" ht="296.25" customHeight="1" thickBot="1" x14ac:dyDescent="0.3">
      <c r="A10" s="330"/>
      <c r="B10" s="343"/>
      <c r="C10" s="344"/>
      <c r="D10" s="504" t="s">
        <v>899</v>
      </c>
      <c r="E10" s="505"/>
      <c r="F10" s="504" t="s">
        <v>813</v>
      </c>
      <c r="G10" s="505"/>
      <c r="H10" s="349" t="s">
        <v>1074</v>
      </c>
      <c r="I10" s="346" t="s">
        <v>741</v>
      </c>
      <c r="J10" s="347"/>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row>
    <row r="11" spans="1:50" s="348" customFormat="1" ht="143.1" customHeight="1" thickBot="1" x14ac:dyDescent="0.3">
      <c r="A11" s="330"/>
      <c r="B11" s="343"/>
      <c r="C11" s="344"/>
      <c r="D11" s="504" t="s">
        <v>887</v>
      </c>
      <c r="E11" s="505"/>
      <c r="F11" s="504" t="s">
        <v>888</v>
      </c>
      <c r="G11" s="505"/>
      <c r="H11" s="349" t="s">
        <v>1075</v>
      </c>
      <c r="I11" s="346" t="s">
        <v>1022</v>
      </c>
      <c r="J11" s="347"/>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row>
    <row r="12" spans="1:50" s="348" customFormat="1" ht="92.1" customHeight="1" thickBot="1" x14ac:dyDescent="0.3">
      <c r="A12" s="330"/>
      <c r="B12" s="343"/>
      <c r="C12" s="344"/>
      <c r="D12" s="504" t="s">
        <v>900</v>
      </c>
      <c r="E12" s="505"/>
      <c r="F12" s="504" t="s">
        <v>891</v>
      </c>
      <c r="G12" s="505"/>
      <c r="H12" s="349" t="s">
        <v>1076</v>
      </c>
      <c r="I12" s="346" t="s">
        <v>20</v>
      </c>
      <c r="J12" s="347"/>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row>
    <row r="13" spans="1:50" s="348" customFormat="1" ht="318" customHeight="1" thickBot="1" x14ac:dyDescent="0.3">
      <c r="A13" s="330"/>
      <c r="B13" s="343"/>
      <c r="C13" s="344"/>
      <c r="D13" s="504" t="s">
        <v>894</v>
      </c>
      <c r="E13" s="505"/>
      <c r="F13" s="504" t="s">
        <v>895</v>
      </c>
      <c r="G13" s="505"/>
      <c r="H13" s="345" t="s">
        <v>1077</v>
      </c>
      <c r="I13" s="346" t="s">
        <v>1022</v>
      </c>
      <c r="J13" s="347"/>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row>
    <row r="14" spans="1:50" s="348" customFormat="1" ht="256.5" customHeight="1" thickBot="1" x14ac:dyDescent="0.3">
      <c r="A14" s="330"/>
      <c r="B14" s="343"/>
      <c r="C14" s="344"/>
      <c r="D14" s="519" t="s">
        <v>896</v>
      </c>
      <c r="E14" s="520"/>
      <c r="F14" s="519" t="s">
        <v>897</v>
      </c>
      <c r="G14" s="520"/>
      <c r="H14" s="345" t="s">
        <v>1078</v>
      </c>
      <c r="I14" s="346" t="s">
        <v>1022</v>
      </c>
      <c r="J14" s="347"/>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row>
    <row r="15" spans="1:50" s="348" customFormat="1" ht="150.75" thickBot="1" x14ac:dyDescent="0.3">
      <c r="A15" s="330"/>
      <c r="B15" s="343"/>
      <c r="C15" s="344"/>
      <c r="D15" s="521"/>
      <c r="E15" s="522"/>
      <c r="F15" s="521"/>
      <c r="G15" s="522"/>
      <c r="H15" s="345" t="s">
        <v>1079</v>
      </c>
      <c r="I15" s="516" t="s">
        <v>1022</v>
      </c>
      <c r="J15" s="347"/>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row>
    <row r="16" spans="1:50" s="348" customFormat="1" ht="189.95" customHeight="1" thickBot="1" x14ac:dyDescent="0.3">
      <c r="A16" s="330"/>
      <c r="B16" s="343"/>
      <c r="C16" s="344"/>
      <c r="D16" s="521"/>
      <c r="E16" s="522"/>
      <c r="F16" s="521"/>
      <c r="G16" s="522"/>
      <c r="H16" s="345" t="s">
        <v>1080</v>
      </c>
      <c r="I16" s="517"/>
      <c r="J16" s="347"/>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row>
    <row r="17" spans="1:50" s="348" customFormat="1" ht="150.6" customHeight="1" thickBot="1" x14ac:dyDescent="0.3">
      <c r="A17" s="330"/>
      <c r="B17" s="343"/>
      <c r="C17" s="344"/>
      <c r="D17" s="521"/>
      <c r="E17" s="522"/>
      <c r="F17" s="521"/>
      <c r="G17" s="522"/>
      <c r="H17" s="345" t="s">
        <v>1021</v>
      </c>
      <c r="I17" s="517"/>
      <c r="J17" s="347"/>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row>
    <row r="18" spans="1:50" s="348" customFormat="1" ht="180.6" customHeight="1" thickBot="1" x14ac:dyDescent="0.3">
      <c r="A18" s="330"/>
      <c r="B18" s="343"/>
      <c r="C18" s="344"/>
      <c r="D18" s="523"/>
      <c r="E18" s="524"/>
      <c r="F18" s="523"/>
      <c r="G18" s="524"/>
      <c r="H18" s="345" t="s">
        <v>1120</v>
      </c>
      <c r="I18" s="518"/>
      <c r="J18" s="347"/>
      <c r="L18" s="331"/>
      <c r="M18" s="331"/>
      <c r="N18" s="331"/>
      <c r="O18" s="331"/>
      <c r="P18" s="331"/>
      <c r="Q18" s="331"/>
      <c r="R18" s="331"/>
      <c r="S18" s="331"/>
      <c r="T18" s="331"/>
      <c r="U18" s="331"/>
      <c r="V18" s="331"/>
      <c r="W18" s="331"/>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row>
    <row r="19" spans="1:50" s="348" customFormat="1" ht="18.75" customHeight="1" thickBot="1" x14ac:dyDescent="0.3">
      <c r="A19" s="330"/>
      <c r="B19" s="343"/>
      <c r="C19" s="350"/>
      <c r="D19" s="351"/>
      <c r="E19" s="351"/>
      <c r="F19" s="351"/>
      <c r="G19" s="351"/>
      <c r="H19" s="352" t="s">
        <v>259</v>
      </c>
      <c r="I19" s="353" t="s">
        <v>20</v>
      </c>
      <c r="J19" s="347"/>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331"/>
      <c r="AX19" s="331"/>
    </row>
    <row r="20" spans="1:50" s="348" customFormat="1" ht="18.75" customHeight="1" x14ac:dyDescent="0.25">
      <c r="A20" s="330"/>
      <c r="B20" s="343"/>
      <c r="C20" s="350"/>
      <c r="D20" s="351"/>
      <c r="E20" s="351"/>
      <c r="F20" s="351"/>
      <c r="G20" s="351"/>
      <c r="H20" s="354"/>
      <c r="I20" s="341"/>
      <c r="J20" s="347"/>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331"/>
      <c r="AM20" s="331"/>
      <c r="AN20" s="331"/>
      <c r="AO20" s="331"/>
      <c r="AP20" s="331"/>
      <c r="AQ20" s="331"/>
      <c r="AR20" s="331"/>
      <c r="AS20" s="331"/>
      <c r="AT20" s="331"/>
      <c r="AU20" s="331"/>
      <c r="AV20" s="331"/>
      <c r="AW20" s="331"/>
      <c r="AX20" s="331"/>
    </row>
    <row r="21" spans="1:50" s="348" customFormat="1" ht="15.75" thickBot="1" x14ac:dyDescent="0.3">
      <c r="A21" s="330"/>
      <c r="B21" s="343"/>
      <c r="C21" s="350"/>
      <c r="D21" s="506" t="s">
        <v>752</v>
      </c>
      <c r="E21" s="506"/>
      <c r="F21" s="506"/>
      <c r="G21" s="506"/>
      <c r="H21" s="506"/>
      <c r="I21" s="506"/>
      <c r="J21" s="347"/>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row>
    <row r="22" spans="1:50" s="348" customFormat="1" ht="15.75" thickBot="1" x14ac:dyDescent="0.3">
      <c r="A22" s="330"/>
      <c r="B22" s="343"/>
      <c r="C22" s="350"/>
      <c r="D22" s="355" t="s">
        <v>59</v>
      </c>
      <c r="E22" s="507" t="s">
        <v>742</v>
      </c>
      <c r="F22" s="508"/>
      <c r="G22" s="508"/>
      <c r="H22" s="509"/>
      <c r="I22" s="351"/>
      <c r="J22" s="347"/>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row>
    <row r="23" spans="1:50" s="348" customFormat="1" ht="15.75" thickBot="1" x14ac:dyDescent="0.3">
      <c r="A23" s="330"/>
      <c r="B23" s="343"/>
      <c r="C23" s="350"/>
      <c r="D23" s="355" t="s">
        <v>61</v>
      </c>
      <c r="E23" s="510" t="s">
        <v>1044</v>
      </c>
      <c r="F23" s="511"/>
      <c r="G23" s="511"/>
      <c r="H23" s="512"/>
      <c r="I23" s="351"/>
      <c r="J23" s="347"/>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row>
    <row r="24" spans="1:50" s="348" customFormat="1" ht="13.5" customHeight="1" x14ac:dyDescent="0.25">
      <c r="A24" s="330"/>
      <c r="B24" s="343"/>
      <c r="C24" s="350"/>
      <c r="D24" s="351"/>
      <c r="E24" s="351"/>
      <c r="F24" s="351"/>
      <c r="G24" s="351"/>
      <c r="H24" s="351"/>
      <c r="I24" s="351"/>
      <c r="J24" s="347"/>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row>
    <row r="25" spans="1:50" s="348" customFormat="1" ht="30.75" customHeight="1" thickBot="1" x14ac:dyDescent="0.3">
      <c r="A25" s="330"/>
      <c r="B25" s="343"/>
      <c r="C25" s="467" t="s">
        <v>224</v>
      </c>
      <c r="D25" s="467"/>
      <c r="E25" s="467"/>
      <c r="F25" s="467"/>
      <c r="G25" s="467"/>
      <c r="H25" s="467"/>
      <c r="I25" s="342"/>
      <c r="J25" s="347"/>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row>
    <row r="26" spans="1:50" s="348" customFormat="1" ht="409.6" customHeight="1" thickBot="1" x14ac:dyDescent="0.3">
      <c r="A26" s="330"/>
      <c r="B26" s="343"/>
      <c r="C26" s="326"/>
      <c r="D26" s="513" t="s">
        <v>1131</v>
      </c>
      <c r="E26" s="514"/>
      <c r="F26" s="514"/>
      <c r="G26" s="514"/>
      <c r="H26" s="514"/>
      <c r="I26" s="515"/>
      <c r="J26" s="347"/>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row>
    <row r="27" spans="1:50" s="348" customFormat="1" x14ac:dyDescent="0.25">
      <c r="A27" s="330"/>
      <c r="B27" s="343"/>
      <c r="C27" s="326"/>
      <c r="D27" s="326"/>
      <c r="E27" s="326"/>
      <c r="F27" s="326"/>
      <c r="G27" s="326"/>
      <c r="H27" s="342"/>
      <c r="I27" s="342"/>
      <c r="J27" s="347"/>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row>
    <row r="28" spans="1:50" ht="15.75" customHeight="1" thickBot="1" x14ac:dyDescent="0.3">
      <c r="A28" s="329"/>
      <c r="B28" s="343"/>
      <c r="C28" s="341"/>
      <c r="D28" s="503" t="s">
        <v>258</v>
      </c>
      <c r="E28" s="503"/>
      <c r="F28" s="503" t="s">
        <v>262</v>
      </c>
      <c r="G28" s="503"/>
      <c r="H28" s="256" t="s">
        <v>263</v>
      </c>
      <c r="I28" s="256" t="s">
        <v>231</v>
      </c>
      <c r="J28" s="347"/>
      <c r="K28" s="356"/>
      <c r="L28" s="331"/>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row>
    <row r="29" spans="1:50" ht="60.6" customHeight="1" thickBot="1" x14ac:dyDescent="0.3">
      <c r="A29" s="329"/>
      <c r="B29" s="343"/>
      <c r="C29" s="344" t="s">
        <v>1111</v>
      </c>
      <c r="D29" s="504" t="s">
        <v>889</v>
      </c>
      <c r="E29" s="505"/>
      <c r="F29" s="504" t="s">
        <v>890</v>
      </c>
      <c r="G29" s="505"/>
      <c r="H29" s="345" t="s">
        <v>1072</v>
      </c>
      <c r="I29" s="346" t="s">
        <v>1022</v>
      </c>
      <c r="J29" s="347"/>
      <c r="K29" s="356"/>
      <c r="L29" s="331"/>
      <c r="M29" s="331"/>
      <c r="N29" s="331"/>
      <c r="O29" s="331"/>
      <c r="P29" s="331"/>
      <c r="Q29" s="331"/>
      <c r="R29" s="331"/>
      <c r="S29" s="331"/>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row>
    <row r="30" spans="1:50" ht="64.5" customHeight="1" thickBot="1" x14ac:dyDescent="0.3">
      <c r="A30" s="329"/>
      <c r="B30" s="343"/>
      <c r="C30" s="344"/>
      <c r="D30" s="504" t="s">
        <v>904</v>
      </c>
      <c r="E30" s="505"/>
      <c r="F30" s="504" t="s">
        <v>902</v>
      </c>
      <c r="G30" s="505"/>
      <c r="H30" s="349" t="s">
        <v>1073</v>
      </c>
      <c r="I30" s="346" t="s">
        <v>741</v>
      </c>
      <c r="J30" s="347"/>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row>
    <row r="31" spans="1:50" ht="294.60000000000002" customHeight="1" thickBot="1" x14ac:dyDescent="0.3">
      <c r="A31" s="329"/>
      <c r="B31" s="343"/>
      <c r="C31" s="344"/>
      <c r="D31" s="504" t="s">
        <v>899</v>
      </c>
      <c r="E31" s="505"/>
      <c r="F31" s="504" t="s">
        <v>813</v>
      </c>
      <c r="G31" s="505"/>
      <c r="H31" s="349" t="s">
        <v>1074</v>
      </c>
      <c r="I31" s="346" t="s">
        <v>741</v>
      </c>
      <c r="J31" s="347"/>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row>
    <row r="32" spans="1:50" ht="107.1" customHeight="1" thickBot="1" x14ac:dyDescent="0.3">
      <c r="A32" s="329"/>
      <c r="B32" s="343"/>
      <c r="C32" s="344"/>
      <c r="D32" s="504" t="s">
        <v>887</v>
      </c>
      <c r="E32" s="505"/>
      <c r="F32" s="504" t="s">
        <v>888</v>
      </c>
      <c r="G32" s="505"/>
      <c r="H32" s="349" t="s">
        <v>1075</v>
      </c>
      <c r="I32" s="346" t="s">
        <v>1022</v>
      </c>
      <c r="J32" s="347"/>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row>
    <row r="33" spans="1:50" ht="76.5" customHeight="1" thickBot="1" x14ac:dyDescent="0.3">
      <c r="A33" s="329"/>
      <c r="B33" s="343"/>
      <c r="C33" s="344"/>
      <c r="D33" s="504" t="s">
        <v>900</v>
      </c>
      <c r="E33" s="505"/>
      <c r="F33" s="504" t="s">
        <v>891</v>
      </c>
      <c r="G33" s="505"/>
      <c r="H33" s="349" t="s">
        <v>1076</v>
      </c>
      <c r="I33" s="346" t="s">
        <v>20</v>
      </c>
      <c r="J33" s="347"/>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row>
    <row r="34" spans="1:50" ht="301.5" customHeight="1" thickBot="1" x14ac:dyDescent="0.3">
      <c r="A34" s="329"/>
      <c r="B34" s="343"/>
      <c r="C34" s="344"/>
      <c r="D34" s="504" t="s">
        <v>894</v>
      </c>
      <c r="E34" s="505"/>
      <c r="F34" s="504" t="s">
        <v>895</v>
      </c>
      <c r="G34" s="505"/>
      <c r="H34" s="345" t="s">
        <v>1077</v>
      </c>
      <c r="I34" s="346" t="s">
        <v>1022</v>
      </c>
      <c r="J34" s="347"/>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331"/>
      <c r="AP34" s="331"/>
      <c r="AQ34" s="331"/>
      <c r="AR34" s="331"/>
      <c r="AS34" s="331"/>
      <c r="AT34" s="331"/>
      <c r="AU34" s="331"/>
      <c r="AV34" s="331"/>
      <c r="AW34" s="331"/>
      <c r="AX34" s="331"/>
    </row>
    <row r="35" spans="1:50" ht="254.1" customHeight="1" thickBot="1" x14ac:dyDescent="0.3">
      <c r="A35" s="329"/>
      <c r="B35" s="343"/>
      <c r="C35" s="344"/>
      <c r="D35" s="519" t="s">
        <v>896</v>
      </c>
      <c r="E35" s="520"/>
      <c r="F35" s="519" t="s">
        <v>897</v>
      </c>
      <c r="G35" s="520"/>
      <c r="H35" s="345" t="s">
        <v>1097</v>
      </c>
      <c r="I35" s="346" t="s">
        <v>1022</v>
      </c>
      <c r="J35" s="347"/>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row>
    <row r="36" spans="1:50" ht="150.75" thickBot="1" x14ac:dyDescent="0.3">
      <c r="A36" s="329"/>
      <c r="B36" s="343"/>
      <c r="C36" s="344"/>
      <c r="D36" s="521"/>
      <c r="E36" s="522"/>
      <c r="F36" s="521"/>
      <c r="G36" s="522"/>
      <c r="H36" s="345" t="s">
        <v>1081</v>
      </c>
      <c r="I36" s="516" t="s">
        <v>1022</v>
      </c>
      <c r="J36" s="347"/>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row>
    <row r="37" spans="1:50" ht="168" customHeight="1" thickBot="1" x14ac:dyDescent="0.3">
      <c r="A37" s="329"/>
      <c r="B37" s="343"/>
      <c r="C37" s="344"/>
      <c r="D37" s="521"/>
      <c r="E37" s="522"/>
      <c r="F37" s="521"/>
      <c r="G37" s="522"/>
      <c r="H37" s="345" t="s">
        <v>1082</v>
      </c>
      <c r="I37" s="517"/>
      <c r="J37" s="347"/>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row>
    <row r="38" spans="1:50" ht="165.75" thickBot="1" x14ac:dyDescent="0.3">
      <c r="A38" s="329"/>
      <c r="B38" s="343"/>
      <c r="C38" s="344"/>
      <c r="D38" s="521"/>
      <c r="E38" s="522"/>
      <c r="F38" s="521"/>
      <c r="G38" s="522"/>
      <c r="H38" s="345" t="s">
        <v>1021</v>
      </c>
      <c r="I38" s="517"/>
      <c r="J38" s="347"/>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c r="AU38" s="331"/>
      <c r="AV38" s="331"/>
      <c r="AW38" s="331"/>
      <c r="AX38" s="331"/>
    </row>
    <row r="39" spans="1:50" ht="195.75" thickBot="1" x14ac:dyDescent="0.3">
      <c r="A39" s="329"/>
      <c r="B39" s="343"/>
      <c r="C39" s="344"/>
      <c r="D39" s="523"/>
      <c r="E39" s="524"/>
      <c r="F39" s="523"/>
      <c r="G39" s="524"/>
      <c r="H39" s="345" t="s">
        <v>1120</v>
      </c>
      <c r="I39" s="518"/>
      <c r="J39" s="347"/>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c r="AO39" s="331"/>
      <c r="AP39" s="331"/>
      <c r="AQ39" s="331"/>
      <c r="AR39" s="331"/>
      <c r="AS39" s="331"/>
      <c r="AT39" s="331"/>
      <c r="AU39" s="331"/>
      <c r="AV39" s="331"/>
      <c r="AW39" s="331"/>
      <c r="AX39" s="331"/>
    </row>
    <row r="40" spans="1:50" ht="15.75" thickBot="1" x14ac:dyDescent="0.3">
      <c r="A40" s="329"/>
      <c r="B40" s="343"/>
      <c r="C40" s="344"/>
      <c r="D40" s="369"/>
      <c r="E40" s="370"/>
      <c r="F40" s="369"/>
      <c r="G40" s="370"/>
      <c r="H40" s="345"/>
      <c r="I40" s="346"/>
      <c r="J40" s="347"/>
      <c r="L40" s="331"/>
      <c r="M40" s="331"/>
      <c r="N40" s="331"/>
      <c r="O40" s="331"/>
      <c r="P40" s="331"/>
      <c r="Q40" s="331"/>
      <c r="R40" s="331"/>
      <c r="S40" s="331"/>
      <c r="T40" s="331"/>
      <c r="U40" s="331"/>
      <c r="V40" s="331"/>
      <c r="W40" s="331"/>
      <c r="X40" s="331"/>
      <c r="Y40" s="331"/>
      <c r="Z40" s="331"/>
      <c r="AA40" s="331"/>
      <c r="AB40" s="331"/>
      <c r="AC40" s="331"/>
      <c r="AD40" s="331"/>
      <c r="AE40" s="331"/>
      <c r="AF40" s="331"/>
      <c r="AG40" s="331"/>
      <c r="AH40" s="331"/>
      <c r="AI40" s="331"/>
      <c r="AJ40" s="331"/>
      <c r="AK40" s="331"/>
      <c r="AL40" s="331"/>
      <c r="AM40" s="331"/>
      <c r="AN40" s="331"/>
      <c r="AO40" s="331"/>
      <c r="AP40" s="331"/>
      <c r="AQ40" s="331"/>
      <c r="AR40" s="331"/>
      <c r="AS40" s="331"/>
      <c r="AT40" s="331"/>
      <c r="AU40" s="331"/>
      <c r="AV40" s="331"/>
      <c r="AW40" s="331"/>
      <c r="AX40" s="331"/>
    </row>
    <row r="41" spans="1:50" ht="18.75" customHeight="1" thickBot="1" x14ac:dyDescent="0.3">
      <c r="A41" s="329"/>
      <c r="B41" s="343"/>
      <c r="C41" s="341"/>
      <c r="D41" s="341"/>
      <c r="E41" s="341"/>
      <c r="F41" s="341"/>
      <c r="G41" s="341"/>
      <c r="H41" s="377" t="s">
        <v>259</v>
      </c>
      <c r="I41" s="353" t="s">
        <v>20</v>
      </c>
      <c r="J41" s="347"/>
      <c r="L41" s="331"/>
      <c r="M41" s="331"/>
      <c r="N41" s="331"/>
      <c r="O41" s="331"/>
      <c r="P41" s="331"/>
      <c r="Q41" s="331"/>
      <c r="R41" s="331"/>
      <c r="S41" s="331"/>
      <c r="T41" s="331"/>
      <c r="U41" s="331"/>
      <c r="V41" s="331"/>
      <c r="W41" s="331"/>
      <c r="X41" s="331"/>
      <c r="Y41" s="331"/>
      <c r="Z41" s="331"/>
      <c r="AA41" s="331"/>
      <c r="AB41" s="331"/>
      <c r="AC41" s="331"/>
      <c r="AD41" s="331"/>
      <c r="AE41" s="331"/>
      <c r="AF41" s="331"/>
      <c r="AG41" s="331"/>
      <c r="AH41" s="331"/>
      <c r="AI41" s="331"/>
      <c r="AJ41" s="331"/>
      <c r="AK41" s="331"/>
      <c r="AL41" s="331"/>
      <c r="AM41" s="331"/>
      <c r="AN41" s="331"/>
      <c r="AO41" s="331"/>
      <c r="AP41" s="331"/>
      <c r="AQ41" s="331"/>
      <c r="AR41" s="331"/>
      <c r="AS41" s="331"/>
      <c r="AT41" s="331"/>
      <c r="AU41" s="331"/>
      <c r="AV41" s="331"/>
      <c r="AW41" s="331"/>
      <c r="AX41" s="331"/>
    </row>
    <row r="42" spans="1:50" ht="15.75" thickBot="1" x14ac:dyDescent="0.3">
      <c r="A42" s="329"/>
      <c r="B42" s="343"/>
      <c r="C42" s="341"/>
      <c r="D42" s="357" t="s">
        <v>752</v>
      </c>
      <c r="E42" s="358"/>
      <c r="F42" s="341"/>
      <c r="G42" s="341"/>
      <c r="H42" s="354"/>
      <c r="I42" s="341"/>
      <c r="J42" s="347"/>
      <c r="L42" s="331"/>
      <c r="M42" s="331"/>
      <c r="N42" s="331"/>
      <c r="O42" s="331"/>
      <c r="P42" s="331"/>
      <c r="Q42" s="331"/>
      <c r="R42" s="331"/>
      <c r="S42" s="331"/>
      <c r="T42" s="331"/>
      <c r="U42" s="331"/>
      <c r="V42" s="331"/>
      <c r="W42" s="331"/>
      <c r="X42" s="331"/>
      <c r="Y42" s="331"/>
      <c r="Z42" s="331"/>
      <c r="AA42" s="331"/>
      <c r="AB42" s="331"/>
      <c r="AC42" s="331"/>
      <c r="AD42" s="331"/>
      <c r="AE42" s="331"/>
      <c r="AF42" s="331"/>
      <c r="AG42" s="331"/>
      <c r="AH42" s="331"/>
      <c r="AI42" s="331"/>
      <c r="AJ42" s="331"/>
      <c r="AK42" s="331"/>
      <c r="AL42" s="331"/>
      <c r="AM42" s="331"/>
      <c r="AN42" s="331"/>
      <c r="AO42" s="331"/>
      <c r="AP42" s="331"/>
      <c r="AQ42" s="331"/>
      <c r="AR42" s="331"/>
      <c r="AS42" s="331"/>
      <c r="AT42" s="331"/>
      <c r="AU42" s="331"/>
      <c r="AV42" s="331"/>
      <c r="AW42" s="331"/>
      <c r="AX42" s="331"/>
    </row>
    <row r="43" spans="1:50" ht="15.75" thickBot="1" x14ac:dyDescent="0.3">
      <c r="A43" s="329"/>
      <c r="B43" s="343"/>
      <c r="C43" s="341"/>
      <c r="D43" s="355" t="s">
        <v>59</v>
      </c>
      <c r="E43" s="371" t="s">
        <v>1023</v>
      </c>
      <c r="F43" s="372"/>
      <c r="G43" s="372"/>
      <c r="H43" s="373" t="s">
        <v>756</v>
      </c>
      <c r="I43" s="341"/>
      <c r="J43" s="347"/>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1"/>
      <c r="AK43" s="331"/>
      <c r="AL43" s="331"/>
      <c r="AM43" s="331"/>
      <c r="AN43" s="331"/>
      <c r="AO43" s="331"/>
      <c r="AP43" s="331"/>
      <c r="AQ43" s="331"/>
      <c r="AR43" s="331"/>
      <c r="AS43" s="331"/>
      <c r="AT43" s="331"/>
      <c r="AU43" s="331"/>
      <c r="AV43" s="331"/>
      <c r="AW43" s="331"/>
      <c r="AX43" s="331"/>
    </row>
    <row r="44" spans="1:50" ht="15.75" thickBot="1" x14ac:dyDescent="0.3">
      <c r="A44" s="329"/>
      <c r="B44" s="343"/>
      <c r="C44" s="341"/>
      <c r="D44" s="355" t="s">
        <v>61</v>
      </c>
      <c r="E44" s="269" t="s">
        <v>1024</v>
      </c>
      <c r="F44" s="374"/>
      <c r="G44" s="374"/>
      <c r="H44" s="375" t="s">
        <v>1025</v>
      </c>
      <c r="I44" s="341"/>
      <c r="J44" s="347"/>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row>
    <row r="45" spans="1:50" x14ac:dyDescent="0.25">
      <c r="A45" s="329"/>
      <c r="B45" s="343"/>
      <c r="C45" s="341"/>
      <c r="D45" s="341"/>
      <c r="E45" s="341"/>
      <c r="F45" s="341"/>
      <c r="G45" s="341"/>
      <c r="H45" s="354"/>
      <c r="I45" s="341"/>
      <c r="J45" s="347"/>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row>
    <row r="46" spans="1:50" ht="15.75" customHeight="1" thickBot="1" x14ac:dyDescent="0.3">
      <c r="A46" s="329"/>
      <c r="B46" s="343"/>
      <c r="C46" s="341"/>
      <c r="D46" s="503" t="s">
        <v>258</v>
      </c>
      <c r="E46" s="503"/>
      <c r="F46" s="503" t="s">
        <v>262</v>
      </c>
      <c r="G46" s="503"/>
      <c r="H46" s="256" t="s">
        <v>263</v>
      </c>
      <c r="I46" s="256" t="s">
        <v>231</v>
      </c>
      <c r="J46" s="347"/>
      <c r="K46" s="356"/>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331"/>
      <c r="AS46" s="331"/>
      <c r="AT46" s="331"/>
      <c r="AU46" s="331"/>
      <c r="AV46" s="331"/>
      <c r="AW46" s="331"/>
      <c r="AX46" s="331"/>
    </row>
    <row r="47" spans="1:50" ht="14.45" customHeight="1" thickBot="1" x14ac:dyDescent="0.3">
      <c r="A47" s="329"/>
      <c r="B47" s="343"/>
      <c r="C47" s="344" t="s">
        <v>287</v>
      </c>
      <c r="D47" s="525"/>
      <c r="E47" s="526"/>
      <c r="F47" s="525"/>
      <c r="G47" s="526"/>
      <c r="H47" s="359"/>
      <c r="I47" s="359"/>
      <c r="J47" s="347"/>
      <c r="K47" s="356"/>
      <c r="L47" s="331"/>
      <c r="M47" s="331"/>
      <c r="N47" s="331"/>
      <c r="O47" s="331"/>
      <c r="P47" s="331"/>
      <c r="Q47" s="331"/>
      <c r="R47" s="331"/>
      <c r="S47" s="331"/>
      <c r="T47" s="331"/>
      <c r="U47" s="331"/>
      <c r="V47" s="331"/>
      <c r="W47" s="331"/>
      <c r="X47" s="331"/>
      <c r="Y47" s="331"/>
      <c r="Z47" s="331"/>
      <c r="AA47" s="331"/>
      <c r="AB47" s="331"/>
      <c r="AC47" s="331"/>
      <c r="AD47" s="331"/>
      <c r="AE47" s="331"/>
      <c r="AF47" s="331"/>
      <c r="AG47" s="331"/>
      <c r="AH47" s="331"/>
      <c r="AI47" s="331"/>
      <c r="AJ47" s="331"/>
      <c r="AK47" s="331"/>
      <c r="AL47" s="331"/>
      <c r="AM47" s="331"/>
      <c r="AN47" s="331"/>
      <c r="AO47" s="331"/>
      <c r="AP47" s="331"/>
      <c r="AQ47" s="331"/>
      <c r="AR47" s="331"/>
      <c r="AS47" s="331"/>
      <c r="AT47" s="331"/>
      <c r="AU47" s="331"/>
      <c r="AV47" s="331"/>
      <c r="AW47" s="331"/>
      <c r="AX47" s="331"/>
    </row>
    <row r="48" spans="1:50" ht="14.45" customHeight="1" thickBot="1" x14ac:dyDescent="0.3">
      <c r="A48" s="329"/>
      <c r="B48" s="343"/>
      <c r="C48" s="344"/>
      <c r="D48" s="525"/>
      <c r="E48" s="526"/>
      <c r="F48" s="525"/>
      <c r="G48" s="526"/>
      <c r="H48" s="359"/>
      <c r="I48" s="359"/>
      <c r="J48" s="347"/>
      <c r="L48" s="331"/>
      <c r="M48" s="331"/>
      <c r="N48" s="331"/>
      <c r="O48" s="331"/>
      <c r="P48" s="331"/>
      <c r="Q48" s="331"/>
      <c r="R48" s="331"/>
      <c r="S48" s="331"/>
      <c r="T48" s="331"/>
      <c r="U48" s="331"/>
      <c r="V48" s="331"/>
      <c r="W48" s="331"/>
      <c r="X48" s="331"/>
      <c r="Y48" s="331"/>
      <c r="Z48" s="331"/>
      <c r="AA48" s="331"/>
      <c r="AB48" s="331"/>
      <c r="AC48" s="331"/>
      <c r="AD48" s="331"/>
      <c r="AE48" s="331"/>
      <c r="AF48" s="331"/>
      <c r="AG48" s="331"/>
      <c r="AH48" s="331"/>
      <c r="AI48" s="331"/>
      <c r="AJ48" s="331"/>
      <c r="AK48" s="331"/>
      <c r="AL48" s="331"/>
      <c r="AM48" s="331"/>
      <c r="AN48" s="331"/>
      <c r="AO48" s="331"/>
      <c r="AP48" s="331"/>
      <c r="AQ48" s="331"/>
      <c r="AR48" s="331"/>
      <c r="AS48" s="331"/>
      <c r="AT48" s="331"/>
      <c r="AU48" s="331"/>
      <c r="AV48" s="331"/>
      <c r="AW48" s="331"/>
      <c r="AX48" s="331"/>
    </row>
    <row r="49" spans="1:50" ht="14.45" customHeight="1" thickBot="1" x14ac:dyDescent="0.3">
      <c r="A49" s="329"/>
      <c r="B49" s="343"/>
      <c r="C49" s="344"/>
      <c r="D49" s="525"/>
      <c r="E49" s="526"/>
      <c r="F49" s="525"/>
      <c r="G49" s="526"/>
      <c r="H49" s="359"/>
      <c r="I49" s="359"/>
      <c r="J49" s="347"/>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row>
    <row r="50" spans="1:50" ht="21.75" customHeight="1" thickBot="1" x14ac:dyDescent="0.3">
      <c r="A50" s="329"/>
      <c r="B50" s="343"/>
      <c r="C50" s="341"/>
      <c r="D50" s="341"/>
      <c r="E50" s="341"/>
      <c r="F50" s="341"/>
      <c r="G50" s="341"/>
      <c r="H50" s="352" t="s">
        <v>259</v>
      </c>
      <c r="I50" s="360"/>
      <c r="J50" s="347"/>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1"/>
    </row>
    <row r="51" spans="1:50" ht="15.75" thickBot="1" x14ac:dyDescent="0.3">
      <c r="A51" s="329"/>
      <c r="B51" s="343"/>
      <c r="C51" s="341"/>
      <c r="D51" s="357" t="s">
        <v>752</v>
      </c>
      <c r="E51" s="358"/>
      <c r="F51" s="341"/>
      <c r="G51" s="341"/>
      <c r="H51" s="354"/>
      <c r="I51" s="341"/>
      <c r="J51" s="347"/>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331"/>
    </row>
    <row r="52" spans="1:50" ht="15.75" thickBot="1" x14ac:dyDescent="0.3">
      <c r="A52" s="329"/>
      <c r="B52" s="343"/>
      <c r="C52" s="341"/>
      <c r="D52" s="355" t="s">
        <v>59</v>
      </c>
      <c r="E52" s="527"/>
      <c r="F52" s="528"/>
      <c r="G52" s="528"/>
      <c r="H52" s="529"/>
      <c r="I52" s="341"/>
      <c r="J52" s="347"/>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row>
    <row r="53" spans="1:50" ht="15.75" thickBot="1" x14ac:dyDescent="0.3">
      <c r="A53" s="329"/>
      <c r="B53" s="343"/>
      <c r="C53" s="341"/>
      <c r="D53" s="355" t="s">
        <v>61</v>
      </c>
      <c r="E53" s="527"/>
      <c r="F53" s="528"/>
      <c r="G53" s="528"/>
      <c r="H53" s="529"/>
      <c r="I53" s="341"/>
      <c r="J53" s="347"/>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row>
    <row r="54" spans="1:50" ht="15.75" thickBot="1" x14ac:dyDescent="0.3">
      <c r="A54" s="329"/>
      <c r="B54" s="343"/>
      <c r="C54" s="341"/>
      <c r="D54" s="355"/>
      <c r="E54" s="341"/>
      <c r="F54" s="341"/>
      <c r="G54" s="341"/>
      <c r="H54" s="341"/>
      <c r="I54" s="341"/>
      <c r="J54" s="347"/>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row>
    <row r="55" spans="1:50" ht="209.1" customHeight="1" thickBot="1" x14ac:dyDescent="0.3">
      <c r="A55" s="329"/>
      <c r="B55" s="343"/>
      <c r="C55" s="361"/>
      <c r="D55" s="539" t="s">
        <v>264</v>
      </c>
      <c r="E55" s="539"/>
      <c r="F55" s="536" t="s">
        <v>1139</v>
      </c>
      <c r="G55" s="537"/>
      <c r="H55" s="537"/>
      <c r="I55" s="538"/>
      <c r="J55" s="347"/>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row>
    <row r="56" spans="1:50" s="348" customFormat="1" ht="18.75" customHeight="1" x14ac:dyDescent="0.25">
      <c r="A56" s="330"/>
      <c r="B56" s="343"/>
      <c r="C56" s="53"/>
      <c r="D56" s="53"/>
      <c r="E56" s="53"/>
      <c r="F56" s="53"/>
      <c r="G56" s="53"/>
      <c r="H56" s="342"/>
      <c r="I56" s="342"/>
      <c r="J56" s="347"/>
      <c r="L56" s="331"/>
      <c r="M56" s="331"/>
      <c r="N56" s="331"/>
      <c r="O56" s="331"/>
      <c r="P56" s="331"/>
      <c r="Q56" s="331"/>
      <c r="R56" s="331"/>
      <c r="S56" s="331"/>
      <c r="T56" s="331"/>
      <c r="U56" s="331"/>
      <c r="V56" s="331"/>
      <c r="W56" s="331"/>
      <c r="X56" s="331"/>
      <c r="Y56" s="331"/>
      <c r="Z56" s="331"/>
      <c r="AA56" s="331"/>
      <c r="AB56" s="331"/>
      <c r="AC56" s="331"/>
      <c r="AD56" s="331"/>
      <c r="AE56" s="331"/>
      <c r="AF56" s="331"/>
      <c r="AG56" s="331"/>
      <c r="AH56" s="331"/>
      <c r="AI56" s="331"/>
      <c r="AJ56" s="331"/>
      <c r="AK56" s="331"/>
      <c r="AL56" s="331"/>
      <c r="AM56" s="331"/>
      <c r="AN56" s="331"/>
      <c r="AO56" s="331"/>
      <c r="AP56" s="331"/>
      <c r="AQ56" s="331"/>
      <c r="AR56" s="331"/>
      <c r="AS56" s="331"/>
      <c r="AT56" s="331"/>
      <c r="AU56" s="331"/>
      <c r="AV56" s="331"/>
      <c r="AW56" s="331"/>
      <c r="AX56" s="331"/>
    </row>
    <row r="57" spans="1:50" s="348" customFormat="1" ht="15.75" customHeight="1" thickBot="1" x14ac:dyDescent="0.3">
      <c r="A57" s="330"/>
      <c r="B57" s="343"/>
      <c r="C57" s="341"/>
      <c r="D57" s="52"/>
      <c r="E57" s="52"/>
      <c r="F57" s="52"/>
      <c r="G57" s="362" t="s">
        <v>225</v>
      </c>
      <c r="H57" s="342"/>
      <c r="I57" s="342"/>
      <c r="J57" s="347"/>
      <c r="L57" s="331"/>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row>
    <row r="58" spans="1:50" s="348" customFormat="1" ht="63.6" customHeight="1" x14ac:dyDescent="0.25">
      <c r="A58" s="330"/>
      <c r="B58" s="343"/>
      <c r="C58" s="341"/>
      <c r="D58" s="52"/>
      <c r="E58" s="52"/>
      <c r="F58" s="363" t="s">
        <v>226</v>
      </c>
      <c r="G58" s="540" t="s">
        <v>753</v>
      </c>
      <c r="H58" s="541"/>
      <c r="I58" s="542"/>
      <c r="J58" s="347"/>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c r="AO58" s="331"/>
      <c r="AP58" s="331"/>
      <c r="AQ58" s="331"/>
      <c r="AR58" s="331"/>
      <c r="AS58" s="331"/>
      <c r="AT58" s="331"/>
      <c r="AU58" s="331"/>
      <c r="AV58" s="331"/>
      <c r="AW58" s="331"/>
      <c r="AX58" s="331"/>
    </row>
    <row r="59" spans="1:50" s="348" customFormat="1" ht="54.75" customHeight="1" x14ac:dyDescent="0.25">
      <c r="A59" s="330"/>
      <c r="B59" s="343"/>
      <c r="C59" s="341"/>
      <c r="D59" s="52"/>
      <c r="E59" s="52"/>
      <c r="F59" s="272" t="s">
        <v>227</v>
      </c>
      <c r="G59" s="530" t="s">
        <v>300</v>
      </c>
      <c r="H59" s="531"/>
      <c r="I59" s="532"/>
      <c r="J59" s="347"/>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row>
    <row r="60" spans="1:50" s="348" customFormat="1" ht="58.5" customHeight="1" x14ac:dyDescent="0.25">
      <c r="A60" s="330"/>
      <c r="B60" s="343"/>
      <c r="C60" s="341"/>
      <c r="D60" s="52"/>
      <c r="E60" s="52"/>
      <c r="F60" s="272" t="s">
        <v>228</v>
      </c>
      <c r="G60" s="530" t="s">
        <v>301</v>
      </c>
      <c r="H60" s="531"/>
      <c r="I60" s="532"/>
      <c r="J60" s="347"/>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row>
    <row r="61" spans="1:50" ht="60" customHeight="1" x14ac:dyDescent="0.25">
      <c r="A61" s="329"/>
      <c r="B61" s="343"/>
      <c r="C61" s="341"/>
      <c r="D61" s="52"/>
      <c r="E61" s="52"/>
      <c r="F61" s="272" t="s">
        <v>229</v>
      </c>
      <c r="G61" s="530" t="s">
        <v>302</v>
      </c>
      <c r="H61" s="531"/>
      <c r="I61" s="532"/>
      <c r="J61" s="347"/>
      <c r="L61" s="331"/>
      <c r="M61" s="331"/>
      <c r="N61" s="331"/>
      <c r="O61" s="331"/>
      <c r="P61" s="331"/>
      <c r="Q61" s="331"/>
      <c r="R61" s="331"/>
      <c r="S61" s="331"/>
      <c r="T61" s="331"/>
      <c r="U61" s="331"/>
      <c r="V61" s="331"/>
      <c r="W61" s="331"/>
      <c r="X61" s="331"/>
      <c r="Y61" s="331"/>
      <c r="Z61" s="331"/>
      <c r="AA61" s="331"/>
      <c r="AB61" s="331"/>
      <c r="AC61" s="331"/>
      <c r="AD61" s="331"/>
      <c r="AE61" s="331"/>
      <c r="AF61" s="331"/>
      <c r="AG61" s="331"/>
      <c r="AH61" s="331"/>
      <c r="AI61" s="331"/>
      <c r="AJ61" s="331"/>
      <c r="AK61" s="331"/>
      <c r="AL61" s="331"/>
      <c r="AM61" s="331"/>
      <c r="AN61" s="331"/>
      <c r="AO61" s="331"/>
      <c r="AP61" s="331"/>
      <c r="AQ61" s="331"/>
      <c r="AR61" s="331"/>
      <c r="AS61" s="331"/>
      <c r="AT61" s="331"/>
      <c r="AU61" s="331"/>
      <c r="AV61" s="331"/>
      <c r="AW61" s="331"/>
      <c r="AX61" s="331"/>
    </row>
    <row r="62" spans="1:50" ht="54" customHeight="1" x14ac:dyDescent="0.25">
      <c r="A62" s="329"/>
      <c r="B62" s="339"/>
      <c r="C62" s="341"/>
      <c r="D62" s="52"/>
      <c r="E62" s="52"/>
      <c r="F62" s="272" t="s">
        <v>230</v>
      </c>
      <c r="G62" s="530" t="s">
        <v>303</v>
      </c>
      <c r="H62" s="531"/>
      <c r="I62" s="532"/>
      <c r="J62" s="340"/>
      <c r="L62" s="331"/>
      <c r="M62" s="331"/>
      <c r="N62" s="331"/>
      <c r="O62" s="331"/>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1"/>
      <c r="AN62" s="331"/>
      <c r="AO62" s="331"/>
      <c r="AP62" s="331"/>
      <c r="AQ62" s="331"/>
      <c r="AR62" s="331"/>
      <c r="AS62" s="331"/>
      <c r="AT62" s="331"/>
      <c r="AU62" s="331"/>
      <c r="AV62" s="331"/>
      <c r="AW62" s="331"/>
      <c r="AX62" s="331"/>
    </row>
    <row r="63" spans="1:50" ht="61.5" customHeight="1" thickBot="1" x14ac:dyDescent="0.3">
      <c r="A63" s="329"/>
      <c r="B63" s="339"/>
      <c r="C63" s="341"/>
      <c r="D63" s="52"/>
      <c r="E63" s="52"/>
      <c r="F63" s="364" t="s">
        <v>898</v>
      </c>
      <c r="G63" s="533" t="s">
        <v>304</v>
      </c>
      <c r="H63" s="534"/>
      <c r="I63" s="535"/>
      <c r="J63" s="340"/>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row>
    <row r="64" spans="1:50" ht="15.75" thickBot="1" x14ac:dyDescent="0.3">
      <c r="A64" s="329"/>
      <c r="B64" s="365"/>
      <c r="C64" s="366"/>
      <c r="D64" s="60"/>
      <c r="E64" s="60"/>
      <c r="F64" s="60"/>
      <c r="G64" s="60"/>
      <c r="H64" s="367"/>
      <c r="I64" s="367"/>
      <c r="J64" s="368"/>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row>
    <row r="65" spans="1:50" ht="50.1" customHeight="1" x14ac:dyDescent="0.25">
      <c r="A65" s="329"/>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c r="AO65" s="331"/>
      <c r="AP65" s="331"/>
    </row>
    <row r="66" spans="1:50" ht="50.1" customHeight="1" x14ac:dyDescent="0.25">
      <c r="A66" s="329"/>
      <c r="C66" s="331"/>
      <c r="D66" s="331"/>
      <c r="E66" s="331"/>
      <c r="F66" s="331"/>
      <c r="G66" s="331"/>
      <c r="H66" s="331"/>
      <c r="I66" s="331"/>
      <c r="J66" s="331"/>
      <c r="K66" s="331"/>
      <c r="L66" s="331"/>
      <c r="M66" s="331"/>
      <c r="N66" s="331"/>
      <c r="O66" s="331"/>
      <c r="P66" s="331"/>
      <c r="Q66" s="331"/>
      <c r="R66" s="331"/>
      <c r="S66" s="331"/>
      <c r="T66" s="331"/>
      <c r="U66" s="331"/>
      <c r="V66" s="331"/>
      <c r="W66" s="331"/>
      <c r="X66" s="331"/>
      <c r="Y66" s="331"/>
      <c r="Z66" s="331"/>
      <c r="AA66" s="331"/>
      <c r="AB66" s="331"/>
      <c r="AC66" s="331"/>
      <c r="AD66" s="331"/>
      <c r="AE66" s="331"/>
      <c r="AF66" s="331"/>
      <c r="AG66" s="331"/>
      <c r="AH66" s="331"/>
      <c r="AI66" s="331"/>
      <c r="AJ66" s="331"/>
      <c r="AK66" s="331"/>
      <c r="AL66" s="331"/>
      <c r="AM66" s="331"/>
      <c r="AN66" s="331"/>
      <c r="AO66" s="331"/>
      <c r="AP66" s="331"/>
    </row>
    <row r="67" spans="1:50" ht="49.5" customHeight="1" x14ac:dyDescent="0.25">
      <c r="A67" s="329"/>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row>
    <row r="68" spans="1:50" ht="50.1" customHeight="1" x14ac:dyDescent="0.25">
      <c r="A68" s="329"/>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row>
    <row r="69" spans="1:50" ht="50.1" customHeight="1" x14ac:dyDescent="0.25">
      <c r="A69" s="329"/>
      <c r="C69" s="331"/>
      <c r="D69" s="331"/>
      <c r="E69" s="331"/>
      <c r="F69" s="331"/>
      <c r="G69" s="331"/>
      <c r="H69" s="331"/>
      <c r="I69" s="331"/>
      <c r="J69" s="331"/>
      <c r="K69" s="331"/>
      <c r="L69" s="331"/>
      <c r="M69" s="331"/>
      <c r="N69" s="331"/>
      <c r="O69" s="331"/>
      <c r="P69" s="331"/>
      <c r="Q69" s="331"/>
      <c r="R69" s="331"/>
      <c r="S69" s="331"/>
      <c r="T69" s="331"/>
      <c r="U69" s="331"/>
      <c r="V69" s="331"/>
      <c r="W69" s="331"/>
      <c r="X69" s="331"/>
      <c r="Y69" s="331"/>
      <c r="Z69" s="331"/>
      <c r="AA69" s="331"/>
      <c r="AB69" s="331"/>
      <c r="AC69" s="331"/>
      <c r="AD69" s="331"/>
      <c r="AE69" s="331"/>
      <c r="AF69" s="331"/>
      <c r="AG69" s="331"/>
      <c r="AH69" s="331"/>
      <c r="AI69" s="331"/>
      <c r="AJ69" s="331"/>
      <c r="AK69" s="331"/>
      <c r="AL69" s="331"/>
      <c r="AM69" s="331"/>
      <c r="AN69" s="331"/>
      <c r="AO69" s="331"/>
      <c r="AP69" s="331"/>
    </row>
    <row r="70" spans="1:50" ht="50.1" customHeight="1" x14ac:dyDescent="0.25">
      <c r="A70" s="329"/>
      <c r="C70" s="331"/>
      <c r="D70" s="331"/>
      <c r="E70" s="331"/>
      <c r="F70" s="331"/>
      <c r="G70" s="331"/>
      <c r="H70" s="331"/>
      <c r="I70" s="331"/>
      <c r="J70" s="331"/>
      <c r="K70" s="331"/>
      <c r="L70" s="331"/>
      <c r="M70" s="331"/>
      <c r="N70" s="331"/>
      <c r="O70" s="331"/>
      <c r="P70" s="331"/>
      <c r="Q70" s="331"/>
      <c r="R70" s="331"/>
      <c r="S70" s="331"/>
      <c r="T70" s="331"/>
      <c r="U70" s="331"/>
      <c r="V70" s="331"/>
      <c r="W70" s="331"/>
      <c r="X70" s="331"/>
      <c r="Y70" s="331"/>
      <c r="Z70" s="331"/>
      <c r="AA70" s="331"/>
      <c r="AB70" s="331"/>
      <c r="AC70" s="331"/>
      <c r="AD70" s="331"/>
      <c r="AE70" s="331"/>
      <c r="AF70" s="331"/>
      <c r="AG70" s="331"/>
      <c r="AH70" s="331"/>
      <c r="AI70" s="331"/>
      <c r="AJ70" s="331"/>
      <c r="AK70" s="331"/>
      <c r="AL70" s="331"/>
      <c r="AM70" s="331"/>
      <c r="AN70" s="331"/>
      <c r="AO70" s="331"/>
      <c r="AP70" s="331"/>
    </row>
    <row r="71" spans="1:50" x14ac:dyDescent="0.25">
      <c r="A71" s="329"/>
      <c r="C71" s="331"/>
      <c r="D71" s="331"/>
      <c r="E71" s="331"/>
      <c r="F71" s="331"/>
      <c r="G71" s="331"/>
      <c r="H71" s="331"/>
      <c r="I71" s="331"/>
      <c r="J71" s="331"/>
      <c r="K71" s="331"/>
      <c r="L71" s="331"/>
      <c r="M71" s="331"/>
      <c r="N71" s="331"/>
      <c r="O71" s="331"/>
      <c r="P71" s="331"/>
      <c r="Q71" s="331"/>
      <c r="R71" s="331"/>
      <c r="S71" s="331"/>
      <c r="T71" s="331"/>
      <c r="U71" s="331"/>
      <c r="V71" s="331"/>
      <c r="W71" s="331"/>
      <c r="X71" s="331"/>
      <c r="Y71" s="331"/>
      <c r="Z71" s="331"/>
      <c r="AA71" s="331"/>
      <c r="AB71" s="331"/>
      <c r="AC71" s="331"/>
      <c r="AD71" s="331"/>
      <c r="AE71" s="331"/>
      <c r="AF71" s="331"/>
      <c r="AG71" s="331"/>
      <c r="AH71" s="331"/>
      <c r="AI71" s="331"/>
      <c r="AJ71" s="331"/>
      <c r="AK71" s="331"/>
      <c r="AL71" s="331"/>
      <c r="AM71" s="331"/>
      <c r="AN71" s="331"/>
      <c r="AO71" s="331"/>
      <c r="AP71" s="331"/>
    </row>
    <row r="72" spans="1:50" x14ac:dyDescent="0.25">
      <c r="A72" s="329"/>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row>
    <row r="73" spans="1:50" x14ac:dyDescent="0.25">
      <c r="A73" s="329"/>
      <c r="C73" s="331"/>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1"/>
      <c r="AP73" s="331"/>
    </row>
    <row r="74" spans="1:50" x14ac:dyDescent="0.25">
      <c r="A74" s="331"/>
      <c r="C74" s="331"/>
      <c r="D74" s="331"/>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331"/>
      <c r="AQ74" s="331"/>
      <c r="AR74" s="331"/>
      <c r="AS74" s="331"/>
      <c r="AT74" s="331"/>
      <c r="AU74" s="331"/>
      <c r="AV74" s="331"/>
      <c r="AW74" s="331"/>
      <c r="AX74" s="331"/>
    </row>
    <row r="75" spans="1:50" x14ac:dyDescent="0.25">
      <c r="A75" s="331"/>
      <c r="B75" s="331"/>
      <c r="C75" s="331"/>
      <c r="D75" s="331"/>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c r="AP75" s="331"/>
      <c r="AQ75" s="331"/>
      <c r="AR75" s="331"/>
      <c r="AS75" s="331"/>
      <c r="AT75" s="331"/>
      <c r="AU75" s="331"/>
      <c r="AV75" s="331"/>
      <c r="AW75" s="331"/>
      <c r="AX75" s="331"/>
    </row>
    <row r="76" spans="1:50" x14ac:dyDescent="0.25">
      <c r="A76" s="331"/>
      <c r="B76" s="331"/>
      <c r="C76" s="331"/>
      <c r="D76" s="331"/>
      <c r="E76" s="331"/>
      <c r="F76" s="331"/>
      <c r="G76" s="331"/>
      <c r="H76" s="331"/>
      <c r="I76" s="331"/>
      <c r="J76" s="331"/>
      <c r="K76" s="331"/>
      <c r="L76" s="331"/>
      <c r="M76" s="331"/>
      <c r="N76" s="331"/>
      <c r="O76" s="331"/>
      <c r="P76" s="331"/>
      <c r="Q76" s="331"/>
      <c r="R76" s="331"/>
      <c r="S76" s="331"/>
      <c r="T76" s="331"/>
      <c r="U76" s="331"/>
      <c r="V76" s="331"/>
      <c r="W76" s="331"/>
      <c r="X76" s="331"/>
      <c r="Y76" s="331"/>
      <c r="Z76" s="331"/>
      <c r="AA76" s="331"/>
      <c r="AB76" s="331"/>
      <c r="AC76" s="331"/>
      <c r="AD76" s="331"/>
      <c r="AE76" s="331"/>
      <c r="AF76" s="331"/>
      <c r="AG76" s="331"/>
      <c r="AH76" s="331"/>
      <c r="AI76" s="331"/>
      <c r="AJ76" s="331"/>
      <c r="AK76" s="331"/>
      <c r="AL76" s="331"/>
      <c r="AM76" s="331"/>
      <c r="AN76" s="331"/>
      <c r="AO76" s="331"/>
      <c r="AP76" s="331"/>
      <c r="AQ76" s="331"/>
      <c r="AR76" s="331"/>
      <c r="AS76" s="331"/>
      <c r="AT76" s="331"/>
      <c r="AU76" s="331"/>
      <c r="AV76" s="331"/>
      <c r="AW76" s="331"/>
      <c r="AX76" s="331"/>
    </row>
    <row r="77" spans="1:50" x14ac:dyDescent="0.25">
      <c r="A77" s="331"/>
      <c r="B77" s="331"/>
      <c r="C77" s="331"/>
      <c r="D77" s="331"/>
      <c r="E77" s="331"/>
      <c r="F77" s="331"/>
      <c r="G77" s="331"/>
      <c r="H77" s="331"/>
      <c r="I77" s="331"/>
      <c r="J77" s="331"/>
      <c r="K77" s="331"/>
      <c r="L77" s="331"/>
      <c r="M77" s="331"/>
      <c r="N77" s="331"/>
      <c r="O77" s="331"/>
      <c r="P77" s="331"/>
      <c r="Q77" s="331"/>
      <c r="R77" s="331"/>
      <c r="S77" s="331"/>
      <c r="T77" s="331"/>
      <c r="U77" s="331"/>
      <c r="V77" s="331"/>
      <c r="W77" s="331"/>
      <c r="X77" s="331"/>
      <c r="Y77" s="331"/>
      <c r="Z77" s="331"/>
      <c r="AA77" s="331"/>
      <c r="AB77" s="331"/>
      <c r="AC77" s="331"/>
      <c r="AD77" s="331"/>
      <c r="AE77" s="331"/>
      <c r="AF77" s="331"/>
      <c r="AG77" s="331"/>
      <c r="AH77" s="331"/>
      <c r="AI77" s="331"/>
      <c r="AJ77" s="331"/>
      <c r="AK77" s="331"/>
      <c r="AL77" s="331"/>
      <c r="AM77" s="331"/>
      <c r="AN77" s="331"/>
      <c r="AO77" s="331"/>
      <c r="AP77" s="331"/>
      <c r="AQ77" s="331"/>
      <c r="AR77" s="331"/>
      <c r="AS77" s="331"/>
      <c r="AT77" s="331"/>
      <c r="AU77" s="331"/>
      <c r="AV77" s="331"/>
      <c r="AW77" s="331"/>
      <c r="AX77" s="331"/>
    </row>
    <row r="78" spans="1:50" x14ac:dyDescent="0.25">
      <c r="A78" s="331"/>
      <c r="B78" s="331"/>
      <c r="C78" s="331"/>
      <c r="D78" s="331"/>
      <c r="E78" s="331"/>
      <c r="F78" s="331"/>
      <c r="G78" s="331"/>
      <c r="H78" s="331"/>
      <c r="I78" s="331"/>
      <c r="J78" s="331"/>
      <c r="K78" s="331"/>
    </row>
    <row r="79" spans="1:50" x14ac:dyDescent="0.25">
      <c r="A79" s="331"/>
      <c r="B79" s="331"/>
      <c r="C79" s="331"/>
      <c r="D79" s="331"/>
      <c r="E79" s="331"/>
      <c r="F79" s="331"/>
      <c r="G79" s="331"/>
      <c r="H79" s="331"/>
      <c r="I79" s="331"/>
      <c r="J79" s="331"/>
      <c r="K79" s="331"/>
    </row>
    <row r="80" spans="1:50" x14ac:dyDescent="0.25">
      <c r="A80" s="331"/>
      <c r="B80" s="331"/>
      <c r="C80" s="331"/>
      <c r="D80" s="331"/>
      <c r="E80" s="331"/>
      <c r="F80" s="331"/>
      <c r="G80" s="331"/>
      <c r="H80" s="331"/>
      <c r="I80" s="331"/>
      <c r="J80" s="331"/>
      <c r="K80" s="331"/>
    </row>
    <row r="81" spans="1:11" x14ac:dyDescent="0.25">
      <c r="A81" s="331"/>
      <c r="B81" s="331"/>
      <c r="C81" s="331"/>
      <c r="D81" s="331"/>
      <c r="E81" s="331"/>
      <c r="F81" s="331"/>
      <c r="G81" s="331"/>
      <c r="H81" s="331"/>
      <c r="I81" s="331"/>
      <c r="J81" s="331"/>
      <c r="K81" s="331"/>
    </row>
    <row r="82" spans="1:11" x14ac:dyDescent="0.25">
      <c r="A82" s="331"/>
      <c r="B82" s="331"/>
      <c r="C82" s="331"/>
      <c r="D82" s="331"/>
      <c r="E82" s="331"/>
      <c r="F82" s="331"/>
      <c r="G82" s="331"/>
      <c r="H82" s="331"/>
      <c r="I82" s="331"/>
      <c r="J82" s="331"/>
      <c r="K82" s="331"/>
    </row>
    <row r="83" spans="1:11" x14ac:dyDescent="0.25">
      <c r="A83" s="331"/>
      <c r="B83" s="331"/>
      <c r="C83" s="331"/>
      <c r="D83" s="331"/>
      <c r="E83" s="331"/>
      <c r="F83" s="331"/>
      <c r="G83" s="331"/>
      <c r="H83" s="331"/>
      <c r="I83" s="331"/>
      <c r="J83" s="331"/>
      <c r="K83" s="331"/>
    </row>
    <row r="84" spans="1:11" x14ac:dyDescent="0.25">
      <c r="A84" s="331"/>
      <c r="B84" s="331"/>
      <c r="C84" s="331"/>
      <c r="D84" s="331"/>
      <c r="E84" s="331"/>
      <c r="F84" s="331"/>
      <c r="G84" s="331"/>
      <c r="H84" s="331"/>
      <c r="I84" s="331"/>
      <c r="J84" s="331"/>
      <c r="K84" s="331"/>
    </row>
    <row r="85" spans="1:11" x14ac:dyDescent="0.25">
      <c r="A85" s="331"/>
      <c r="B85" s="331"/>
      <c r="C85" s="331"/>
      <c r="D85" s="331"/>
      <c r="E85" s="331"/>
      <c r="F85" s="331"/>
      <c r="G85" s="331"/>
      <c r="H85" s="331"/>
      <c r="I85" s="331"/>
      <c r="J85" s="331"/>
      <c r="K85" s="331"/>
    </row>
    <row r="86" spans="1:11" x14ac:dyDescent="0.25">
      <c r="A86" s="331"/>
      <c r="B86" s="331"/>
      <c r="C86" s="331"/>
      <c r="D86" s="331"/>
      <c r="E86" s="331"/>
      <c r="F86" s="331"/>
      <c r="G86" s="331"/>
      <c r="H86" s="331"/>
      <c r="I86" s="331"/>
      <c r="J86" s="331"/>
      <c r="K86" s="331"/>
    </row>
    <row r="87" spans="1:11" x14ac:dyDescent="0.25">
      <c r="A87" s="331"/>
      <c r="B87" s="331"/>
      <c r="C87" s="331"/>
      <c r="D87" s="331"/>
      <c r="E87" s="331"/>
      <c r="F87" s="331"/>
      <c r="G87" s="331"/>
      <c r="H87" s="331"/>
      <c r="I87" s="331"/>
      <c r="J87" s="331"/>
      <c r="K87" s="331"/>
    </row>
    <row r="88" spans="1:11" x14ac:dyDescent="0.25">
      <c r="A88" s="331"/>
      <c r="B88" s="331"/>
      <c r="C88" s="331"/>
      <c r="D88" s="331"/>
      <c r="E88" s="331"/>
      <c r="F88" s="331"/>
      <c r="G88" s="331"/>
      <c r="H88" s="331"/>
      <c r="I88" s="331"/>
      <c r="J88" s="331"/>
      <c r="K88" s="331"/>
    </row>
    <row r="89" spans="1:11" x14ac:dyDescent="0.25">
      <c r="A89" s="331"/>
      <c r="B89" s="331"/>
      <c r="C89" s="331"/>
      <c r="D89" s="331"/>
      <c r="E89" s="331"/>
      <c r="F89" s="331"/>
      <c r="G89" s="331"/>
      <c r="H89" s="331"/>
      <c r="I89" s="331"/>
      <c r="J89" s="331"/>
      <c r="K89" s="331"/>
    </row>
    <row r="90" spans="1:11" x14ac:dyDescent="0.25">
      <c r="A90" s="331"/>
      <c r="B90" s="331"/>
      <c r="C90" s="331"/>
      <c r="D90" s="331"/>
      <c r="E90" s="331"/>
      <c r="F90" s="331"/>
      <c r="G90" s="331"/>
      <c r="H90" s="331"/>
      <c r="I90" s="331"/>
      <c r="J90" s="331"/>
      <c r="K90" s="331"/>
    </row>
    <row r="91" spans="1:11" x14ac:dyDescent="0.25">
      <c r="A91" s="331"/>
      <c r="B91" s="331"/>
      <c r="C91" s="331"/>
      <c r="D91" s="331"/>
      <c r="E91" s="331"/>
      <c r="F91" s="331"/>
      <c r="G91" s="331"/>
      <c r="H91" s="331"/>
      <c r="I91" s="331"/>
      <c r="J91" s="331"/>
      <c r="K91" s="331"/>
    </row>
    <row r="92" spans="1:11" x14ac:dyDescent="0.25">
      <c r="A92" s="331"/>
      <c r="B92" s="331"/>
      <c r="C92" s="331"/>
      <c r="D92" s="331"/>
      <c r="E92" s="331"/>
      <c r="F92" s="331"/>
      <c r="G92" s="331"/>
      <c r="H92" s="331"/>
      <c r="I92" s="331"/>
      <c r="J92" s="331"/>
      <c r="K92" s="331"/>
    </row>
    <row r="93" spans="1:11" x14ac:dyDescent="0.25">
      <c r="A93" s="331"/>
      <c r="B93" s="331"/>
      <c r="C93" s="331"/>
      <c r="D93" s="331"/>
      <c r="E93" s="331"/>
      <c r="F93" s="331"/>
      <c r="G93" s="331"/>
      <c r="H93" s="331"/>
      <c r="I93" s="331"/>
      <c r="J93" s="331"/>
      <c r="K93" s="331"/>
    </row>
    <row r="94" spans="1:11" x14ac:dyDescent="0.25">
      <c r="A94" s="331"/>
      <c r="B94" s="331"/>
      <c r="C94" s="331"/>
      <c r="D94" s="331"/>
      <c r="E94" s="331"/>
      <c r="F94" s="331"/>
      <c r="G94" s="331"/>
      <c r="H94" s="331"/>
      <c r="I94" s="331"/>
      <c r="J94" s="331"/>
      <c r="K94" s="331"/>
    </row>
    <row r="95" spans="1:11" x14ac:dyDescent="0.25">
      <c r="A95" s="331"/>
      <c r="B95" s="331"/>
      <c r="C95" s="331"/>
      <c r="D95" s="331"/>
      <c r="E95" s="331"/>
      <c r="F95" s="331"/>
      <c r="G95" s="331"/>
      <c r="H95" s="331"/>
      <c r="I95" s="331"/>
      <c r="J95" s="331"/>
      <c r="K95" s="331"/>
    </row>
    <row r="96" spans="1:11" x14ac:dyDescent="0.25">
      <c r="A96" s="331"/>
      <c r="B96" s="331"/>
      <c r="C96" s="331"/>
      <c r="D96" s="331"/>
      <c r="E96" s="331"/>
      <c r="F96" s="331"/>
      <c r="G96" s="331"/>
      <c r="H96" s="331"/>
      <c r="I96" s="331"/>
      <c r="J96" s="331"/>
      <c r="K96" s="331"/>
    </row>
    <row r="97" spans="1:11" x14ac:dyDescent="0.25">
      <c r="A97" s="331"/>
      <c r="B97" s="331"/>
      <c r="C97" s="331"/>
      <c r="D97" s="331"/>
      <c r="E97" s="331"/>
      <c r="F97" s="331"/>
      <c r="G97" s="331"/>
      <c r="H97" s="331"/>
      <c r="I97" s="331"/>
      <c r="J97" s="331"/>
      <c r="K97" s="331"/>
    </row>
    <row r="98" spans="1:11" x14ac:dyDescent="0.25">
      <c r="A98" s="331"/>
      <c r="B98" s="331"/>
      <c r="C98" s="331"/>
      <c r="D98" s="331"/>
      <c r="E98" s="331"/>
      <c r="F98" s="331"/>
      <c r="G98" s="331"/>
      <c r="H98" s="331"/>
      <c r="I98" s="331"/>
      <c r="J98" s="331"/>
      <c r="K98" s="331"/>
    </row>
    <row r="99" spans="1:11" x14ac:dyDescent="0.25">
      <c r="A99" s="331"/>
      <c r="B99" s="331"/>
      <c r="C99" s="331"/>
      <c r="D99" s="331"/>
      <c r="E99" s="331"/>
      <c r="F99" s="331"/>
      <c r="G99" s="331"/>
      <c r="H99" s="331"/>
      <c r="I99" s="331"/>
      <c r="J99" s="331"/>
      <c r="K99" s="331"/>
    </row>
    <row r="100" spans="1:11" x14ac:dyDescent="0.25">
      <c r="A100" s="331"/>
      <c r="B100" s="331"/>
      <c r="C100" s="331"/>
      <c r="D100" s="331"/>
      <c r="E100" s="331"/>
      <c r="F100" s="331"/>
      <c r="G100" s="331"/>
      <c r="H100" s="331"/>
      <c r="I100" s="331"/>
      <c r="J100" s="331"/>
      <c r="K100" s="331"/>
    </row>
    <row r="101" spans="1:11" x14ac:dyDescent="0.25">
      <c r="A101" s="331"/>
      <c r="B101" s="331"/>
      <c r="C101" s="331"/>
      <c r="D101" s="331"/>
      <c r="E101" s="331"/>
      <c r="F101" s="331"/>
      <c r="G101" s="331"/>
      <c r="H101" s="331"/>
      <c r="I101" s="331"/>
      <c r="J101" s="331"/>
      <c r="K101" s="331"/>
    </row>
    <row r="102" spans="1:11" x14ac:dyDescent="0.25">
      <c r="A102" s="331"/>
      <c r="B102" s="331"/>
      <c r="C102" s="331"/>
      <c r="D102" s="331"/>
      <c r="E102" s="331"/>
      <c r="F102" s="331"/>
      <c r="G102" s="331"/>
      <c r="H102" s="331"/>
      <c r="I102" s="331"/>
      <c r="J102" s="331"/>
      <c r="K102" s="331"/>
    </row>
    <row r="103" spans="1:11" x14ac:dyDescent="0.25">
      <c r="A103" s="331"/>
      <c r="B103" s="331"/>
      <c r="C103" s="331"/>
      <c r="D103" s="331"/>
      <c r="E103" s="331"/>
      <c r="F103" s="331"/>
      <c r="G103" s="331"/>
      <c r="H103" s="331"/>
      <c r="I103" s="331"/>
      <c r="J103" s="331"/>
      <c r="K103" s="331"/>
    </row>
    <row r="104" spans="1:11" x14ac:dyDescent="0.25">
      <c r="A104" s="331"/>
      <c r="B104" s="331"/>
      <c r="C104" s="331"/>
      <c r="D104" s="331"/>
      <c r="E104" s="331"/>
      <c r="F104" s="331"/>
      <c r="G104" s="331"/>
      <c r="H104" s="331"/>
      <c r="I104" s="331"/>
      <c r="J104" s="331"/>
      <c r="K104" s="331"/>
    </row>
    <row r="105" spans="1:11" x14ac:dyDescent="0.25">
      <c r="A105" s="331"/>
      <c r="B105" s="331"/>
      <c r="C105" s="331"/>
      <c r="D105" s="331"/>
      <c r="E105" s="331"/>
      <c r="F105" s="331"/>
      <c r="G105" s="331"/>
      <c r="H105" s="331"/>
      <c r="I105" s="331"/>
      <c r="J105" s="331"/>
      <c r="K105" s="331"/>
    </row>
    <row r="106" spans="1:11" x14ac:dyDescent="0.25">
      <c r="A106" s="331"/>
      <c r="B106" s="331"/>
      <c r="C106" s="331"/>
      <c r="D106" s="331"/>
      <c r="E106" s="331"/>
      <c r="F106" s="331"/>
      <c r="G106" s="331"/>
      <c r="H106" s="331"/>
      <c r="I106" s="331"/>
      <c r="J106" s="331"/>
      <c r="K106" s="331"/>
    </row>
    <row r="107" spans="1:11" x14ac:dyDescent="0.25">
      <c r="A107" s="331"/>
      <c r="B107" s="331"/>
      <c r="C107" s="331"/>
      <c r="D107" s="331"/>
      <c r="E107" s="331"/>
      <c r="F107" s="331"/>
      <c r="G107" s="331"/>
      <c r="H107" s="331"/>
      <c r="I107" s="331"/>
      <c r="J107" s="331"/>
      <c r="K107" s="331"/>
    </row>
    <row r="108" spans="1:11" x14ac:dyDescent="0.25">
      <c r="A108" s="331"/>
      <c r="B108" s="331"/>
      <c r="C108" s="331"/>
      <c r="D108" s="331"/>
      <c r="E108" s="331"/>
      <c r="F108" s="331"/>
      <c r="G108" s="331"/>
      <c r="H108" s="331"/>
      <c r="I108" s="331"/>
      <c r="J108" s="331"/>
      <c r="K108" s="331"/>
    </row>
    <row r="109" spans="1:11" x14ac:dyDescent="0.25">
      <c r="A109" s="331"/>
      <c r="B109" s="331"/>
      <c r="C109" s="331"/>
      <c r="D109" s="331"/>
      <c r="E109" s="331"/>
      <c r="F109" s="331"/>
      <c r="G109" s="331"/>
      <c r="H109" s="331"/>
      <c r="I109" s="331"/>
      <c r="J109" s="331"/>
      <c r="K109" s="331"/>
    </row>
    <row r="110" spans="1:11" x14ac:dyDescent="0.25">
      <c r="A110" s="331"/>
      <c r="B110" s="331"/>
      <c r="C110" s="331"/>
      <c r="D110" s="331"/>
      <c r="E110" s="331"/>
      <c r="F110" s="331"/>
      <c r="G110" s="331"/>
      <c r="H110" s="331"/>
      <c r="I110" s="331"/>
      <c r="J110" s="331"/>
      <c r="K110" s="331"/>
    </row>
    <row r="111" spans="1:11" x14ac:dyDescent="0.25">
      <c r="A111" s="331"/>
      <c r="B111" s="331"/>
      <c r="C111" s="331"/>
      <c r="D111" s="331"/>
      <c r="E111" s="331"/>
      <c r="F111" s="331"/>
      <c r="G111" s="331"/>
      <c r="H111" s="331"/>
      <c r="I111" s="331"/>
      <c r="J111" s="331"/>
      <c r="K111" s="331"/>
    </row>
    <row r="112" spans="1:11" x14ac:dyDescent="0.25">
      <c r="A112" s="331"/>
      <c r="B112" s="331"/>
      <c r="C112" s="331"/>
      <c r="D112" s="331"/>
      <c r="E112" s="331"/>
      <c r="F112" s="331"/>
      <c r="G112" s="331"/>
      <c r="H112" s="331"/>
      <c r="I112" s="331"/>
      <c r="J112" s="331"/>
      <c r="K112" s="331"/>
    </row>
    <row r="113" spans="1:11" x14ac:dyDescent="0.25">
      <c r="A113" s="331"/>
      <c r="B113" s="331"/>
      <c r="H113" s="331"/>
      <c r="I113" s="331"/>
      <c r="J113" s="331"/>
      <c r="K113" s="331"/>
    </row>
    <row r="114" spans="1:11" x14ac:dyDescent="0.25">
      <c r="A114" s="331"/>
      <c r="B114" s="331"/>
      <c r="H114" s="331"/>
      <c r="I114" s="331"/>
      <c r="J114" s="331"/>
      <c r="K114" s="331"/>
    </row>
    <row r="115" spans="1:11" x14ac:dyDescent="0.25">
      <c r="A115" s="331"/>
      <c r="B115" s="331"/>
      <c r="H115" s="331"/>
      <c r="I115" s="331"/>
      <c r="J115" s="331"/>
      <c r="K115" s="331"/>
    </row>
    <row r="116" spans="1:11" x14ac:dyDescent="0.25">
      <c r="A116" s="331"/>
      <c r="B116" s="331"/>
      <c r="H116" s="331"/>
      <c r="I116" s="331"/>
      <c r="J116" s="331"/>
      <c r="K116" s="331"/>
    </row>
    <row r="117" spans="1:11" x14ac:dyDescent="0.25">
      <c r="A117" s="331"/>
      <c r="B117" s="331"/>
      <c r="H117" s="331"/>
      <c r="I117" s="331"/>
      <c r="J117" s="331"/>
      <c r="K117" s="331"/>
    </row>
    <row r="118" spans="1:11" x14ac:dyDescent="0.25">
      <c r="A118" s="331"/>
      <c r="B118" s="331"/>
      <c r="H118" s="331"/>
      <c r="I118" s="331"/>
      <c r="J118" s="331"/>
      <c r="K118" s="331"/>
    </row>
    <row r="119" spans="1:11" x14ac:dyDescent="0.25">
      <c r="A119" s="331"/>
      <c r="B119" s="331"/>
      <c r="H119" s="331"/>
      <c r="I119" s="331"/>
      <c r="J119" s="331"/>
      <c r="K119" s="331"/>
    </row>
    <row r="120" spans="1:11" x14ac:dyDescent="0.25">
      <c r="A120" s="331"/>
      <c r="B120" s="331"/>
      <c r="H120" s="331"/>
      <c r="I120" s="331"/>
      <c r="J120" s="331"/>
      <c r="K120" s="331"/>
    </row>
    <row r="121" spans="1:11" x14ac:dyDescent="0.25">
      <c r="A121" s="331"/>
      <c r="B121" s="331"/>
      <c r="H121" s="331"/>
      <c r="I121" s="331"/>
      <c r="J121" s="331"/>
      <c r="K121" s="331"/>
    </row>
    <row r="122" spans="1:11" x14ac:dyDescent="0.25">
      <c r="B122" s="331"/>
      <c r="J122" s="331"/>
    </row>
  </sheetData>
  <mergeCells count="59">
    <mergeCell ref="G63:I63"/>
    <mergeCell ref="D11:E11"/>
    <mergeCell ref="F11:G11"/>
    <mergeCell ref="F55:I55"/>
    <mergeCell ref="D31:E31"/>
    <mergeCell ref="F31:G31"/>
    <mergeCell ref="D32:E32"/>
    <mergeCell ref="F32:G32"/>
    <mergeCell ref="D33:E33"/>
    <mergeCell ref="D55:E55"/>
    <mergeCell ref="G58:I58"/>
    <mergeCell ref="G59:I59"/>
    <mergeCell ref="G60:I60"/>
    <mergeCell ref="G61:I61"/>
    <mergeCell ref="D48:E48"/>
    <mergeCell ref="I36:I39"/>
    <mergeCell ref="D49:E49"/>
    <mergeCell ref="F49:G49"/>
    <mergeCell ref="E52:H52"/>
    <mergeCell ref="E53:H53"/>
    <mergeCell ref="G62:I62"/>
    <mergeCell ref="D46:E46"/>
    <mergeCell ref="F46:G46"/>
    <mergeCell ref="D47:E47"/>
    <mergeCell ref="F47:G47"/>
    <mergeCell ref="F48:G48"/>
    <mergeCell ref="F33:G33"/>
    <mergeCell ref="D34:E34"/>
    <mergeCell ref="F34:G34"/>
    <mergeCell ref="D35:E39"/>
    <mergeCell ref="F35:G39"/>
    <mergeCell ref="D29:E29"/>
    <mergeCell ref="F29:G29"/>
    <mergeCell ref="D30:E30"/>
    <mergeCell ref="F30:G30"/>
    <mergeCell ref="D14:E18"/>
    <mergeCell ref="F14:G18"/>
    <mergeCell ref="D9:E9"/>
    <mergeCell ref="F9:G9"/>
    <mergeCell ref="D10:E10"/>
    <mergeCell ref="F10:G10"/>
    <mergeCell ref="D28:E28"/>
    <mergeCell ref="F28:G28"/>
    <mergeCell ref="D12:E12"/>
    <mergeCell ref="F12:G12"/>
    <mergeCell ref="D13:E13"/>
    <mergeCell ref="F13:G13"/>
    <mergeCell ref="D21:I21"/>
    <mergeCell ref="E22:H22"/>
    <mergeCell ref="E23:H23"/>
    <mergeCell ref="C25:H25"/>
    <mergeCell ref="D26:I26"/>
    <mergeCell ref="I15:I18"/>
    <mergeCell ref="C3:I3"/>
    <mergeCell ref="C4:I4"/>
    <mergeCell ref="D7:E7"/>
    <mergeCell ref="F7:G7"/>
    <mergeCell ref="D8:E8"/>
    <mergeCell ref="F8:G8"/>
  </mergeCells>
  <hyperlinks>
    <hyperlink ref="E23" r:id="rId1"/>
    <hyperlink ref="E44"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zoomScale="70" zoomScaleNormal="70" workbookViewId="0">
      <pane xSplit="3" ySplit="7" topLeftCell="D8" activePane="bottomRight" state="frozen"/>
      <selection pane="topRight" activeCell="D1" sqref="D1"/>
      <selection pane="bottomLeft" activeCell="A8" sqref="A8"/>
      <selection pane="bottomRight" activeCell="C1" sqref="C1"/>
    </sheetView>
  </sheetViews>
  <sheetFormatPr defaultColWidth="8.85546875" defaultRowHeight="15" x14ac:dyDescent="0.25"/>
  <cols>
    <col min="1" max="1" width="1.42578125" customWidth="1"/>
    <col min="2" max="2" width="1.85546875" customWidth="1"/>
    <col min="3" max="3" width="33.5703125" customWidth="1"/>
    <col min="4" max="4" width="11.5703125" customWidth="1"/>
    <col min="5" max="5" width="15.140625" customWidth="1"/>
    <col min="6" max="6" width="31.140625" customWidth="1"/>
    <col min="7" max="7" width="106.28515625" customWidth="1"/>
    <col min="8" max="8" width="32.5703125" customWidth="1"/>
    <col min="9" max="10" width="1.5703125" customWidth="1"/>
  </cols>
  <sheetData>
    <row r="1" spans="2:9" ht="15.75" thickBot="1" x14ac:dyDescent="0.3"/>
    <row r="2" spans="2:9" ht="15.75" thickBot="1" x14ac:dyDescent="0.3">
      <c r="B2" s="38"/>
      <c r="C2" s="39"/>
      <c r="D2" s="40"/>
      <c r="E2" s="40"/>
      <c r="F2" s="40"/>
      <c r="G2" s="40"/>
      <c r="H2" s="40"/>
      <c r="I2" s="41"/>
    </row>
    <row r="3" spans="2:9" ht="21" thickBot="1" x14ac:dyDescent="0.35">
      <c r="B3" s="88"/>
      <c r="C3" s="424" t="s">
        <v>253</v>
      </c>
      <c r="D3" s="543"/>
      <c r="E3" s="543"/>
      <c r="F3" s="543"/>
      <c r="G3" s="543"/>
      <c r="H3" s="544"/>
      <c r="I3" s="90"/>
    </row>
    <row r="4" spans="2:9" ht="15.6" customHeight="1" x14ac:dyDescent="0.25">
      <c r="B4" s="42"/>
      <c r="C4" s="545" t="s">
        <v>893</v>
      </c>
      <c r="D4" s="545"/>
      <c r="E4" s="545"/>
      <c r="F4" s="545"/>
      <c r="G4" s="545"/>
      <c r="H4" s="545"/>
      <c r="I4" s="43"/>
    </row>
    <row r="5" spans="2:9" x14ac:dyDescent="0.25">
      <c r="B5" s="42"/>
      <c r="C5" s="546"/>
      <c r="D5" s="546"/>
      <c r="E5" s="546"/>
      <c r="F5" s="546"/>
      <c r="G5" s="546"/>
      <c r="H5" s="546"/>
      <c r="I5" s="43"/>
    </row>
    <row r="6" spans="2:9" ht="27" customHeight="1" thickBot="1" x14ac:dyDescent="0.3">
      <c r="B6" s="42"/>
      <c r="C6" s="551" t="s">
        <v>254</v>
      </c>
      <c r="D6" s="551"/>
      <c r="E6" s="44"/>
      <c r="F6" s="44"/>
      <c r="G6" s="44"/>
      <c r="H6" s="44"/>
      <c r="I6" s="43"/>
    </row>
    <row r="7" spans="2:9" ht="30" customHeight="1" thickBot="1" x14ac:dyDescent="0.3">
      <c r="B7" s="42"/>
      <c r="C7" s="133" t="s">
        <v>252</v>
      </c>
      <c r="D7" s="547" t="s">
        <v>251</v>
      </c>
      <c r="E7" s="548"/>
      <c r="F7" s="96" t="s">
        <v>249</v>
      </c>
      <c r="G7" s="97" t="s">
        <v>280</v>
      </c>
      <c r="H7" s="96" t="s">
        <v>288</v>
      </c>
      <c r="I7" s="43"/>
    </row>
    <row r="8" spans="2:9" ht="128.25" customHeight="1" x14ac:dyDescent="0.25">
      <c r="B8" s="45"/>
      <c r="C8" s="325" t="s">
        <v>1000</v>
      </c>
      <c r="D8" s="549" t="s">
        <v>787</v>
      </c>
      <c r="E8" s="550"/>
      <c r="F8" s="271" t="s">
        <v>732</v>
      </c>
      <c r="G8" s="271" t="s">
        <v>1005</v>
      </c>
      <c r="H8" s="263" t="s">
        <v>788</v>
      </c>
      <c r="I8" s="46"/>
    </row>
    <row r="9" spans="2:9" ht="93.95" customHeight="1" x14ac:dyDescent="0.25">
      <c r="B9" s="45"/>
      <c r="C9" s="311" t="s">
        <v>918</v>
      </c>
      <c r="D9" s="549" t="s">
        <v>789</v>
      </c>
      <c r="E9" s="550"/>
      <c r="F9" s="271" t="s">
        <v>790</v>
      </c>
      <c r="G9" s="271" t="s">
        <v>1083</v>
      </c>
      <c r="H9" s="263" t="s">
        <v>791</v>
      </c>
      <c r="I9" s="46"/>
    </row>
    <row r="10" spans="2:9" ht="225" x14ac:dyDescent="0.25">
      <c r="B10" s="45"/>
      <c r="C10" s="264" t="s">
        <v>792</v>
      </c>
      <c r="D10" s="549" t="s">
        <v>794</v>
      </c>
      <c r="E10" s="550"/>
      <c r="F10" s="271" t="s">
        <v>793</v>
      </c>
      <c r="G10" s="280" t="s">
        <v>1006</v>
      </c>
      <c r="H10" s="263" t="s">
        <v>795</v>
      </c>
      <c r="I10" s="46"/>
    </row>
    <row r="11" spans="2:9" ht="135" x14ac:dyDescent="0.25">
      <c r="B11" s="45"/>
      <c r="C11" s="264" t="s">
        <v>905</v>
      </c>
      <c r="D11" s="549" t="s">
        <v>733</v>
      </c>
      <c r="E11" s="550"/>
      <c r="F11" s="271" t="s">
        <v>734</v>
      </c>
      <c r="G11" s="271" t="s">
        <v>1073</v>
      </c>
      <c r="H11" s="263" t="s">
        <v>735</v>
      </c>
      <c r="I11" s="46"/>
    </row>
    <row r="12" spans="2:9" ht="137.44999999999999" customHeight="1" x14ac:dyDescent="0.25">
      <c r="B12" s="45"/>
      <c r="C12" s="311" t="s">
        <v>796</v>
      </c>
      <c r="D12" s="549" t="s">
        <v>797</v>
      </c>
      <c r="E12" s="550"/>
      <c r="F12" s="271" t="s">
        <v>798</v>
      </c>
      <c r="G12" s="271" t="s">
        <v>1007</v>
      </c>
      <c r="H12" s="263" t="s">
        <v>799</v>
      </c>
      <c r="I12" s="46"/>
    </row>
    <row r="13" spans="2:9" ht="135.75" customHeight="1" x14ac:dyDescent="0.25">
      <c r="B13" s="45"/>
      <c r="C13" s="264" t="s">
        <v>800</v>
      </c>
      <c r="D13" s="549" t="s">
        <v>801</v>
      </c>
      <c r="E13" s="550"/>
      <c r="F13" s="271" t="s">
        <v>802</v>
      </c>
      <c r="G13" s="271" t="s">
        <v>1002</v>
      </c>
      <c r="H13" s="263" t="s">
        <v>803</v>
      </c>
      <c r="I13" s="46"/>
    </row>
    <row r="14" spans="2:9" ht="258" customHeight="1" x14ac:dyDescent="0.25">
      <c r="B14" s="45"/>
      <c r="C14" s="264" t="s">
        <v>804</v>
      </c>
      <c r="D14" s="549" t="s">
        <v>805</v>
      </c>
      <c r="E14" s="550"/>
      <c r="F14" s="271" t="s">
        <v>806</v>
      </c>
      <c r="G14" s="271" t="s">
        <v>1008</v>
      </c>
      <c r="H14" s="263" t="s">
        <v>807</v>
      </c>
      <c r="I14" s="46"/>
    </row>
    <row r="15" spans="2:9" ht="261.75" customHeight="1" x14ac:dyDescent="0.25">
      <c r="B15" s="45"/>
      <c r="C15" s="556" t="s">
        <v>808</v>
      </c>
      <c r="D15" s="552" t="s">
        <v>751</v>
      </c>
      <c r="E15" s="553"/>
      <c r="F15" s="272" t="s">
        <v>736</v>
      </c>
      <c r="G15" s="272" t="s">
        <v>1009</v>
      </c>
      <c r="H15" s="30" t="s">
        <v>737</v>
      </c>
      <c r="I15" s="46"/>
    </row>
    <row r="16" spans="2:9" ht="63.6" customHeight="1" x14ac:dyDescent="0.25">
      <c r="B16" s="45"/>
      <c r="C16" s="557"/>
      <c r="D16" s="552" t="s">
        <v>809</v>
      </c>
      <c r="E16" s="553"/>
      <c r="F16" s="272" t="s">
        <v>810</v>
      </c>
      <c r="G16" s="281" t="s">
        <v>731</v>
      </c>
      <c r="H16" s="30" t="s">
        <v>811</v>
      </c>
      <c r="I16" s="46"/>
    </row>
    <row r="17" spans="2:9" ht="387" customHeight="1" x14ac:dyDescent="0.25">
      <c r="B17" s="45"/>
      <c r="C17" s="264" t="s">
        <v>812</v>
      </c>
      <c r="D17" s="549" t="s">
        <v>813</v>
      </c>
      <c r="E17" s="550"/>
      <c r="F17" s="271" t="s">
        <v>814</v>
      </c>
      <c r="G17" s="271" t="s">
        <v>1001</v>
      </c>
      <c r="H17" s="271" t="s">
        <v>1020</v>
      </c>
      <c r="I17" s="46"/>
    </row>
    <row r="18" spans="2:9" ht="135" x14ac:dyDescent="0.25">
      <c r="B18" s="45"/>
      <c r="C18" s="311" t="s">
        <v>919</v>
      </c>
      <c r="D18" s="549" t="s">
        <v>815</v>
      </c>
      <c r="E18" s="550"/>
      <c r="F18" s="271" t="s">
        <v>816</v>
      </c>
      <c r="G18" s="271" t="s">
        <v>1010</v>
      </c>
      <c r="H18" s="263" t="s">
        <v>817</v>
      </c>
      <c r="I18" s="46"/>
    </row>
    <row r="19" spans="2:9" ht="128.1" customHeight="1" thickBot="1" x14ac:dyDescent="0.3">
      <c r="B19" s="45"/>
      <c r="C19" s="264" t="s">
        <v>818</v>
      </c>
      <c r="D19" s="549" t="s">
        <v>819</v>
      </c>
      <c r="E19" s="550"/>
      <c r="F19" s="271" t="s">
        <v>820</v>
      </c>
      <c r="G19" s="271" t="s">
        <v>901</v>
      </c>
      <c r="H19" s="263" t="s">
        <v>821</v>
      </c>
      <c r="I19" s="46"/>
    </row>
    <row r="20" spans="2:9" ht="126.6" customHeight="1" x14ac:dyDescent="0.25">
      <c r="B20" s="45"/>
      <c r="C20" s="301" t="s">
        <v>822</v>
      </c>
      <c r="D20" s="549" t="s">
        <v>823</v>
      </c>
      <c r="E20" s="550"/>
      <c r="F20" s="271" t="s">
        <v>824</v>
      </c>
      <c r="G20" s="271" t="s">
        <v>1011</v>
      </c>
      <c r="H20" s="263" t="s">
        <v>825</v>
      </c>
      <c r="I20" s="46"/>
    </row>
    <row r="21" spans="2:9" ht="51" customHeight="1" x14ac:dyDescent="0.25">
      <c r="B21" s="45"/>
      <c r="C21" s="311" t="s">
        <v>920</v>
      </c>
      <c r="D21" s="549" t="s">
        <v>826</v>
      </c>
      <c r="E21" s="550"/>
      <c r="F21" s="271" t="s">
        <v>827</v>
      </c>
      <c r="G21" s="271" t="s">
        <v>1012</v>
      </c>
      <c r="H21" s="263" t="s">
        <v>828</v>
      </c>
      <c r="I21" s="46"/>
    </row>
    <row r="22" spans="2:9" ht="107.1" customHeight="1" x14ac:dyDescent="0.25">
      <c r="B22" s="45"/>
      <c r="C22" s="264" t="s">
        <v>829</v>
      </c>
      <c r="D22" s="549" t="s">
        <v>830</v>
      </c>
      <c r="E22" s="550"/>
      <c r="F22" s="271" t="s">
        <v>831</v>
      </c>
      <c r="G22" s="280" t="s">
        <v>1018</v>
      </c>
      <c r="H22" s="263" t="s">
        <v>832</v>
      </c>
      <c r="I22" s="46"/>
    </row>
    <row r="23" spans="2:9" ht="75" x14ac:dyDescent="0.25">
      <c r="B23" s="45"/>
      <c r="C23" s="311" t="s">
        <v>921</v>
      </c>
      <c r="D23" s="549" t="s">
        <v>833</v>
      </c>
      <c r="E23" s="550"/>
      <c r="F23" s="271" t="s">
        <v>834</v>
      </c>
      <c r="G23" s="280" t="s">
        <v>1013</v>
      </c>
      <c r="H23" s="263" t="s">
        <v>835</v>
      </c>
      <c r="I23" s="46"/>
    </row>
    <row r="24" spans="2:9" ht="158.25" customHeight="1" x14ac:dyDescent="0.25">
      <c r="B24" s="45"/>
      <c r="C24" s="264" t="s">
        <v>836</v>
      </c>
      <c r="D24" s="549" t="s">
        <v>837</v>
      </c>
      <c r="E24" s="550"/>
      <c r="F24" s="271" t="s">
        <v>838</v>
      </c>
      <c r="G24" s="280" t="s">
        <v>1016</v>
      </c>
      <c r="H24" s="263" t="s">
        <v>839</v>
      </c>
      <c r="I24" s="46"/>
    </row>
    <row r="25" spans="2:9" ht="135" x14ac:dyDescent="0.25">
      <c r="B25" s="45"/>
      <c r="C25" s="264" t="s">
        <v>840</v>
      </c>
      <c r="D25" s="549" t="s">
        <v>841</v>
      </c>
      <c r="E25" s="550"/>
      <c r="F25" s="271" t="s">
        <v>842</v>
      </c>
      <c r="G25" s="280" t="s">
        <v>1015</v>
      </c>
      <c r="H25" s="263" t="s">
        <v>843</v>
      </c>
      <c r="I25" s="46"/>
    </row>
    <row r="26" spans="2:9" ht="75" customHeight="1" x14ac:dyDescent="0.25">
      <c r="B26" s="45"/>
      <c r="C26" s="311" t="s">
        <v>922</v>
      </c>
      <c r="D26" s="549" t="s">
        <v>844</v>
      </c>
      <c r="E26" s="550"/>
      <c r="F26" s="271" t="s">
        <v>845</v>
      </c>
      <c r="G26" s="271" t="s">
        <v>1014</v>
      </c>
      <c r="H26" s="263" t="s">
        <v>846</v>
      </c>
      <c r="I26" s="46"/>
    </row>
    <row r="27" spans="2:9" ht="99" customHeight="1" thickBot="1" x14ac:dyDescent="0.3">
      <c r="B27" s="45"/>
      <c r="C27" s="264" t="s">
        <v>847</v>
      </c>
      <c r="D27" s="549" t="s">
        <v>848</v>
      </c>
      <c r="E27" s="550"/>
      <c r="F27" s="271" t="s">
        <v>849</v>
      </c>
      <c r="G27" s="271" t="s">
        <v>1017</v>
      </c>
      <c r="H27" s="263" t="s">
        <v>850</v>
      </c>
      <c r="I27" s="46"/>
    </row>
    <row r="28" spans="2:9" ht="131.25" customHeight="1" x14ac:dyDescent="0.25">
      <c r="B28" s="45"/>
      <c r="C28" s="301" t="s">
        <v>851</v>
      </c>
      <c r="D28" s="549" t="s">
        <v>852</v>
      </c>
      <c r="E28" s="550"/>
      <c r="F28" s="271" t="s">
        <v>853</v>
      </c>
      <c r="G28" s="271" t="s">
        <v>892</v>
      </c>
      <c r="H28" s="263" t="s">
        <v>854</v>
      </c>
      <c r="I28" s="46"/>
    </row>
    <row r="29" spans="2:9" ht="189.95" customHeight="1" x14ac:dyDescent="0.25">
      <c r="B29" s="45"/>
      <c r="C29" s="311" t="s">
        <v>923</v>
      </c>
      <c r="D29" s="549" t="s">
        <v>855</v>
      </c>
      <c r="E29" s="550"/>
      <c r="F29" s="271" t="s">
        <v>856</v>
      </c>
      <c r="G29" s="271" t="s">
        <v>1019</v>
      </c>
      <c r="H29" s="271" t="s">
        <v>1029</v>
      </c>
      <c r="I29" s="46"/>
    </row>
    <row r="30" spans="2:9" ht="54.95" customHeight="1" x14ac:dyDescent="0.25">
      <c r="B30" s="45"/>
      <c r="C30" s="311" t="s">
        <v>924</v>
      </c>
      <c r="D30" s="554" t="s">
        <v>857</v>
      </c>
      <c r="E30" s="555"/>
      <c r="F30" s="271" t="s">
        <v>858</v>
      </c>
      <c r="G30" s="271" t="s">
        <v>903</v>
      </c>
      <c r="H30" s="263" t="s">
        <v>859</v>
      </c>
      <c r="I30" s="46"/>
    </row>
    <row r="31" spans="2:9" ht="94.5" customHeight="1" x14ac:dyDescent="0.25">
      <c r="B31" s="45"/>
      <c r="C31" s="312" t="s">
        <v>925</v>
      </c>
      <c r="D31" s="554" t="s">
        <v>860</v>
      </c>
      <c r="E31" s="555"/>
      <c r="F31" s="271" t="s">
        <v>861</v>
      </c>
      <c r="G31" s="271" t="s">
        <v>903</v>
      </c>
      <c r="H31" s="263" t="s">
        <v>862</v>
      </c>
      <c r="I31" s="46"/>
    </row>
    <row r="32" spans="2:9" ht="285" x14ac:dyDescent="0.25">
      <c r="B32" s="45"/>
      <c r="C32" s="264" t="s">
        <v>863</v>
      </c>
      <c r="D32" s="554" t="s">
        <v>864</v>
      </c>
      <c r="E32" s="555"/>
      <c r="F32" s="272" t="s">
        <v>865</v>
      </c>
      <c r="G32" s="272" t="s">
        <v>1084</v>
      </c>
      <c r="H32" s="30" t="s">
        <v>866</v>
      </c>
      <c r="I32" s="46"/>
    </row>
    <row r="33" spans="1:11" ht="219" customHeight="1" x14ac:dyDescent="0.25">
      <c r="B33" s="45"/>
      <c r="C33" s="264" t="s">
        <v>867</v>
      </c>
      <c r="D33" s="554" t="s">
        <v>868</v>
      </c>
      <c r="E33" s="555"/>
      <c r="F33" s="272"/>
      <c r="G33" s="272" t="s">
        <v>1110</v>
      </c>
      <c r="H33" s="30" t="s">
        <v>869</v>
      </c>
      <c r="I33" s="46"/>
      <c r="K33" s="313"/>
    </row>
    <row r="34" spans="1:11" ht="195" x14ac:dyDescent="0.25">
      <c r="B34" s="45"/>
      <c r="C34" s="264" t="s">
        <v>870</v>
      </c>
      <c r="D34" s="554" t="s">
        <v>868</v>
      </c>
      <c r="E34" s="555"/>
      <c r="F34" s="272" t="s">
        <v>871</v>
      </c>
      <c r="G34" s="324" t="s">
        <v>1085</v>
      </c>
      <c r="H34" s="30" t="s">
        <v>872</v>
      </c>
      <c r="I34" s="46"/>
    </row>
    <row r="35" spans="1:11" ht="225" x14ac:dyDescent="0.25">
      <c r="B35" s="45"/>
      <c r="C35" s="264" t="s">
        <v>873</v>
      </c>
      <c r="D35" s="554" t="s">
        <v>868</v>
      </c>
      <c r="E35" s="555"/>
      <c r="F35" s="272" t="s">
        <v>871</v>
      </c>
      <c r="G35" s="324" t="s">
        <v>1086</v>
      </c>
      <c r="H35" s="30" t="s">
        <v>872</v>
      </c>
      <c r="I35" s="46"/>
    </row>
    <row r="36" spans="1:11" ht="409.5" x14ac:dyDescent="0.25">
      <c r="B36" s="45"/>
      <c r="C36" s="264" t="s">
        <v>874</v>
      </c>
      <c r="D36" s="554" t="s">
        <v>868</v>
      </c>
      <c r="E36" s="555"/>
      <c r="F36" s="272" t="s">
        <v>875</v>
      </c>
      <c r="G36" s="324" t="s">
        <v>1121</v>
      </c>
      <c r="H36" s="30" t="s">
        <v>872</v>
      </c>
      <c r="I36" s="46"/>
    </row>
    <row r="37" spans="1:11" ht="68.099999999999994" customHeight="1" x14ac:dyDescent="0.25">
      <c r="A37" s="45"/>
      <c r="B37" s="45"/>
      <c r="C37" s="264" t="s">
        <v>876</v>
      </c>
      <c r="D37" s="554" t="s">
        <v>877</v>
      </c>
      <c r="E37" s="555"/>
      <c r="F37" s="272" t="s">
        <v>878</v>
      </c>
      <c r="G37" s="281" t="s">
        <v>731</v>
      </c>
      <c r="H37" s="30" t="s">
        <v>879</v>
      </c>
      <c r="I37" s="46"/>
    </row>
    <row r="38" spans="1:11" ht="102.6" customHeight="1" x14ac:dyDescent="0.25">
      <c r="A38" s="45"/>
      <c r="B38" s="45"/>
      <c r="C38" s="264" t="s">
        <v>880</v>
      </c>
      <c r="D38" s="554" t="s">
        <v>881</v>
      </c>
      <c r="E38" s="555"/>
      <c r="F38" s="272" t="s">
        <v>928</v>
      </c>
      <c r="G38" s="281" t="s">
        <v>731</v>
      </c>
      <c r="H38" s="30" t="s">
        <v>882</v>
      </c>
      <c r="I38" s="46"/>
    </row>
    <row r="39" spans="1:11" ht="100.5" customHeight="1" x14ac:dyDescent="0.25">
      <c r="A39" s="45"/>
      <c r="B39" s="45"/>
      <c r="C39" s="264" t="s">
        <v>883</v>
      </c>
      <c r="D39" s="554" t="s">
        <v>884</v>
      </c>
      <c r="E39" s="555"/>
      <c r="F39" s="272" t="s">
        <v>885</v>
      </c>
      <c r="G39" s="281" t="s">
        <v>731</v>
      </c>
      <c r="H39" s="30" t="s">
        <v>886</v>
      </c>
      <c r="I39" s="46"/>
    </row>
    <row r="40" spans="1:11" ht="60.6" customHeight="1" thickBot="1" x14ac:dyDescent="0.3">
      <c r="A40" s="45"/>
      <c r="B40" s="266"/>
      <c r="C40" s="558"/>
      <c r="D40" s="558"/>
      <c r="E40" s="558"/>
      <c r="F40" s="558"/>
      <c r="G40" s="558"/>
      <c r="H40" s="558"/>
      <c r="I40" s="267"/>
    </row>
    <row r="46" spans="1:11" x14ac:dyDescent="0.25">
      <c r="D46" s="265"/>
    </row>
    <row r="47" spans="1:11" x14ac:dyDescent="0.25">
      <c r="D47" s="95"/>
      <c r="E47" s="95"/>
      <c r="F47" s="95"/>
      <c r="G47" s="95"/>
      <c r="H47" s="95"/>
    </row>
    <row r="48" spans="1:11" x14ac:dyDescent="0.25">
      <c r="D48" s="95"/>
      <c r="E48" s="95"/>
      <c r="F48" s="95"/>
      <c r="G48" s="95"/>
      <c r="H48" s="95"/>
    </row>
    <row r="49" spans="4:8" x14ac:dyDescent="0.25">
      <c r="D49" s="95"/>
      <c r="E49" s="95"/>
      <c r="F49" s="95"/>
      <c r="G49" s="95"/>
      <c r="H49" s="95"/>
    </row>
    <row r="50" spans="4:8" x14ac:dyDescent="0.25">
      <c r="D50" s="95"/>
      <c r="E50" s="95"/>
      <c r="F50" s="95"/>
      <c r="G50" s="95"/>
      <c r="H50" s="95"/>
    </row>
    <row r="51" spans="4:8" x14ac:dyDescent="0.25">
      <c r="D51" s="95"/>
      <c r="E51" s="95"/>
      <c r="F51" s="95"/>
      <c r="G51" s="95"/>
      <c r="H51" s="95"/>
    </row>
    <row r="52" spans="4:8" x14ac:dyDescent="0.25">
      <c r="D52" s="95"/>
      <c r="E52" s="95"/>
      <c r="F52" s="95"/>
      <c r="G52" s="95"/>
      <c r="H52" s="95"/>
    </row>
    <row r="53" spans="4:8" x14ac:dyDescent="0.25">
      <c r="D53" s="95"/>
      <c r="E53" s="95"/>
      <c r="F53" s="95"/>
      <c r="G53" s="95"/>
      <c r="H53" s="95"/>
    </row>
    <row r="54" spans="4:8" x14ac:dyDescent="0.25">
      <c r="D54" s="95"/>
      <c r="E54" s="95"/>
      <c r="F54" s="95"/>
      <c r="G54" s="95"/>
      <c r="H54" s="95"/>
    </row>
    <row r="55" spans="4:8" x14ac:dyDescent="0.25">
      <c r="D55" s="95"/>
      <c r="E55" s="95"/>
      <c r="F55" s="95"/>
      <c r="G55" s="95"/>
      <c r="H55" s="95"/>
    </row>
    <row r="56" spans="4:8" x14ac:dyDescent="0.25">
      <c r="D56" s="95"/>
      <c r="E56" s="95"/>
      <c r="F56" s="95"/>
      <c r="G56" s="95"/>
      <c r="H56" s="95"/>
    </row>
    <row r="57" spans="4:8" x14ac:dyDescent="0.25">
      <c r="D57" s="95"/>
      <c r="E57" s="95"/>
      <c r="F57" s="95"/>
      <c r="G57" s="95"/>
      <c r="H57" s="95"/>
    </row>
    <row r="58" spans="4:8" x14ac:dyDescent="0.25">
      <c r="D58" s="95"/>
      <c r="E58" s="95"/>
      <c r="F58" s="95"/>
      <c r="G58" s="95"/>
      <c r="H58" s="95"/>
    </row>
    <row r="59" spans="4:8" x14ac:dyDescent="0.25">
      <c r="H59" s="95"/>
    </row>
  </sheetData>
  <mergeCells count="39">
    <mergeCell ref="D39:E39"/>
    <mergeCell ref="D35:E35"/>
    <mergeCell ref="D37:E37"/>
    <mergeCell ref="D38:E38"/>
    <mergeCell ref="C40:H40"/>
    <mergeCell ref="D34:E34"/>
    <mergeCell ref="D36:E36"/>
    <mergeCell ref="C15:C16"/>
    <mergeCell ref="D32:E32"/>
    <mergeCell ref="D33:E33"/>
    <mergeCell ref="D31:E31"/>
    <mergeCell ref="D22:E22"/>
    <mergeCell ref="D20:E20"/>
    <mergeCell ref="D30:E30"/>
    <mergeCell ref="D26:E26"/>
    <mergeCell ref="D27:E27"/>
    <mergeCell ref="D28:E28"/>
    <mergeCell ref="D29:E29"/>
    <mergeCell ref="D9:E9"/>
    <mergeCell ref="D10:E10"/>
    <mergeCell ref="D25:E25"/>
    <mergeCell ref="D19:E19"/>
    <mergeCell ref="D13:E13"/>
    <mergeCell ref="D23:E23"/>
    <mergeCell ref="D24:E24"/>
    <mergeCell ref="D18:E18"/>
    <mergeCell ref="D16:E16"/>
    <mergeCell ref="D21:E21"/>
    <mergeCell ref="D11:E11"/>
    <mergeCell ref="D12:E12"/>
    <mergeCell ref="D14:E14"/>
    <mergeCell ref="D15:E15"/>
    <mergeCell ref="D17:E17"/>
    <mergeCell ref="C3:H3"/>
    <mergeCell ref="C4:H4"/>
    <mergeCell ref="C5:H5"/>
    <mergeCell ref="D7:E7"/>
    <mergeCell ref="D8:E8"/>
    <mergeCell ref="C6:D6"/>
  </mergeCells>
  <pageMargins left="0.25" right="0.25" top="0.17"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zoomScale="90" zoomScaleNormal="90" workbookViewId="0">
      <selection activeCell="G2" sqref="G2"/>
    </sheetView>
  </sheetViews>
  <sheetFormatPr defaultColWidth="8.85546875" defaultRowHeight="15" x14ac:dyDescent="0.25"/>
  <cols>
    <col min="1" max="1" width="1.42578125" customWidth="1"/>
    <col min="2" max="2" width="2" customWidth="1"/>
    <col min="3" max="3" width="43" customWidth="1"/>
    <col min="4" max="4" width="66" customWidth="1"/>
    <col min="5" max="5" width="2.42578125" customWidth="1"/>
    <col min="6" max="6" width="1.42578125" customWidth="1"/>
  </cols>
  <sheetData>
    <row r="1" spans="2:5" ht="5.45" customHeight="1" thickBot="1" x14ac:dyDescent="0.3"/>
    <row r="2" spans="2:5" ht="15.75" thickBot="1" x14ac:dyDescent="0.3">
      <c r="B2" s="98"/>
      <c r="C2" s="64"/>
      <c r="D2" s="64"/>
      <c r="E2" s="65"/>
    </row>
    <row r="3" spans="2:5" ht="19.5" thickBot="1" x14ac:dyDescent="0.35">
      <c r="B3" s="99"/>
      <c r="C3" s="560" t="s">
        <v>265</v>
      </c>
      <c r="D3" s="561"/>
      <c r="E3" s="100"/>
    </row>
    <row r="4" spans="2:5" x14ac:dyDescent="0.25">
      <c r="B4" s="99"/>
      <c r="C4" s="101"/>
      <c r="D4" s="101"/>
      <c r="E4" s="100"/>
    </row>
    <row r="5" spans="2:5" ht="15.75" thickBot="1" x14ac:dyDescent="0.3">
      <c r="B5" s="99"/>
      <c r="C5" s="102" t="s">
        <v>308</v>
      </c>
      <c r="D5" s="101"/>
      <c r="E5" s="100"/>
    </row>
    <row r="6" spans="2:5" ht="15.75" thickBot="1" x14ac:dyDescent="0.3">
      <c r="B6" s="99"/>
      <c r="C6" s="109" t="s">
        <v>266</v>
      </c>
      <c r="D6" s="110" t="s">
        <v>267</v>
      </c>
      <c r="E6" s="100"/>
    </row>
    <row r="7" spans="2:5" ht="177" customHeight="1" thickBot="1" x14ac:dyDescent="0.3">
      <c r="B7" s="99"/>
      <c r="C7" s="103" t="s">
        <v>312</v>
      </c>
      <c r="D7" s="104" t="s">
        <v>1114</v>
      </c>
      <c r="E7" s="100"/>
    </row>
    <row r="8" spans="2:5" ht="202.7" customHeight="1" thickBot="1" x14ac:dyDescent="0.3">
      <c r="B8" s="99"/>
      <c r="C8" s="105" t="s">
        <v>313</v>
      </c>
      <c r="D8" s="412" t="s">
        <v>1122</v>
      </c>
      <c r="E8" s="100"/>
    </row>
    <row r="9" spans="2:5" ht="261.75" customHeight="1" thickBot="1" x14ac:dyDescent="0.3">
      <c r="B9" s="99"/>
      <c r="C9" s="106" t="s">
        <v>268</v>
      </c>
      <c r="D9" s="413" t="s">
        <v>1132</v>
      </c>
      <c r="E9" s="100" t="s">
        <v>907</v>
      </c>
    </row>
    <row r="10" spans="2:5" ht="80.45" customHeight="1" thickBot="1" x14ac:dyDescent="0.3">
      <c r="B10" s="99"/>
      <c r="C10" s="103" t="s">
        <v>281</v>
      </c>
      <c r="D10" s="104" t="s">
        <v>908</v>
      </c>
      <c r="E10" s="100"/>
    </row>
    <row r="11" spans="2:5" x14ac:dyDescent="0.25">
      <c r="B11" s="99"/>
      <c r="C11" s="101"/>
      <c r="D11" s="101"/>
      <c r="E11" s="100"/>
    </row>
    <row r="12" spans="2:5" ht="15.75" thickBot="1" x14ac:dyDescent="0.3">
      <c r="B12" s="99"/>
      <c r="C12" s="562" t="s">
        <v>309</v>
      </c>
      <c r="D12" s="562"/>
      <c r="E12" s="100"/>
    </row>
    <row r="13" spans="2:5" ht="15.75" thickBot="1" x14ac:dyDescent="0.3">
      <c r="B13" s="99"/>
      <c r="C13" s="111" t="s">
        <v>269</v>
      </c>
      <c r="D13" s="111" t="s">
        <v>267</v>
      </c>
      <c r="E13" s="100"/>
    </row>
    <row r="14" spans="2:5" ht="15.75" thickBot="1" x14ac:dyDescent="0.3">
      <c r="B14" s="99"/>
      <c r="C14" s="559" t="s">
        <v>310</v>
      </c>
      <c r="D14" s="559"/>
      <c r="E14" s="100"/>
    </row>
    <row r="15" spans="2:5" ht="243.6" customHeight="1" thickBot="1" x14ac:dyDescent="0.3">
      <c r="B15" s="99"/>
      <c r="C15" s="106" t="s">
        <v>314</v>
      </c>
      <c r="D15" s="379" t="s">
        <v>1133</v>
      </c>
      <c r="E15" s="100"/>
    </row>
    <row r="16" spans="2:5" ht="96" customHeight="1" thickBot="1" x14ac:dyDescent="0.3">
      <c r="B16" s="99"/>
      <c r="C16" s="106" t="s">
        <v>315</v>
      </c>
      <c r="D16" s="379" t="s">
        <v>1048</v>
      </c>
      <c r="E16" s="100"/>
    </row>
    <row r="17" spans="2:5" ht="15.75" thickBot="1" x14ac:dyDescent="0.3">
      <c r="B17" s="99"/>
      <c r="C17" s="559" t="s">
        <v>311</v>
      </c>
      <c r="D17" s="559"/>
      <c r="E17" s="100"/>
    </row>
    <row r="18" spans="2:5" ht="194.1" customHeight="1" thickBot="1" x14ac:dyDescent="0.3">
      <c r="B18" s="99"/>
      <c r="C18" s="106" t="s">
        <v>316</v>
      </c>
      <c r="D18" s="379" t="s">
        <v>1047</v>
      </c>
      <c r="E18" s="100"/>
    </row>
    <row r="19" spans="2:5" ht="77.25" customHeight="1" thickBot="1" x14ac:dyDescent="0.3">
      <c r="B19" s="99"/>
      <c r="C19" s="106" t="s">
        <v>307</v>
      </c>
      <c r="D19" s="379" t="s">
        <v>1049</v>
      </c>
      <c r="E19" s="100"/>
    </row>
    <row r="20" spans="2:5" ht="15.75" thickBot="1" x14ac:dyDescent="0.3">
      <c r="B20" s="99"/>
      <c r="C20" s="559" t="s">
        <v>270</v>
      </c>
      <c r="D20" s="559"/>
      <c r="E20" s="100"/>
    </row>
    <row r="21" spans="2:5" ht="63" customHeight="1" thickBot="1" x14ac:dyDescent="0.3">
      <c r="B21" s="99"/>
      <c r="C21" s="107" t="s">
        <v>271</v>
      </c>
      <c r="D21" s="379" t="s">
        <v>1026</v>
      </c>
      <c r="E21" s="100"/>
    </row>
    <row r="22" spans="2:5" ht="409.6" thickBot="1" x14ac:dyDescent="0.3">
      <c r="B22" s="99"/>
      <c r="C22" s="107" t="s">
        <v>272</v>
      </c>
      <c r="D22" s="379" t="s">
        <v>1003</v>
      </c>
      <c r="E22" s="100"/>
    </row>
    <row r="23" spans="2:5" ht="39" customHeight="1" thickBot="1" x14ac:dyDescent="0.3">
      <c r="B23" s="99"/>
      <c r="C23" s="107" t="s">
        <v>273</v>
      </c>
      <c r="D23" s="107"/>
      <c r="E23" s="100"/>
    </row>
    <row r="24" spans="2:5" ht="15.75" thickBot="1" x14ac:dyDescent="0.3">
      <c r="B24" s="99"/>
      <c r="C24" s="559" t="s">
        <v>274</v>
      </c>
      <c r="D24" s="559"/>
      <c r="E24" s="100"/>
    </row>
    <row r="25" spans="2:5" ht="90.75" thickBot="1" x14ac:dyDescent="0.3">
      <c r="B25" s="99"/>
      <c r="C25" s="106" t="s">
        <v>317</v>
      </c>
      <c r="D25" s="376" t="s">
        <v>1045</v>
      </c>
      <c r="E25" s="100"/>
    </row>
    <row r="26" spans="2:5" ht="135.75" thickBot="1" x14ac:dyDescent="0.3">
      <c r="B26" s="99"/>
      <c r="C26" s="106" t="s">
        <v>318</v>
      </c>
      <c r="D26" s="376" t="s">
        <v>1046</v>
      </c>
      <c r="E26" s="100"/>
    </row>
    <row r="27" spans="2:5" ht="84" customHeight="1" thickBot="1" x14ac:dyDescent="0.3">
      <c r="B27" s="99"/>
      <c r="C27" s="106" t="s">
        <v>275</v>
      </c>
      <c r="D27" s="378" t="s">
        <v>1027</v>
      </c>
      <c r="E27" s="100"/>
    </row>
    <row r="28" spans="2:5" ht="166.5" customHeight="1" thickBot="1" x14ac:dyDescent="0.3">
      <c r="B28" s="99"/>
      <c r="C28" s="106" t="s">
        <v>319</v>
      </c>
      <c r="D28" s="379" t="s">
        <v>1004</v>
      </c>
      <c r="E28" s="100"/>
    </row>
    <row r="29" spans="2:5" ht="15.75" thickBot="1" x14ac:dyDescent="0.3">
      <c r="B29" s="134"/>
      <c r="C29" s="108"/>
      <c r="D29" s="108"/>
      <c r="E29" s="13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S327"/>
  <sheetViews>
    <sheetView showGridLines="0" zoomScale="70" zoomScaleNormal="70" workbookViewId="0">
      <selection activeCell="C3" sqref="C3:G3"/>
    </sheetView>
  </sheetViews>
  <sheetFormatPr defaultColWidth="9.140625" defaultRowHeight="15" outlineLevelRow="1" x14ac:dyDescent="0.25"/>
  <cols>
    <col min="1" max="1" width="3" style="137" customWidth="1"/>
    <col min="2" max="2" width="28.5703125" style="137" customWidth="1"/>
    <col min="3" max="3" width="50.5703125" style="137" customWidth="1"/>
    <col min="4" max="4" width="34.42578125" style="137" customWidth="1"/>
    <col min="5" max="5" width="32" style="137" customWidth="1"/>
    <col min="6" max="6" width="26.5703125" style="137" customWidth="1"/>
    <col min="7" max="7" width="26.42578125" style="137" bestFit="1" customWidth="1"/>
    <col min="8" max="8" width="30" style="137" customWidth="1"/>
    <col min="9" max="9" width="31.5703125" style="137" customWidth="1"/>
    <col min="10" max="10" width="25.85546875" style="137" customWidth="1"/>
    <col min="11" max="11" width="31" style="137" bestFit="1" customWidth="1"/>
    <col min="12" max="12" width="30.42578125" style="137" customWidth="1"/>
    <col min="13" max="13" width="34.140625" style="137" customWidth="1"/>
    <col min="14" max="14" width="25" style="137" customWidth="1"/>
    <col min="15" max="15" width="25.85546875" style="137" bestFit="1" customWidth="1"/>
    <col min="16" max="16" width="30.42578125" style="137" customWidth="1"/>
    <col min="17" max="17" width="27.140625" style="137" bestFit="1" customWidth="1"/>
    <col min="18" max="18" width="24.42578125" style="137" customWidth="1"/>
    <col min="19" max="19" width="23.140625" style="137" bestFit="1" customWidth="1"/>
    <col min="20" max="20" width="27.5703125" style="137" customWidth="1"/>
    <col min="21" max="16384" width="9.140625" style="137"/>
  </cols>
  <sheetData>
    <row r="1" spans="2:19" ht="15.75" thickBot="1" x14ac:dyDescent="0.3"/>
    <row r="2" spans="2:19" ht="26.25" x14ac:dyDescent="0.25">
      <c r="B2" s="92"/>
      <c r="C2" s="590"/>
      <c r="D2" s="590"/>
      <c r="E2" s="590"/>
      <c r="F2" s="590"/>
      <c r="G2" s="590"/>
      <c r="H2" s="86"/>
      <c r="I2" s="86"/>
      <c r="J2" s="86"/>
      <c r="K2" s="86"/>
      <c r="L2" s="86"/>
      <c r="M2" s="86"/>
      <c r="N2" s="86"/>
      <c r="O2" s="86"/>
      <c r="P2" s="86"/>
      <c r="Q2" s="86"/>
      <c r="R2" s="86"/>
      <c r="S2" s="87"/>
    </row>
    <row r="3" spans="2:19" ht="26.25" x14ac:dyDescent="0.25">
      <c r="B3" s="93"/>
      <c r="C3" s="596" t="s">
        <v>298</v>
      </c>
      <c r="D3" s="597"/>
      <c r="E3" s="597"/>
      <c r="F3" s="597"/>
      <c r="G3" s="598"/>
      <c r="H3" s="89"/>
      <c r="I3" s="89"/>
      <c r="J3" s="89"/>
      <c r="K3" s="89"/>
      <c r="L3" s="89"/>
      <c r="M3" s="89"/>
      <c r="N3" s="89"/>
      <c r="O3" s="89"/>
      <c r="P3" s="89"/>
      <c r="Q3" s="89"/>
      <c r="R3" s="89"/>
      <c r="S3" s="91"/>
    </row>
    <row r="4" spans="2:19" ht="26.25" x14ac:dyDescent="0.25">
      <c r="B4" s="93"/>
      <c r="C4" s="94"/>
      <c r="D4" s="94"/>
      <c r="E4" s="94"/>
      <c r="F4" s="94"/>
      <c r="G4" s="94"/>
      <c r="H4" s="89"/>
      <c r="I4" s="89"/>
      <c r="J4" s="89"/>
      <c r="K4" s="89"/>
      <c r="L4" s="89"/>
      <c r="M4" s="89"/>
      <c r="N4" s="89"/>
      <c r="O4" s="89"/>
      <c r="P4" s="89"/>
      <c r="Q4" s="89"/>
      <c r="R4" s="89"/>
      <c r="S4" s="91"/>
    </row>
    <row r="5" spans="2:19" ht="15.75" thickBot="1" x14ac:dyDescent="0.3">
      <c r="B5" s="88"/>
      <c r="C5" s="89"/>
      <c r="D5" s="89"/>
      <c r="E5" s="89"/>
      <c r="F5" s="89"/>
      <c r="G5" s="89"/>
      <c r="H5" s="89"/>
      <c r="I5" s="89"/>
      <c r="J5" s="89"/>
      <c r="K5" s="89"/>
      <c r="L5" s="89"/>
      <c r="M5" s="89"/>
      <c r="N5" s="89"/>
      <c r="O5" s="89"/>
      <c r="P5" s="89"/>
      <c r="Q5" s="89"/>
      <c r="R5" s="89"/>
      <c r="S5" s="91"/>
    </row>
    <row r="6" spans="2:19" ht="34.5" customHeight="1" thickBot="1" x14ac:dyDescent="0.3">
      <c r="B6" s="591" t="s">
        <v>617</v>
      </c>
      <c r="C6" s="592"/>
      <c r="D6" s="592"/>
      <c r="E6" s="592"/>
      <c r="F6" s="592"/>
      <c r="G6" s="592"/>
      <c r="H6" s="232"/>
      <c r="I6" s="232"/>
      <c r="J6" s="232"/>
      <c r="K6" s="232"/>
      <c r="L6" s="232"/>
      <c r="M6" s="232"/>
      <c r="N6" s="232"/>
      <c r="O6" s="232"/>
      <c r="P6" s="232"/>
      <c r="Q6" s="232"/>
      <c r="R6" s="232"/>
      <c r="S6" s="233"/>
    </row>
    <row r="7" spans="2:19" ht="15.75" customHeight="1" x14ac:dyDescent="0.25">
      <c r="B7" s="591" t="s">
        <v>679</v>
      </c>
      <c r="C7" s="593"/>
      <c r="D7" s="593"/>
      <c r="E7" s="593"/>
      <c r="F7" s="593"/>
      <c r="G7" s="593"/>
      <c r="H7" s="232"/>
      <c r="I7" s="232"/>
      <c r="J7" s="232"/>
      <c r="K7" s="232"/>
      <c r="L7" s="232"/>
      <c r="M7" s="232"/>
      <c r="N7" s="232"/>
      <c r="O7" s="232"/>
      <c r="P7" s="232"/>
      <c r="Q7" s="232"/>
      <c r="R7" s="232"/>
      <c r="S7" s="233"/>
    </row>
    <row r="8" spans="2:19" ht="15.75" customHeight="1" thickBot="1" x14ac:dyDescent="0.3">
      <c r="B8" s="594" t="s">
        <v>248</v>
      </c>
      <c r="C8" s="595"/>
      <c r="D8" s="595"/>
      <c r="E8" s="595"/>
      <c r="F8" s="595"/>
      <c r="G8" s="595"/>
      <c r="H8" s="234"/>
      <c r="I8" s="234"/>
      <c r="J8" s="234"/>
      <c r="K8" s="234"/>
      <c r="L8" s="234"/>
      <c r="M8" s="234"/>
      <c r="N8" s="234"/>
      <c r="O8" s="234"/>
      <c r="P8" s="234"/>
      <c r="Q8" s="234"/>
      <c r="R8" s="234"/>
      <c r="S8" s="235"/>
    </row>
    <row r="10" spans="2:19" ht="21" x14ac:dyDescent="0.35">
      <c r="B10" s="675" t="s">
        <v>323</v>
      </c>
      <c r="C10" s="675"/>
    </row>
    <row r="11" spans="2:19" ht="15.75" thickBot="1" x14ac:dyDescent="0.3"/>
    <row r="12" spans="2:19" ht="15" customHeight="1" thickBot="1" x14ac:dyDescent="0.3">
      <c r="B12" s="238" t="s">
        <v>324</v>
      </c>
      <c r="C12" s="138" t="s">
        <v>719</v>
      </c>
    </row>
    <row r="13" spans="2:19" ht="15.75" customHeight="1" thickBot="1" x14ac:dyDescent="0.3">
      <c r="B13" s="238" t="s">
        <v>284</v>
      </c>
      <c r="C13" s="138" t="s">
        <v>744</v>
      </c>
    </row>
    <row r="14" spans="2:19" ht="15.75" customHeight="1" thickBot="1" x14ac:dyDescent="0.3">
      <c r="B14" s="238" t="s">
        <v>680</v>
      </c>
      <c r="C14" s="138" t="s">
        <v>618</v>
      </c>
    </row>
    <row r="15" spans="2:19" ht="15.75" customHeight="1" thickBot="1" x14ac:dyDescent="0.3">
      <c r="B15" s="238" t="s">
        <v>325</v>
      </c>
      <c r="C15" s="138" t="s">
        <v>118</v>
      </c>
    </row>
    <row r="16" spans="2:19" ht="15.75" thickBot="1" x14ac:dyDescent="0.3">
      <c r="B16" s="238" t="s">
        <v>326</v>
      </c>
      <c r="C16" s="138" t="s">
        <v>623</v>
      </c>
    </row>
    <row r="17" spans="2:19" ht="15.75" thickBot="1" x14ac:dyDescent="0.3">
      <c r="B17" s="238" t="s">
        <v>327</v>
      </c>
      <c r="C17" s="138" t="s">
        <v>494</v>
      </c>
    </row>
    <row r="18" spans="2:19" ht="15.75" thickBot="1" x14ac:dyDescent="0.3"/>
    <row r="19" spans="2:19" ht="15.75" thickBot="1" x14ac:dyDescent="0.3">
      <c r="D19" s="574" t="s">
        <v>328</v>
      </c>
      <c r="E19" s="575"/>
      <c r="F19" s="575"/>
      <c r="G19" s="576"/>
      <c r="H19" s="574" t="s">
        <v>329</v>
      </c>
      <c r="I19" s="575"/>
      <c r="J19" s="575"/>
      <c r="K19" s="576"/>
      <c r="L19" s="574" t="s">
        <v>330</v>
      </c>
      <c r="M19" s="575"/>
      <c r="N19" s="575"/>
      <c r="O19" s="576"/>
      <c r="P19" s="574" t="s">
        <v>331</v>
      </c>
      <c r="Q19" s="575"/>
      <c r="R19" s="575"/>
      <c r="S19" s="576"/>
    </row>
    <row r="20" spans="2:19" ht="45" customHeight="1" thickBot="1" x14ac:dyDescent="0.3">
      <c r="B20" s="601" t="s">
        <v>332</v>
      </c>
      <c r="C20" s="676" t="s">
        <v>333</v>
      </c>
      <c r="D20" s="139"/>
      <c r="E20" s="140" t="s">
        <v>334</v>
      </c>
      <c r="F20" s="141" t="s">
        <v>335</v>
      </c>
      <c r="G20" s="142" t="s">
        <v>336</v>
      </c>
      <c r="H20" s="139"/>
      <c r="I20" s="140" t="s">
        <v>334</v>
      </c>
      <c r="J20" s="141" t="s">
        <v>335</v>
      </c>
      <c r="K20" s="142" t="s">
        <v>336</v>
      </c>
      <c r="L20" s="139"/>
      <c r="M20" s="140" t="s">
        <v>334</v>
      </c>
      <c r="N20" s="141" t="s">
        <v>335</v>
      </c>
      <c r="O20" s="142" t="s">
        <v>336</v>
      </c>
      <c r="P20" s="139"/>
      <c r="Q20" s="140" t="s">
        <v>334</v>
      </c>
      <c r="R20" s="141" t="s">
        <v>335</v>
      </c>
      <c r="S20" s="142" t="s">
        <v>336</v>
      </c>
    </row>
    <row r="21" spans="2:19" ht="40.5" customHeight="1" x14ac:dyDescent="0.25">
      <c r="B21" s="610"/>
      <c r="C21" s="677"/>
      <c r="D21" s="143" t="s">
        <v>337</v>
      </c>
      <c r="E21" s="144">
        <v>186718</v>
      </c>
      <c r="F21" s="145">
        <v>37368</v>
      </c>
      <c r="G21" s="146">
        <f>E21-F21</f>
        <v>149350</v>
      </c>
      <c r="H21" s="147" t="s">
        <v>337</v>
      </c>
      <c r="I21" s="148">
        <f>J21+K21</f>
        <v>160590</v>
      </c>
      <c r="J21" s="149">
        <v>23670</v>
      </c>
      <c r="K21" s="149">
        <v>136920</v>
      </c>
      <c r="L21" s="143" t="s">
        <v>337</v>
      </c>
      <c r="M21" s="148">
        <f>N21+O21</f>
        <v>144769</v>
      </c>
      <c r="N21" s="149">
        <v>20848</v>
      </c>
      <c r="O21" s="149">
        <v>123921</v>
      </c>
      <c r="P21" s="143" t="s">
        <v>337</v>
      </c>
      <c r="Q21" s="148"/>
      <c r="R21" s="149"/>
      <c r="S21" s="150"/>
    </row>
    <row r="22" spans="2:19" ht="39.75" customHeight="1" x14ac:dyDescent="0.25">
      <c r="B22" s="610"/>
      <c r="C22" s="677"/>
      <c r="D22" s="151" t="s">
        <v>338</v>
      </c>
      <c r="E22" s="152">
        <v>0.59150000000000003</v>
      </c>
      <c r="F22" s="152"/>
      <c r="G22" s="153"/>
      <c r="H22" s="154" t="s">
        <v>338</v>
      </c>
      <c r="I22" s="155">
        <v>0.5</v>
      </c>
      <c r="J22" s="155">
        <v>0.5</v>
      </c>
      <c r="K22" s="156">
        <v>0.5</v>
      </c>
      <c r="L22" s="151" t="s">
        <v>338</v>
      </c>
      <c r="M22" s="155">
        <v>0.61</v>
      </c>
      <c r="N22" s="155">
        <v>0.61</v>
      </c>
      <c r="O22" s="155">
        <v>0.61</v>
      </c>
      <c r="P22" s="151" t="s">
        <v>338</v>
      </c>
      <c r="Q22" s="155"/>
      <c r="R22" s="155"/>
      <c r="S22" s="156"/>
    </row>
    <row r="23" spans="2:19" ht="37.5" customHeight="1" x14ac:dyDescent="0.25">
      <c r="B23" s="602"/>
      <c r="C23" s="678"/>
      <c r="D23" s="151" t="s">
        <v>339</v>
      </c>
      <c r="E23" s="152">
        <v>0.436</v>
      </c>
      <c r="F23" s="152"/>
      <c r="G23" s="153"/>
      <c r="H23" s="154" t="s">
        <v>339</v>
      </c>
      <c r="I23" s="155">
        <v>0.08</v>
      </c>
      <c r="J23" s="155">
        <v>0.08</v>
      </c>
      <c r="K23" s="156">
        <v>0.08</v>
      </c>
      <c r="L23" s="151" t="s">
        <v>339</v>
      </c>
      <c r="M23" s="155"/>
      <c r="N23" s="155"/>
      <c r="O23" s="156"/>
      <c r="P23" s="151" t="s">
        <v>339</v>
      </c>
      <c r="Q23" s="155"/>
      <c r="R23" s="155"/>
      <c r="S23" s="156"/>
    </row>
    <row r="24" spans="2:19" ht="15.75" thickBot="1" x14ac:dyDescent="0.3">
      <c r="B24" s="157"/>
      <c r="C24" s="157"/>
      <c r="Q24" s="158"/>
      <c r="R24" s="158"/>
      <c r="S24" s="158"/>
    </row>
    <row r="25" spans="2:19" ht="30" customHeight="1" thickBot="1" x14ac:dyDescent="0.3">
      <c r="B25" s="157"/>
      <c r="C25" s="157"/>
      <c r="D25" s="574" t="s">
        <v>328</v>
      </c>
      <c r="E25" s="575"/>
      <c r="F25" s="575"/>
      <c r="G25" s="576"/>
      <c r="H25" s="574" t="s">
        <v>329</v>
      </c>
      <c r="I25" s="575"/>
      <c r="J25" s="575"/>
      <c r="K25" s="576"/>
      <c r="L25" s="574" t="s">
        <v>330</v>
      </c>
      <c r="M25" s="575"/>
      <c r="N25" s="575"/>
      <c r="O25" s="576"/>
      <c r="P25" s="574" t="s">
        <v>331</v>
      </c>
      <c r="Q25" s="575"/>
      <c r="R25" s="575"/>
      <c r="S25" s="576"/>
    </row>
    <row r="26" spans="2:19" ht="47.25" customHeight="1" x14ac:dyDescent="0.25">
      <c r="B26" s="601" t="s">
        <v>340</v>
      </c>
      <c r="C26" s="601" t="s">
        <v>341</v>
      </c>
      <c r="D26" s="651" t="s">
        <v>342</v>
      </c>
      <c r="E26" s="640"/>
      <c r="F26" s="159" t="s">
        <v>343</v>
      </c>
      <c r="G26" s="160" t="s">
        <v>344</v>
      </c>
      <c r="H26" s="651" t="s">
        <v>342</v>
      </c>
      <c r="I26" s="640"/>
      <c r="J26" s="159" t="s">
        <v>343</v>
      </c>
      <c r="K26" s="160" t="s">
        <v>344</v>
      </c>
      <c r="L26" s="651" t="s">
        <v>342</v>
      </c>
      <c r="M26" s="640"/>
      <c r="N26" s="159" t="s">
        <v>343</v>
      </c>
      <c r="O26" s="160" t="s">
        <v>344</v>
      </c>
      <c r="P26" s="651" t="s">
        <v>342</v>
      </c>
      <c r="Q26" s="640"/>
      <c r="R26" s="159" t="s">
        <v>343</v>
      </c>
      <c r="S26" s="160" t="s">
        <v>344</v>
      </c>
    </row>
    <row r="27" spans="2:19" ht="51" customHeight="1" x14ac:dyDescent="0.25">
      <c r="B27" s="610"/>
      <c r="C27" s="610"/>
      <c r="D27" s="161" t="s">
        <v>337</v>
      </c>
      <c r="E27" s="162"/>
      <c r="F27" s="668"/>
      <c r="G27" s="670"/>
      <c r="H27" s="161" t="s">
        <v>337</v>
      </c>
      <c r="I27" s="163"/>
      <c r="J27" s="652"/>
      <c r="K27" s="654"/>
      <c r="L27" s="161" t="s">
        <v>337</v>
      </c>
      <c r="M27" s="163"/>
      <c r="N27" s="652"/>
      <c r="O27" s="654"/>
      <c r="P27" s="161" t="s">
        <v>337</v>
      </c>
      <c r="Q27" s="163"/>
      <c r="R27" s="652"/>
      <c r="S27" s="654"/>
    </row>
    <row r="28" spans="2:19" ht="51" customHeight="1" x14ac:dyDescent="0.25">
      <c r="B28" s="602"/>
      <c r="C28" s="602"/>
      <c r="D28" s="164" t="s">
        <v>345</v>
      </c>
      <c r="E28" s="165"/>
      <c r="F28" s="669"/>
      <c r="G28" s="671"/>
      <c r="H28" s="164" t="s">
        <v>345</v>
      </c>
      <c r="I28" s="166"/>
      <c r="J28" s="653"/>
      <c r="K28" s="655"/>
      <c r="L28" s="164" t="s">
        <v>345</v>
      </c>
      <c r="M28" s="166"/>
      <c r="N28" s="653"/>
      <c r="O28" s="655"/>
      <c r="P28" s="164" t="s">
        <v>345</v>
      </c>
      <c r="Q28" s="166"/>
      <c r="R28" s="653"/>
      <c r="S28" s="655"/>
    </row>
    <row r="29" spans="2:19" ht="33.75" customHeight="1" x14ac:dyDescent="0.25">
      <c r="B29" s="607" t="s">
        <v>346</v>
      </c>
      <c r="C29" s="672" t="s">
        <v>347</v>
      </c>
      <c r="D29" s="167" t="s">
        <v>348</v>
      </c>
      <c r="E29" s="168" t="s">
        <v>327</v>
      </c>
      <c r="F29" s="168" t="s">
        <v>349</v>
      </c>
      <c r="G29" s="169" t="s">
        <v>350</v>
      </c>
      <c r="H29" s="167" t="s">
        <v>348</v>
      </c>
      <c r="I29" s="168" t="s">
        <v>327</v>
      </c>
      <c r="J29" s="168" t="s">
        <v>349</v>
      </c>
      <c r="K29" s="169" t="s">
        <v>350</v>
      </c>
      <c r="L29" s="167" t="s">
        <v>348</v>
      </c>
      <c r="M29" s="168" t="s">
        <v>327</v>
      </c>
      <c r="N29" s="168" t="s">
        <v>349</v>
      </c>
      <c r="O29" s="169" t="s">
        <v>350</v>
      </c>
      <c r="P29" s="167" t="s">
        <v>348</v>
      </c>
      <c r="Q29" s="168" t="s">
        <v>327</v>
      </c>
      <c r="R29" s="168" t="s">
        <v>349</v>
      </c>
      <c r="S29" s="169" t="s">
        <v>350</v>
      </c>
    </row>
    <row r="30" spans="2:19" ht="30" customHeight="1" x14ac:dyDescent="0.25">
      <c r="B30" s="608"/>
      <c r="C30" s="673"/>
      <c r="D30" s="170"/>
      <c r="E30" s="171"/>
      <c r="F30" s="171"/>
      <c r="G30" s="172"/>
      <c r="H30" s="173"/>
      <c r="I30" s="174"/>
      <c r="J30" s="173"/>
      <c r="K30" s="175"/>
      <c r="L30" s="173"/>
      <c r="M30" s="174"/>
      <c r="N30" s="173"/>
      <c r="O30" s="175"/>
      <c r="P30" s="173"/>
      <c r="Q30" s="174"/>
      <c r="R30" s="173"/>
      <c r="S30" s="175"/>
    </row>
    <row r="31" spans="2:19" ht="36.75" customHeight="1" outlineLevel="1" x14ac:dyDescent="0.25">
      <c r="B31" s="608"/>
      <c r="C31" s="673"/>
      <c r="D31" s="167" t="s">
        <v>348</v>
      </c>
      <c r="E31" s="168" t="s">
        <v>327</v>
      </c>
      <c r="F31" s="168" t="s">
        <v>349</v>
      </c>
      <c r="G31" s="169" t="s">
        <v>350</v>
      </c>
      <c r="H31" s="167" t="s">
        <v>348</v>
      </c>
      <c r="I31" s="168" t="s">
        <v>327</v>
      </c>
      <c r="J31" s="168" t="s">
        <v>349</v>
      </c>
      <c r="K31" s="169" t="s">
        <v>350</v>
      </c>
      <c r="L31" s="167" t="s">
        <v>348</v>
      </c>
      <c r="M31" s="168" t="s">
        <v>327</v>
      </c>
      <c r="N31" s="168" t="s">
        <v>349</v>
      </c>
      <c r="O31" s="169" t="s">
        <v>350</v>
      </c>
      <c r="P31" s="167" t="s">
        <v>348</v>
      </c>
      <c r="Q31" s="168" t="s">
        <v>327</v>
      </c>
      <c r="R31" s="168" t="s">
        <v>349</v>
      </c>
      <c r="S31" s="169" t="s">
        <v>350</v>
      </c>
    </row>
    <row r="32" spans="2:19" ht="30" customHeight="1" outlineLevel="1" x14ac:dyDescent="0.25">
      <c r="B32" s="608"/>
      <c r="C32" s="673"/>
      <c r="D32" s="170"/>
      <c r="E32" s="171"/>
      <c r="F32" s="171"/>
      <c r="G32" s="172"/>
      <c r="H32" s="173"/>
      <c r="I32" s="174"/>
      <c r="J32" s="173"/>
      <c r="K32" s="175"/>
      <c r="L32" s="173"/>
      <c r="M32" s="174"/>
      <c r="N32" s="173"/>
      <c r="O32" s="175"/>
      <c r="P32" s="173"/>
      <c r="Q32" s="174"/>
      <c r="R32" s="173"/>
      <c r="S32" s="175"/>
    </row>
    <row r="33" spans="2:19" ht="36" customHeight="1" outlineLevel="1" x14ac:dyDescent="0.25">
      <c r="B33" s="608"/>
      <c r="C33" s="673"/>
      <c r="D33" s="167" t="s">
        <v>348</v>
      </c>
      <c r="E33" s="168" t="s">
        <v>327</v>
      </c>
      <c r="F33" s="168" t="s">
        <v>349</v>
      </c>
      <c r="G33" s="169" t="s">
        <v>350</v>
      </c>
      <c r="H33" s="167" t="s">
        <v>348</v>
      </c>
      <c r="I33" s="168" t="s">
        <v>327</v>
      </c>
      <c r="J33" s="168" t="s">
        <v>349</v>
      </c>
      <c r="K33" s="169" t="s">
        <v>350</v>
      </c>
      <c r="L33" s="167" t="s">
        <v>348</v>
      </c>
      <c r="M33" s="168" t="s">
        <v>327</v>
      </c>
      <c r="N33" s="168" t="s">
        <v>349</v>
      </c>
      <c r="O33" s="169" t="s">
        <v>350</v>
      </c>
      <c r="P33" s="167" t="s">
        <v>348</v>
      </c>
      <c r="Q33" s="168" t="s">
        <v>327</v>
      </c>
      <c r="R33" s="168" t="s">
        <v>349</v>
      </c>
      <c r="S33" s="169" t="s">
        <v>350</v>
      </c>
    </row>
    <row r="34" spans="2:19" ht="30" customHeight="1" outlineLevel="1" x14ac:dyDescent="0.25">
      <c r="B34" s="608"/>
      <c r="C34" s="673"/>
      <c r="D34" s="170"/>
      <c r="E34" s="171"/>
      <c r="F34" s="171"/>
      <c r="G34" s="172"/>
      <c r="H34" s="173"/>
      <c r="I34" s="174"/>
      <c r="J34" s="173"/>
      <c r="K34" s="175"/>
      <c r="L34" s="173"/>
      <c r="M34" s="174"/>
      <c r="N34" s="173"/>
      <c r="O34" s="175"/>
      <c r="P34" s="173"/>
      <c r="Q34" s="174"/>
      <c r="R34" s="173"/>
      <c r="S34" s="175"/>
    </row>
    <row r="35" spans="2:19" ht="39" customHeight="1" outlineLevel="1" x14ac:dyDescent="0.25">
      <c r="B35" s="608"/>
      <c r="C35" s="673"/>
      <c r="D35" s="167" t="s">
        <v>348</v>
      </c>
      <c r="E35" s="168" t="s">
        <v>327</v>
      </c>
      <c r="F35" s="168" t="s">
        <v>349</v>
      </c>
      <c r="G35" s="169" t="s">
        <v>350</v>
      </c>
      <c r="H35" s="167" t="s">
        <v>348</v>
      </c>
      <c r="I35" s="168" t="s">
        <v>327</v>
      </c>
      <c r="J35" s="168" t="s">
        <v>349</v>
      </c>
      <c r="K35" s="169" t="s">
        <v>350</v>
      </c>
      <c r="L35" s="167" t="s">
        <v>348</v>
      </c>
      <c r="M35" s="168" t="s">
        <v>327</v>
      </c>
      <c r="N35" s="168" t="s">
        <v>349</v>
      </c>
      <c r="O35" s="169" t="s">
        <v>350</v>
      </c>
      <c r="P35" s="167" t="s">
        <v>348</v>
      </c>
      <c r="Q35" s="168" t="s">
        <v>327</v>
      </c>
      <c r="R35" s="168" t="s">
        <v>349</v>
      </c>
      <c r="S35" s="169" t="s">
        <v>350</v>
      </c>
    </row>
    <row r="36" spans="2:19" ht="30" customHeight="1" outlineLevel="1" x14ac:dyDescent="0.25">
      <c r="B36" s="608"/>
      <c r="C36" s="673"/>
      <c r="D36" s="170"/>
      <c r="E36" s="171"/>
      <c r="F36" s="171"/>
      <c r="G36" s="172"/>
      <c r="H36" s="173"/>
      <c r="I36" s="174"/>
      <c r="J36" s="173"/>
      <c r="K36" s="175"/>
      <c r="L36" s="173"/>
      <c r="M36" s="174"/>
      <c r="N36" s="173"/>
      <c r="O36" s="175"/>
      <c r="P36" s="173"/>
      <c r="Q36" s="174"/>
      <c r="R36" s="173"/>
      <c r="S36" s="175"/>
    </row>
    <row r="37" spans="2:19" ht="36.75" customHeight="1" outlineLevel="1" x14ac:dyDescent="0.25">
      <c r="B37" s="608"/>
      <c r="C37" s="673"/>
      <c r="D37" s="167" t="s">
        <v>348</v>
      </c>
      <c r="E37" s="168" t="s">
        <v>327</v>
      </c>
      <c r="F37" s="168" t="s">
        <v>349</v>
      </c>
      <c r="G37" s="169" t="s">
        <v>350</v>
      </c>
      <c r="H37" s="167" t="s">
        <v>348</v>
      </c>
      <c r="I37" s="168" t="s">
        <v>327</v>
      </c>
      <c r="J37" s="168" t="s">
        <v>349</v>
      </c>
      <c r="K37" s="169" t="s">
        <v>350</v>
      </c>
      <c r="L37" s="167" t="s">
        <v>348</v>
      </c>
      <c r="M37" s="168" t="s">
        <v>327</v>
      </c>
      <c r="N37" s="168" t="s">
        <v>349</v>
      </c>
      <c r="O37" s="169" t="s">
        <v>350</v>
      </c>
      <c r="P37" s="167" t="s">
        <v>348</v>
      </c>
      <c r="Q37" s="168" t="s">
        <v>327</v>
      </c>
      <c r="R37" s="168" t="s">
        <v>349</v>
      </c>
      <c r="S37" s="169" t="s">
        <v>350</v>
      </c>
    </row>
    <row r="38" spans="2:19" ht="30" customHeight="1" outlineLevel="1" x14ac:dyDescent="0.25">
      <c r="B38" s="609"/>
      <c r="C38" s="674"/>
      <c r="D38" s="170"/>
      <c r="E38" s="171"/>
      <c r="F38" s="171"/>
      <c r="G38" s="172"/>
      <c r="H38" s="173"/>
      <c r="I38" s="174"/>
      <c r="J38" s="173"/>
      <c r="K38" s="175"/>
      <c r="L38" s="173"/>
      <c r="M38" s="174"/>
      <c r="N38" s="173"/>
      <c r="O38" s="175"/>
      <c r="P38" s="173"/>
      <c r="Q38" s="174"/>
      <c r="R38" s="173"/>
      <c r="S38" s="175"/>
    </row>
    <row r="39" spans="2:19" ht="30" customHeight="1" x14ac:dyDescent="0.25">
      <c r="B39" s="607" t="s">
        <v>351</v>
      </c>
      <c r="C39" s="607" t="s">
        <v>352</v>
      </c>
      <c r="D39" s="168" t="s">
        <v>353</v>
      </c>
      <c r="E39" s="168" t="s">
        <v>354</v>
      </c>
      <c r="F39" s="141" t="s">
        <v>355</v>
      </c>
      <c r="G39" s="176"/>
      <c r="H39" s="168" t="s">
        <v>353</v>
      </c>
      <c r="I39" s="168" t="s">
        <v>354</v>
      </c>
      <c r="J39" s="141" t="s">
        <v>355</v>
      </c>
      <c r="K39" s="177"/>
      <c r="L39" s="168" t="s">
        <v>353</v>
      </c>
      <c r="M39" s="168" t="s">
        <v>354</v>
      </c>
      <c r="N39" s="141" t="s">
        <v>355</v>
      </c>
      <c r="O39" s="177"/>
      <c r="P39" s="168" t="s">
        <v>353</v>
      </c>
      <c r="Q39" s="168" t="s">
        <v>354</v>
      </c>
      <c r="R39" s="141" t="s">
        <v>355</v>
      </c>
      <c r="S39" s="177"/>
    </row>
    <row r="40" spans="2:19" ht="30" customHeight="1" x14ac:dyDescent="0.25">
      <c r="B40" s="608"/>
      <c r="C40" s="608"/>
      <c r="D40" s="666">
        <v>0</v>
      </c>
      <c r="E40" s="666" t="s">
        <v>561</v>
      </c>
      <c r="F40" s="141" t="s">
        <v>356</v>
      </c>
      <c r="G40" s="178" t="s">
        <v>500</v>
      </c>
      <c r="H40" s="664">
        <v>1</v>
      </c>
      <c r="I40" s="664" t="s">
        <v>561</v>
      </c>
      <c r="J40" s="141" t="s">
        <v>356</v>
      </c>
      <c r="K40" s="382" t="s">
        <v>500</v>
      </c>
      <c r="L40" s="664">
        <v>0</v>
      </c>
      <c r="M40" s="664" t="s">
        <v>561</v>
      </c>
      <c r="N40" s="141" t="s">
        <v>356</v>
      </c>
      <c r="O40" s="179" t="s">
        <v>500</v>
      </c>
      <c r="P40" s="664"/>
      <c r="Q40" s="664"/>
      <c r="R40" s="141" t="s">
        <v>356</v>
      </c>
      <c r="S40" s="179"/>
    </row>
    <row r="41" spans="2:19" ht="30" customHeight="1" x14ac:dyDescent="0.25">
      <c r="B41" s="608"/>
      <c r="C41" s="608"/>
      <c r="D41" s="667"/>
      <c r="E41" s="667"/>
      <c r="F41" s="141" t="s">
        <v>357</v>
      </c>
      <c r="G41" s="172">
        <v>0</v>
      </c>
      <c r="H41" s="665"/>
      <c r="I41" s="665"/>
      <c r="J41" s="141" t="s">
        <v>357</v>
      </c>
      <c r="K41" s="175">
        <v>75</v>
      </c>
      <c r="L41" s="665"/>
      <c r="M41" s="665"/>
      <c r="N41" s="141" t="s">
        <v>357</v>
      </c>
      <c r="O41" s="175">
        <v>0</v>
      </c>
      <c r="P41" s="665"/>
      <c r="Q41" s="665"/>
      <c r="R41" s="141" t="s">
        <v>357</v>
      </c>
      <c r="S41" s="175"/>
    </row>
    <row r="42" spans="2:19" ht="30" customHeight="1" outlineLevel="1" x14ac:dyDescent="0.25">
      <c r="B42" s="608"/>
      <c r="C42" s="608"/>
      <c r="D42" s="168" t="s">
        <v>353</v>
      </c>
      <c r="E42" s="168" t="s">
        <v>354</v>
      </c>
      <c r="F42" s="141" t="s">
        <v>355</v>
      </c>
      <c r="G42" s="176"/>
      <c r="H42" s="168" t="s">
        <v>353</v>
      </c>
      <c r="I42" s="168" t="s">
        <v>354</v>
      </c>
      <c r="J42" s="141" t="s">
        <v>355</v>
      </c>
      <c r="K42" s="177"/>
      <c r="L42" s="168" t="s">
        <v>353</v>
      </c>
      <c r="M42" s="168" t="s">
        <v>354</v>
      </c>
      <c r="N42" s="141" t="s">
        <v>355</v>
      </c>
      <c r="O42" s="177"/>
      <c r="P42" s="168" t="s">
        <v>353</v>
      </c>
      <c r="Q42" s="168" t="s">
        <v>354</v>
      </c>
      <c r="R42" s="141" t="s">
        <v>355</v>
      </c>
      <c r="S42" s="177"/>
    </row>
    <row r="43" spans="2:19" ht="30" customHeight="1" outlineLevel="1" x14ac:dyDescent="0.25">
      <c r="B43" s="608"/>
      <c r="C43" s="608"/>
      <c r="D43" s="666"/>
      <c r="E43" s="666"/>
      <c r="F43" s="141" t="s">
        <v>356</v>
      </c>
      <c r="G43" s="178"/>
      <c r="H43" s="664"/>
      <c r="I43" s="664"/>
      <c r="J43" s="141" t="s">
        <v>356</v>
      </c>
      <c r="K43" s="179"/>
      <c r="L43" s="664"/>
      <c r="M43" s="664"/>
      <c r="N43" s="141" t="s">
        <v>356</v>
      </c>
      <c r="O43" s="179"/>
      <c r="P43" s="664"/>
      <c r="Q43" s="664"/>
      <c r="R43" s="141" t="s">
        <v>356</v>
      </c>
      <c r="S43" s="179"/>
    </row>
    <row r="44" spans="2:19" ht="30" customHeight="1" outlineLevel="1" x14ac:dyDescent="0.25">
      <c r="B44" s="608"/>
      <c r="C44" s="608"/>
      <c r="D44" s="667"/>
      <c r="E44" s="667"/>
      <c r="F44" s="141" t="s">
        <v>357</v>
      </c>
      <c r="G44" s="172"/>
      <c r="H44" s="665"/>
      <c r="I44" s="665"/>
      <c r="J44" s="141" t="s">
        <v>357</v>
      </c>
      <c r="K44" s="175"/>
      <c r="L44" s="665"/>
      <c r="M44" s="665"/>
      <c r="N44" s="141" t="s">
        <v>357</v>
      </c>
      <c r="O44" s="175"/>
      <c r="P44" s="665"/>
      <c r="Q44" s="665"/>
      <c r="R44" s="141" t="s">
        <v>357</v>
      </c>
      <c r="S44" s="175"/>
    </row>
    <row r="45" spans="2:19" ht="30" customHeight="1" outlineLevel="1" x14ac:dyDescent="0.25">
      <c r="B45" s="608"/>
      <c r="C45" s="608"/>
      <c r="D45" s="168" t="s">
        <v>353</v>
      </c>
      <c r="E45" s="168" t="s">
        <v>354</v>
      </c>
      <c r="F45" s="141" t="s">
        <v>355</v>
      </c>
      <c r="G45" s="176"/>
      <c r="H45" s="168" t="s">
        <v>353</v>
      </c>
      <c r="I45" s="168" t="s">
        <v>354</v>
      </c>
      <c r="J45" s="141" t="s">
        <v>355</v>
      </c>
      <c r="K45" s="177"/>
      <c r="L45" s="168" t="s">
        <v>353</v>
      </c>
      <c r="M45" s="168" t="s">
        <v>354</v>
      </c>
      <c r="N45" s="141" t="s">
        <v>355</v>
      </c>
      <c r="O45" s="177"/>
      <c r="P45" s="168" t="s">
        <v>353</v>
      </c>
      <c r="Q45" s="168" t="s">
        <v>354</v>
      </c>
      <c r="R45" s="141" t="s">
        <v>355</v>
      </c>
      <c r="S45" s="177"/>
    </row>
    <row r="46" spans="2:19" ht="30" customHeight="1" outlineLevel="1" x14ac:dyDescent="0.25">
      <c r="B46" s="608"/>
      <c r="C46" s="608"/>
      <c r="D46" s="666"/>
      <c r="E46" s="666"/>
      <c r="F46" s="141" t="s">
        <v>356</v>
      </c>
      <c r="G46" s="178"/>
      <c r="H46" s="664"/>
      <c r="I46" s="664"/>
      <c r="J46" s="141" t="s">
        <v>356</v>
      </c>
      <c r="K46" s="179"/>
      <c r="L46" s="664"/>
      <c r="M46" s="664"/>
      <c r="N46" s="141" t="s">
        <v>356</v>
      </c>
      <c r="O46" s="179"/>
      <c r="P46" s="664"/>
      <c r="Q46" s="664"/>
      <c r="R46" s="141" t="s">
        <v>356</v>
      </c>
      <c r="S46" s="179"/>
    </row>
    <row r="47" spans="2:19" ht="30" customHeight="1" outlineLevel="1" x14ac:dyDescent="0.25">
      <c r="B47" s="608"/>
      <c r="C47" s="608"/>
      <c r="D47" s="667"/>
      <c r="E47" s="667"/>
      <c r="F47" s="141" t="s">
        <v>357</v>
      </c>
      <c r="G47" s="172"/>
      <c r="H47" s="665"/>
      <c r="I47" s="665"/>
      <c r="J47" s="141" t="s">
        <v>357</v>
      </c>
      <c r="K47" s="175"/>
      <c r="L47" s="665"/>
      <c r="M47" s="665"/>
      <c r="N47" s="141" t="s">
        <v>357</v>
      </c>
      <c r="O47" s="175"/>
      <c r="P47" s="665"/>
      <c r="Q47" s="665"/>
      <c r="R47" s="141" t="s">
        <v>357</v>
      </c>
      <c r="S47" s="175"/>
    </row>
    <row r="48" spans="2:19" ht="30" customHeight="1" outlineLevel="1" x14ac:dyDescent="0.25">
      <c r="B48" s="608"/>
      <c r="C48" s="608"/>
      <c r="D48" s="168" t="s">
        <v>353</v>
      </c>
      <c r="E48" s="168" t="s">
        <v>354</v>
      </c>
      <c r="F48" s="141" t="s">
        <v>355</v>
      </c>
      <c r="G48" s="176"/>
      <c r="H48" s="168" t="s">
        <v>353</v>
      </c>
      <c r="I48" s="168" t="s">
        <v>354</v>
      </c>
      <c r="J48" s="141" t="s">
        <v>355</v>
      </c>
      <c r="K48" s="177"/>
      <c r="L48" s="168" t="s">
        <v>353</v>
      </c>
      <c r="M48" s="168" t="s">
        <v>354</v>
      </c>
      <c r="N48" s="141" t="s">
        <v>355</v>
      </c>
      <c r="O48" s="177"/>
      <c r="P48" s="168" t="s">
        <v>353</v>
      </c>
      <c r="Q48" s="168" t="s">
        <v>354</v>
      </c>
      <c r="R48" s="141" t="s">
        <v>355</v>
      </c>
      <c r="S48" s="177"/>
    </row>
    <row r="49" spans="2:19" ht="30" customHeight="1" outlineLevel="1" x14ac:dyDescent="0.25">
      <c r="B49" s="608"/>
      <c r="C49" s="608"/>
      <c r="D49" s="666"/>
      <c r="E49" s="666"/>
      <c r="F49" s="141" t="s">
        <v>356</v>
      </c>
      <c r="G49" s="178"/>
      <c r="H49" s="664"/>
      <c r="I49" s="664"/>
      <c r="J49" s="141" t="s">
        <v>356</v>
      </c>
      <c r="K49" s="179"/>
      <c r="L49" s="664"/>
      <c r="M49" s="664"/>
      <c r="N49" s="141" t="s">
        <v>356</v>
      </c>
      <c r="O49" s="179"/>
      <c r="P49" s="664"/>
      <c r="Q49" s="664"/>
      <c r="R49" s="141" t="s">
        <v>356</v>
      </c>
      <c r="S49" s="179"/>
    </row>
    <row r="50" spans="2:19" ht="30" customHeight="1" outlineLevel="1" x14ac:dyDescent="0.25">
      <c r="B50" s="609"/>
      <c r="C50" s="609"/>
      <c r="D50" s="667"/>
      <c r="E50" s="667"/>
      <c r="F50" s="141" t="s">
        <v>357</v>
      </c>
      <c r="G50" s="172"/>
      <c r="H50" s="665"/>
      <c r="I50" s="665"/>
      <c r="J50" s="141" t="s">
        <v>357</v>
      </c>
      <c r="K50" s="175"/>
      <c r="L50" s="665"/>
      <c r="M50" s="665"/>
      <c r="N50" s="141" t="s">
        <v>357</v>
      </c>
      <c r="O50" s="175"/>
      <c r="P50" s="665"/>
      <c r="Q50" s="665"/>
      <c r="R50" s="141" t="s">
        <v>357</v>
      </c>
      <c r="S50" s="175"/>
    </row>
    <row r="51" spans="2:19" ht="30" customHeight="1" thickBot="1" x14ac:dyDescent="0.3">
      <c r="C51" s="180"/>
      <c r="D51" s="181"/>
    </row>
    <row r="52" spans="2:19" ht="30" customHeight="1" thickBot="1" x14ac:dyDescent="0.3">
      <c r="D52" s="574" t="s">
        <v>328</v>
      </c>
      <c r="E52" s="575"/>
      <c r="F52" s="575"/>
      <c r="G52" s="576"/>
      <c r="H52" s="574" t="s">
        <v>329</v>
      </c>
      <c r="I52" s="575"/>
      <c r="J52" s="575"/>
      <c r="K52" s="576"/>
      <c r="L52" s="574" t="s">
        <v>330</v>
      </c>
      <c r="M52" s="575"/>
      <c r="N52" s="575"/>
      <c r="O52" s="576"/>
      <c r="P52" s="574" t="s">
        <v>331</v>
      </c>
      <c r="Q52" s="575"/>
      <c r="R52" s="575"/>
      <c r="S52" s="576"/>
    </row>
    <row r="53" spans="2:19" ht="30" customHeight="1" x14ac:dyDescent="0.25">
      <c r="B53" s="601" t="s">
        <v>358</v>
      </c>
      <c r="C53" s="601" t="s">
        <v>359</v>
      </c>
      <c r="D53" s="603" t="s">
        <v>360</v>
      </c>
      <c r="E53" s="604"/>
      <c r="F53" s="182" t="s">
        <v>327</v>
      </c>
      <c r="G53" s="183" t="s">
        <v>361</v>
      </c>
      <c r="H53" s="603" t="s">
        <v>360</v>
      </c>
      <c r="I53" s="604"/>
      <c r="J53" s="182" t="s">
        <v>327</v>
      </c>
      <c r="K53" s="183" t="s">
        <v>361</v>
      </c>
      <c r="L53" s="603" t="s">
        <v>360</v>
      </c>
      <c r="M53" s="604"/>
      <c r="N53" s="182" t="s">
        <v>327</v>
      </c>
      <c r="O53" s="183" t="s">
        <v>361</v>
      </c>
      <c r="P53" s="603" t="s">
        <v>360</v>
      </c>
      <c r="Q53" s="604"/>
      <c r="R53" s="182" t="s">
        <v>327</v>
      </c>
      <c r="S53" s="183" t="s">
        <v>361</v>
      </c>
    </row>
    <row r="54" spans="2:19" ht="45" customHeight="1" x14ac:dyDescent="0.25">
      <c r="B54" s="610"/>
      <c r="C54" s="610"/>
      <c r="D54" s="161" t="s">
        <v>337</v>
      </c>
      <c r="E54" s="380">
        <v>300</v>
      </c>
      <c r="F54" s="656" t="s">
        <v>510</v>
      </c>
      <c r="G54" s="658" t="s">
        <v>535</v>
      </c>
      <c r="H54" s="161" t="s">
        <v>337</v>
      </c>
      <c r="I54" s="381">
        <v>300</v>
      </c>
      <c r="J54" s="660" t="s">
        <v>510</v>
      </c>
      <c r="K54" s="662" t="s">
        <v>521</v>
      </c>
      <c r="L54" s="161" t="s">
        <v>337</v>
      </c>
      <c r="M54" s="381">
        <f>L57+L58</f>
        <v>213</v>
      </c>
      <c r="N54" s="660" t="s">
        <v>510</v>
      </c>
      <c r="O54" s="662" t="s">
        <v>521</v>
      </c>
      <c r="P54" s="161" t="s">
        <v>337</v>
      </c>
      <c r="Q54" s="163"/>
      <c r="R54" s="652"/>
      <c r="S54" s="654"/>
    </row>
    <row r="55" spans="2:19" ht="45" customHeight="1" x14ac:dyDescent="0.25">
      <c r="B55" s="602"/>
      <c r="C55" s="602"/>
      <c r="D55" s="164" t="s">
        <v>345</v>
      </c>
      <c r="E55" s="165">
        <v>0.1</v>
      </c>
      <c r="F55" s="657"/>
      <c r="G55" s="659"/>
      <c r="H55" s="164" t="s">
        <v>345</v>
      </c>
      <c r="I55" s="166">
        <v>0.1</v>
      </c>
      <c r="J55" s="661"/>
      <c r="K55" s="663"/>
      <c r="L55" s="164" t="s">
        <v>345</v>
      </c>
      <c r="M55" s="166">
        <f>22/M54</f>
        <v>0.10328638497652583</v>
      </c>
      <c r="N55" s="661"/>
      <c r="O55" s="663"/>
      <c r="P55" s="164" t="s">
        <v>345</v>
      </c>
      <c r="Q55" s="166"/>
      <c r="R55" s="653"/>
      <c r="S55" s="655"/>
    </row>
    <row r="56" spans="2:19" ht="30" customHeight="1" x14ac:dyDescent="0.25">
      <c r="B56" s="563" t="s">
        <v>362</v>
      </c>
      <c r="C56" s="607" t="s">
        <v>363</v>
      </c>
      <c r="D56" s="168" t="s">
        <v>364</v>
      </c>
      <c r="E56" s="184" t="s">
        <v>365</v>
      </c>
      <c r="F56" s="568" t="s">
        <v>366</v>
      </c>
      <c r="G56" s="634"/>
      <c r="H56" s="168" t="s">
        <v>364</v>
      </c>
      <c r="I56" s="184" t="s">
        <v>365</v>
      </c>
      <c r="J56" s="568" t="s">
        <v>366</v>
      </c>
      <c r="K56" s="634"/>
      <c r="L56" s="168" t="s">
        <v>364</v>
      </c>
      <c r="M56" s="184" t="s">
        <v>365</v>
      </c>
      <c r="N56" s="568" t="s">
        <v>366</v>
      </c>
      <c r="O56" s="634"/>
      <c r="P56" s="168" t="s">
        <v>364</v>
      </c>
      <c r="Q56" s="184" t="s">
        <v>365</v>
      </c>
      <c r="R56" s="568" t="s">
        <v>366</v>
      </c>
      <c r="S56" s="634"/>
    </row>
    <row r="57" spans="2:19" ht="30" customHeight="1" x14ac:dyDescent="0.25">
      <c r="B57" s="563"/>
      <c r="C57" s="608"/>
      <c r="D57" s="185">
        <v>180</v>
      </c>
      <c r="E57" s="186">
        <v>0.1</v>
      </c>
      <c r="F57" s="582" t="s">
        <v>483</v>
      </c>
      <c r="G57" s="583"/>
      <c r="H57" s="187">
        <v>180</v>
      </c>
      <c r="I57" s="188">
        <v>0.1</v>
      </c>
      <c r="J57" s="584" t="s">
        <v>483</v>
      </c>
      <c r="K57" s="585"/>
      <c r="L57" s="187">
        <v>118</v>
      </c>
      <c r="M57" s="188">
        <f>8/L57</f>
        <v>6.7796610169491525E-2</v>
      </c>
      <c r="N57" s="584" t="s">
        <v>483</v>
      </c>
      <c r="O57" s="585"/>
      <c r="P57" s="187"/>
      <c r="Q57" s="188"/>
      <c r="R57" s="584"/>
      <c r="S57" s="585"/>
    </row>
    <row r="58" spans="2:19" ht="30" customHeight="1" x14ac:dyDescent="0.25">
      <c r="B58" s="563"/>
      <c r="C58" s="608"/>
      <c r="D58" s="185">
        <v>120</v>
      </c>
      <c r="E58" s="186">
        <v>0.1</v>
      </c>
      <c r="F58" s="582" t="s">
        <v>488</v>
      </c>
      <c r="G58" s="583"/>
      <c r="H58" s="187">
        <v>120</v>
      </c>
      <c r="I58" s="188">
        <v>0.1</v>
      </c>
      <c r="J58" s="584" t="s">
        <v>488</v>
      </c>
      <c r="K58" s="585"/>
      <c r="L58" s="187">
        <v>95</v>
      </c>
      <c r="M58" s="188">
        <f>14/L58</f>
        <v>0.14736842105263157</v>
      </c>
      <c r="N58" s="584" t="s">
        <v>488</v>
      </c>
      <c r="O58" s="585"/>
      <c r="P58" s="187"/>
      <c r="Q58" s="188"/>
      <c r="R58" s="584"/>
      <c r="S58" s="585"/>
    </row>
    <row r="59" spans="2:19" ht="30" customHeight="1" x14ac:dyDescent="0.25">
      <c r="B59" s="563"/>
      <c r="C59" s="643" t="s">
        <v>367</v>
      </c>
      <c r="D59" s="189" t="s">
        <v>366</v>
      </c>
      <c r="E59" s="190" t="s">
        <v>349</v>
      </c>
      <c r="F59" s="168" t="s">
        <v>327</v>
      </c>
      <c r="G59" s="191" t="s">
        <v>361</v>
      </c>
      <c r="H59" s="189" t="s">
        <v>366</v>
      </c>
      <c r="I59" s="190" t="s">
        <v>349</v>
      </c>
      <c r="J59" s="168" t="s">
        <v>327</v>
      </c>
      <c r="K59" s="191" t="s">
        <v>361</v>
      </c>
      <c r="L59" s="189" t="s">
        <v>366</v>
      </c>
      <c r="M59" s="190" t="s">
        <v>349</v>
      </c>
      <c r="N59" s="168" t="s">
        <v>327</v>
      </c>
      <c r="O59" s="191" t="s">
        <v>361</v>
      </c>
      <c r="P59" s="189" t="s">
        <v>366</v>
      </c>
      <c r="Q59" s="190" t="s">
        <v>349</v>
      </c>
      <c r="R59" s="168" t="s">
        <v>327</v>
      </c>
      <c r="S59" s="191" t="s">
        <v>361</v>
      </c>
    </row>
    <row r="60" spans="2:19" ht="30" customHeight="1" x14ac:dyDescent="0.25">
      <c r="B60" s="563"/>
      <c r="C60" s="643"/>
      <c r="D60" s="192" t="s">
        <v>483</v>
      </c>
      <c r="E60" s="193" t="s">
        <v>489</v>
      </c>
      <c r="F60" s="171" t="s">
        <v>510</v>
      </c>
      <c r="G60" s="194" t="s">
        <v>535</v>
      </c>
      <c r="H60" s="195" t="s">
        <v>483</v>
      </c>
      <c r="I60" s="196" t="s">
        <v>489</v>
      </c>
      <c r="J60" s="173" t="s">
        <v>510</v>
      </c>
      <c r="K60" s="197" t="s">
        <v>521</v>
      </c>
      <c r="L60" s="195" t="s">
        <v>483</v>
      </c>
      <c r="M60" s="196" t="s">
        <v>489</v>
      </c>
      <c r="N60" s="173" t="s">
        <v>510</v>
      </c>
      <c r="O60" s="197" t="s">
        <v>521</v>
      </c>
      <c r="P60" s="195"/>
      <c r="Q60" s="196"/>
      <c r="R60" s="173"/>
      <c r="S60" s="197"/>
    </row>
    <row r="61" spans="2:19" ht="30" customHeight="1" x14ac:dyDescent="0.25">
      <c r="B61" s="563"/>
      <c r="C61" s="643"/>
      <c r="D61" s="192" t="s">
        <v>483</v>
      </c>
      <c r="E61" s="193" t="s">
        <v>500</v>
      </c>
      <c r="F61" s="171" t="s">
        <v>510</v>
      </c>
      <c r="G61" s="194" t="s">
        <v>535</v>
      </c>
      <c r="H61" s="195" t="s">
        <v>483</v>
      </c>
      <c r="I61" s="196" t="s">
        <v>500</v>
      </c>
      <c r="J61" s="173" t="s">
        <v>510</v>
      </c>
      <c r="K61" s="197" t="s">
        <v>521</v>
      </c>
      <c r="L61" s="195" t="s">
        <v>483</v>
      </c>
      <c r="M61" s="196" t="s">
        <v>500</v>
      </c>
      <c r="N61" s="173" t="s">
        <v>510</v>
      </c>
      <c r="O61" s="197" t="s">
        <v>521</v>
      </c>
      <c r="P61" s="195"/>
      <c r="Q61" s="196"/>
      <c r="R61" s="173"/>
      <c r="S61" s="197"/>
    </row>
    <row r="62" spans="2:19" ht="30" customHeight="1" x14ac:dyDescent="0.25">
      <c r="B62" s="563"/>
      <c r="C62" s="643"/>
      <c r="D62" s="192" t="s">
        <v>488</v>
      </c>
      <c r="E62" s="193" t="s">
        <v>500</v>
      </c>
      <c r="F62" s="171" t="s">
        <v>510</v>
      </c>
      <c r="G62" s="194" t="s">
        <v>535</v>
      </c>
      <c r="H62" s="195" t="s">
        <v>488</v>
      </c>
      <c r="I62" s="196" t="s">
        <v>500</v>
      </c>
      <c r="J62" s="173" t="s">
        <v>510</v>
      </c>
      <c r="K62" s="197" t="s">
        <v>521</v>
      </c>
      <c r="L62" s="195" t="s">
        <v>488</v>
      </c>
      <c r="M62" s="196" t="s">
        <v>500</v>
      </c>
      <c r="N62" s="173" t="s">
        <v>510</v>
      </c>
      <c r="O62" s="197" t="s">
        <v>529</v>
      </c>
      <c r="P62" s="195"/>
      <c r="Q62" s="196"/>
      <c r="R62" s="173"/>
      <c r="S62" s="197"/>
    </row>
    <row r="63" spans="2:19" ht="30" customHeight="1" thickBot="1" x14ac:dyDescent="0.3">
      <c r="B63" s="157"/>
      <c r="C63" s="198"/>
      <c r="D63" s="181"/>
    </row>
    <row r="64" spans="2:19" ht="30" customHeight="1" thickBot="1" x14ac:dyDescent="0.3">
      <c r="B64" s="157"/>
      <c r="C64" s="157"/>
      <c r="D64" s="574" t="s">
        <v>328</v>
      </c>
      <c r="E64" s="575"/>
      <c r="F64" s="575"/>
      <c r="G64" s="575"/>
      <c r="H64" s="574" t="s">
        <v>329</v>
      </c>
      <c r="I64" s="575"/>
      <c r="J64" s="575"/>
      <c r="K64" s="576"/>
      <c r="L64" s="575" t="s">
        <v>330</v>
      </c>
      <c r="M64" s="575"/>
      <c r="N64" s="575"/>
      <c r="O64" s="575"/>
      <c r="P64" s="574" t="s">
        <v>331</v>
      </c>
      <c r="Q64" s="575"/>
      <c r="R64" s="575"/>
      <c r="S64" s="576"/>
    </row>
    <row r="65" spans="2:19" ht="30" customHeight="1" x14ac:dyDescent="0.25">
      <c r="B65" s="601" t="s">
        <v>368</v>
      </c>
      <c r="C65" s="601" t="s">
        <v>369</v>
      </c>
      <c r="D65" s="651" t="s">
        <v>370</v>
      </c>
      <c r="E65" s="640"/>
      <c r="F65" s="603" t="s">
        <v>327</v>
      </c>
      <c r="G65" s="614"/>
      <c r="H65" s="639" t="s">
        <v>370</v>
      </c>
      <c r="I65" s="640"/>
      <c r="J65" s="603" t="s">
        <v>327</v>
      </c>
      <c r="K65" s="611"/>
      <c r="L65" s="639" t="s">
        <v>370</v>
      </c>
      <c r="M65" s="640"/>
      <c r="N65" s="603" t="s">
        <v>327</v>
      </c>
      <c r="O65" s="611"/>
      <c r="P65" s="639" t="s">
        <v>370</v>
      </c>
      <c r="Q65" s="640"/>
      <c r="R65" s="603" t="s">
        <v>327</v>
      </c>
      <c r="S65" s="611"/>
    </row>
    <row r="66" spans="2:19" ht="36.75" customHeight="1" x14ac:dyDescent="0.25">
      <c r="B66" s="602"/>
      <c r="C66" s="602"/>
      <c r="D66" s="648"/>
      <c r="E66" s="649"/>
      <c r="F66" s="605"/>
      <c r="G66" s="650"/>
      <c r="H66" s="644"/>
      <c r="I66" s="645"/>
      <c r="J66" s="635"/>
      <c r="K66" s="636"/>
      <c r="L66" s="644"/>
      <c r="M66" s="645"/>
      <c r="N66" s="635"/>
      <c r="O66" s="636"/>
      <c r="P66" s="644"/>
      <c r="Q66" s="645"/>
      <c r="R66" s="635"/>
      <c r="S66" s="636"/>
    </row>
    <row r="67" spans="2:19" ht="45" customHeight="1" x14ac:dyDescent="0.25">
      <c r="B67" s="607" t="s">
        <v>371</v>
      </c>
      <c r="C67" s="607" t="s">
        <v>372</v>
      </c>
      <c r="D67" s="168" t="s">
        <v>373</v>
      </c>
      <c r="E67" s="168" t="s">
        <v>374</v>
      </c>
      <c r="F67" s="568" t="s">
        <v>375</v>
      </c>
      <c r="G67" s="634"/>
      <c r="H67" s="199" t="s">
        <v>373</v>
      </c>
      <c r="I67" s="168" t="s">
        <v>374</v>
      </c>
      <c r="J67" s="646" t="s">
        <v>375</v>
      </c>
      <c r="K67" s="634"/>
      <c r="L67" s="199" t="s">
        <v>373</v>
      </c>
      <c r="M67" s="168" t="s">
        <v>374</v>
      </c>
      <c r="N67" s="646" t="s">
        <v>375</v>
      </c>
      <c r="O67" s="634"/>
      <c r="P67" s="199" t="s">
        <v>373</v>
      </c>
      <c r="Q67" s="168" t="s">
        <v>374</v>
      </c>
      <c r="R67" s="646" t="s">
        <v>375</v>
      </c>
      <c r="S67" s="634"/>
    </row>
    <row r="68" spans="2:19" ht="27" customHeight="1" x14ac:dyDescent="0.25">
      <c r="B68" s="609"/>
      <c r="C68" s="609"/>
      <c r="D68" s="185"/>
      <c r="E68" s="186"/>
      <c r="F68" s="647"/>
      <c r="G68" s="647"/>
      <c r="H68" s="187"/>
      <c r="I68" s="188"/>
      <c r="J68" s="641"/>
      <c r="K68" s="642"/>
      <c r="L68" s="187"/>
      <c r="M68" s="188"/>
      <c r="N68" s="641"/>
      <c r="O68" s="642"/>
      <c r="P68" s="187"/>
      <c r="Q68" s="188"/>
      <c r="R68" s="641"/>
      <c r="S68" s="642"/>
    </row>
    <row r="69" spans="2:19" ht="33.75" customHeight="1" thickBot="1" x14ac:dyDescent="0.3">
      <c r="B69" s="157"/>
      <c r="C69" s="157"/>
    </row>
    <row r="70" spans="2:19" ht="37.5" customHeight="1" thickBot="1" x14ac:dyDescent="0.3">
      <c r="B70" s="157"/>
      <c r="C70" s="157"/>
      <c r="D70" s="574" t="s">
        <v>328</v>
      </c>
      <c r="E70" s="575"/>
      <c r="F70" s="575"/>
      <c r="G70" s="576"/>
      <c r="H70" s="575" t="s">
        <v>329</v>
      </c>
      <c r="I70" s="575"/>
      <c r="J70" s="575"/>
      <c r="K70" s="576"/>
      <c r="L70" s="575" t="s">
        <v>330</v>
      </c>
      <c r="M70" s="575"/>
      <c r="N70" s="575"/>
      <c r="O70" s="576"/>
      <c r="P70" s="575" t="s">
        <v>329</v>
      </c>
      <c r="Q70" s="575"/>
      <c r="R70" s="575"/>
      <c r="S70" s="576"/>
    </row>
    <row r="71" spans="2:19" ht="37.5" customHeight="1" x14ac:dyDescent="0.25">
      <c r="B71" s="601" t="s">
        <v>376</v>
      </c>
      <c r="C71" s="601" t="s">
        <v>377</v>
      </c>
      <c r="D71" s="200" t="s">
        <v>378</v>
      </c>
      <c r="E71" s="182" t="s">
        <v>379</v>
      </c>
      <c r="F71" s="603" t="s">
        <v>380</v>
      </c>
      <c r="G71" s="611"/>
      <c r="H71" s="200" t="s">
        <v>378</v>
      </c>
      <c r="I71" s="182" t="s">
        <v>379</v>
      </c>
      <c r="J71" s="603" t="s">
        <v>380</v>
      </c>
      <c r="K71" s="611"/>
      <c r="L71" s="200" t="s">
        <v>378</v>
      </c>
      <c r="M71" s="182" t="s">
        <v>379</v>
      </c>
      <c r="N71" s="603" t="s">
        <v>380</v>
      </c>
      <c r="O71" s="611"/>
      <c r="P71" s="200" t="s">
        <v>378</v>
      </c>
      <c r="Q71" s="182" t="s">
        <v>379</v>
      </c>
      <c r="R71" s="603" t="s">
        <v>380</v>
      </c>
      <c r="S71" s="611"/>
    </row>
    <row r="72" spans="2:19" ht="44.25" customHeight="1" x14ac:dyDescent="0.25">
      <c r="B72" s="610"/>
      <c r="C72" s="602"/>
      <c r="D72" s="201"/>
      <c r="E72" s="202"/>
      <c r="F72" s="612"/>
      <c r="G72" s="613"/>
      <c r="H72" s="203"/>
      <c r="I72" s="204"/>
      <c r="J72" s="637"/>
      <c r="K72" s="638"/>
      <c r="L72" s="203"/>
      <c r="M72" s="204"/>
      <c r="N72" s="637"/>
      <c r="O72" s="638"/>
      <c r="P72" s="203"/>
      <c r="Q72" s="204"/>
      <c r="R72" s="637"/>
      <c r="S72" s="638"/>
    </row>
    <row r="73" spans="2:19" ht="36.75" customHeight="1" x14ac:dyDescent="0.25">
      <c r="B73" s="610"/>
      <c r="C73" s="601" t="s">
        <v>681</v>
      </c>
      <c r="D73" s="168" t="s">
        <v>327</v>
      </c>
      <c r="E73" s="167" t="s">
        <v>381</v>
      </c>
      <c r="F73" s="568" t="s">
        <v>382</v>
      </c>
      <c r="G73" s="634"/>
      <c r="H73" s="168" t="s">
        <v>327</v>
      </c>
      <c r="I73" s="167" t="s">
        <v>381</v>
      </c>
      <c r="J73" s="568" t="s">
        <v>382</v>
      </c>
      <c r="K73" s="634"/>
      <c r="L73" s="168" t="s">
        <v>327</v>
      </c>
      <c r="M73" s="167" t="s">
        <v>381</v>
      </c>
      <c r="N73" s="568" t="s">
        <v>382</v>
      </c>
      <c r="O73" s="634"/>
      <c r="P73" s="168" t="s">
        <v>327</v>
      </c>
      <c r="Q73" s="167" t="s">
        <v>381</v>
      </c>
      <c r="R73" s="568" t="s">
        <v>382</v>
      </c>
      <c r="S73" s="634"/>
    </row>
    <row r="74" spans="2:19" ht="30" customHeight="1" x14ac:dyDescent="0.25">
      <c r="B74" s="610"/>
      <c r="C74" s="610"/>
      <c r="D74" s="171" t="s">
        <v>455</v>
      </c>
      <c r="E74" s="202" t="s">
        <v>745</v>
      </c>
      <c r="F74" s="605" t="s">
        <v>543</v>
      </c>
      <c r="G74" s="626"/>
      <c r="H74" s="173" t="s">
        <v>455</v>
      </c>
      <c r="I74" s="204" t="s">
        <v>745</v>
      </c>
      <c r="J74" s="635" t="s">
        <v>524</v>
      </c>
      <c r="K74" s="636"/>
      <c r="L74" s="173" t="s">
        <v>455</v>
      </c>
      <c r="M74" s="204" t="s">
        <v>745</v>
      </c>
      <c r="N74" s="635" t="s">
        <v>532</v>
      </c>
      <c r="O74" s="636"/>
      <c r="P74" s="173"/>
      <c r="Q74" s="204"/>
      <c r="R74" s="635"/>
      <c r="S74" s="636"/>
    </row>
    <row r="75" spans="2:19" ht="30" customHeight="1" outlineLevel="1" x14ac:dyDescent="0.25">
      <c r="B75" s="610"/>
      <c r="C75" s="610"/>
      <c r="D75" s="171" t="s">
        <v>494</v>
      </c>
      <c r="E75" s="202" t="s">
        <v>745</v>
      </c>
      <c r="F75" s="605" t="s">
        <v>543</v>
      </c>
      <c r="G75" s="626"/>
      <c r="H75" s="173" t="s">
        <v>494</v>
      </c>
      <c r="I75" s="204" t="s">
        <v>745</v>
      </c>
      <c r="J75" s="635" t="s">
        <v>524</v>
      </c>
      <c r="K75" s="636"/>
      <c r="L75" s="173" t="s">
        <v>494</v>
      </c>
      <c r="M75" s="204" t="s">
        <v>745</v>
      </c>
      <c r="N75" s="635" t="s">
        <v>524</v>
      </c>
      <c r="O75" s="636"/>
      <c r="P75" s="173"/>
      <c r="Q75" s="204"/>
      <c r="R75" s="635"/>
      <c r="S75" s="636"/>
    </row>
    <row r="76" spans="2:19" ht="30" customHeight="1" outlineLevel="1" x14ac:dyDescent="0.25">
      <c r="B76" s="610"/>
      <c r="C76" s="610"/>
      <c r="D76" s="171" t="s">
        <v>507</v>
      </c>
      <c r="E76" s="202" t="s">
        <v>745</v>
      </c>
      <c r="F76" s="605" t="s">
        <v>543</v>
      </c>
      <c r="G76" s="626"/>
      <c r="H76" s="173" t="s">
        <v>507</v>
      </c>
      <c r="I76" s="204" t="s">
        <v>745</v>
      </c>
      <c r="J76" s="635" t="s">
        <v>524</v>
      </c>
      <c r="K76" s="636"/>
      <c r="L76" s="173" t="s">
        <v>507</v>
      </c>
      <c r="M76" s="204" t="s">
        <v>745</v>
      </c>
      <c r="N76" s="635" t="s">
        <v>532</v>
      </c>
      <c r="O76" s="636"/>
      <c r="P76" s="173"/>
      <c r="Q76" s="204"/>
      <c r="R76" s="635"/>
      <c r="S76" s="636"/>
    </row>
    <row r="77" spans="2:19" ht="30" customHeight="1" outlineLevel="1" x14ac:dyDescent="0.25">
      <c r="B77" s="610"/>
      <c r="C77" s="610"/>
      <c r="D77" s="171" t="s">
        <v>287</v>
      </c>
      <c r="E77" s="202" t="s">
        <v>745</v>
      </c>
      <c r="F77" s="605" t="s">
        <v>543</v>
      </c>
      <c r="G77" s="626"/>
      <c r="H77" s="173" t="s">
        <v>287</v>
      </c>
      <c r="I77" s="204" t="s">
        <v>745</v>
      </c>
      <c r="J77" s="635" t="s">
        <v>524</v>
      </c>
      <c r="K77" s="636"/>
      <c r="L77" s="173" t="s">
        <v>287</v>
      </c>
      <c r="M77" s="204"/>
      <c r="N77" s="635"/>
      <c r="O77" s="636"/>
      <c r="P77" s="173"/>
      <c r="Q77" s="204"/>
      <c r="R77" s="635"/>
      <c r="S77" s="636"/>
    </row>
    <row r="78" spans="2:19" ht="35.25" customHeight="1" x14ac:dyDescent="0.25">
      <c r="B78" s="607" t="s">
        <v>383</v>
      </c>
      <c r="C78" s="563" t="s">
        <v>682</v>
      </c>
      <c r="D78" s="184" t="s">
        <v>384</v>
      </c>
      <c r="E78" s="568" t="s">
        <v>366</v>
      </c>
      <c r="F78" s="569"/>
      <c r="G78" s="169" t="s">
        <v>327</v>
      </c>
      <c r="H78" s="184" t="s">
        <v>384</v>
      </c>
      <c r="I78" s="568" t="s">
        <v>366</v>
      </c>
      <c r="J78" s="569"/>
      <c r="K78" s="169" t="s">
        <v>327</v>
      </c>
      <c r="L78" s="184" t="s">
        <v>384</v>
      </c>
      <c r="M78" s="568" t="s">
        <v>366</v>
      </c>
      <c r="N78" s="569"/>
      <c r="O78" s="169" t="s">
        <v>327</v>
      </c>
      <c r="P78" s="184" t="s">
        <v>384</v>
      </c>
      <c r="Q78" s="568" t="s">
        <v>366</v>
      </c>
      <c r="R78" s="569"/>
      <c r="S78" s="169" t="s">
        <v>327</v>
      </c>
    </row>
    <row r="79" spans="2:19" ht="35.25" customHeight="1" x14ac:dyDescent="0.25">
      <c r="B79" s="608"/>
      <c r="C79" s="563"/>
      <c r="D79" s="205"/>
      <c r="E79" s="630"/>
      <c r="F79" s="631"/>
      <c r="G79" s="206"/>
      <c r="H79" s="207"/>
      <c r="I79" s="632"/>
      <c r="J79" s="633"/>
      <c r="K79" s="208"/>
      <c r="L79" s="207"/>
      <c r="M79" s="632"/>
      <c r="N79" s="633"/>
      <c r="O79" s="208"/>
      <c r="P79" s="207"/>
      <c r="Q79" s="632"/>
      <c r="R79" s="633"/>
      <c r="S79" s="208"/>
    </row>
    <row r="80" spans="2:19" ht="35.25" customHeight="1" outlineLevel="1" x14ac:dyDescent="0.25">
      <c r="B80" s="608"/>
      <c r="C80" s="563"/>
      <c r="D80" s="205"/>
      <c r="E80" s="630"/>
      <c r="F80" s="631"/>
      <c r="G80" s="206"/>
      <c r="H80" s="207"/>
      <c r="I80" s="632"/>
      <c r="J80" s="633"/>
      <c r="K80" s="208"/>
      <c r="L80" s="207"/>
      <c r="M80" s="632"/>
      <c r="N80" s="633"/>
      <c r="O80" s="208"/>
      <c r="P80" s="207"/>
      <c r="Q80" s="632"/>
      <c r="R80" s="633"/>
      <c r="S80" s="208"/>
    </row>
    <row r="81" spans="2:19" ht="35.25" customHeight="1" outlineLevel="1" x14ac:dyDescent="0.25">
      <c r="B81" s="608"/>
      <c r="C81" s="563"/>
      <c r="D81" s="205"/>
      <c r="E81" s="630"/>
      <c r="F81" s="631"/>
      <c r="G81" s="206"/>
      <c r="H81" s="207"/>
      <c r="I81" s="632"/>
      <c r="J81" s="633"/>
      <c r="K81" s="208"/>
      <c r="L81" s="207"/>
      <c r="M81" s="632"/>
      <c r="N81" s="633"/>
      <c r="O81" s="208"/>
      <c r="P81" s="207"/>
      <c r="Q81" s="632"/>
      <c r="R81" s="633"/>
      <c r="S81" s="208"/>
    </row>
    <row r="82" spans="2:19" ht="35.25" customHeight="1" outlineLevel="1" x14ac:dyDescent="0.25">
      <c r="B82" s="608"/>
      <c r="C82" s="563"/>
      <c r="D82" s="205"/>
      <c r="E82" s="630"/>
      <c r="F82" s="631"/>
      <c r="G82" s="206"/>
      <c r="H82" s="207"/>
      <c r="I82" s="632"/>
      <c r="J82" s="633"/>
      <c r="K82" s="208"/>
      <c r="L82" s="207"/>
      <c r="M82" s="632"/>
      <c r="N82" s="633"/>
      <c r="O82" s="208"/>
      <c r="P82" s="207"/>
      <c r="Q82" s="632"/>
      <c r="R82" s="633"/>
      <c r="S82" s="208"/>
    </row>
    <row r="83" spans="2:19" ht="35.25" customHeight="1" outlineLevel="1" x14ac:dyDescent="0.25">
      <c r="B83" s="608"/>
      <c r="C83" s="563"/>
      <c r="D83" s="205"/>
      <c r="E83" s="630"/>
      <c r="F83" s="631"/>
      <c r="G83" s="206"/>
      <c r="H83" s="207"/>
      <c r="I83" s="632"/>
      <c r="J83" s="633"/>
      <c r="K83" s="208"/>
      <c r="L83" s="207"/>
      <c r="M83" s="632"/>
      <c r="N83" s="633"/>
      <c r="O83" s="208"/>
      <c r="P83" s="207"/>
      <c r="Q83" s="632"/>
      <c r="R83" s="633"/>
      <c r="S83" s="208"/>
    </row>
    <row r="84" spans="2:19" ht="33" customHeight="1" outlineLevel="1" x14ac:dyDescent="0.25">
      <c r="B84" s="609"/>
      <c r="C84" s="563"/>
      <c r="D84" s="205"/>
      <c r="E84" s="630"/>
      <c r="F84" s="631"/>
      <c r="G84" s="206"/>
      <c r="H84" s="207"/>
      <c r="I84" s="632"/>
      <c r="J84" s="633"/>
      <c r="K84" s="208"/>
      <c r="L84" s="207"/>
      <c r="M84" s="632"/>
      <c r="N84" s="633"/>
      <c r="O84" s="208"/>
      <c r="P84" s="207"/>
      <c r="Q84" s="632"/>
      <c r="R84" s="633"/>
      <c r="S84" s="208"/>
    </row>
    <row r="85" spans="2:19" ht="31.5" customHeight="1" thickBot="1" x14ac:dyDescent="0.3">
      <c r="B85" s="157"/>
      <c r="C85" s="209"/>
      <c r="D85" s="181"/>
    </row>
    <row r="86" spans="2:19" ht="30.75" customHeight="1" thickBot="1" x14ac:dyDescent="0.3">
      <c r="B86" s="157"/>
      <c r="C86" s="157"/>
      <c r="D86" s="574" t="s">
        <v>328</v>
      </c>
      <c r="E86" s="575"/>
      <c r="F86" s="575"/>
      <c r="G86" s="576"/>
      <c r="H86" s="577" t="s">
        <v>329</v>
      </c>
      <c r="I86" s="578"/>
      <c r="J86" s="578"/>
      <c r="K86" s="579"/>
      <c r="L86" s="577" t="s">
        <v>330</v>
      </c>
      <c r="M86" s="578"/>
      <c r="N86" s="578"/>
      <c r="O86" s="580"/>
      <c r="P86" s="581" t="s">
        <v>328</v>
      </c>
      <c r="Q86" s="578"/>
      <c r="R86" s="578"/>
      <c r="S86" s="579"/>
    </row>
    <row r="87" spans="2:19" ht="30.75" customHeight="1" x14ac:dyDescent="0.25">
      <c r="B87" s="601" t="s">
        <v>385</v>
      </c>
      <c r="C87" s="601" t="s">
        <v>386</v>
      </c>
      <c r="D87" s="603" t="s">
        <v>387</v>
      </c>
      <c r="E87" s="604"/>
      <c r="F87" s="182" t="s">
        <v>327</v>
      </c>
      <c r="G87" s="210" t="s">
        <v>366</v>
      </c>
      <c r="H87" s="629" t="s">
        <v>387</v>
      </c>
      <c r="I87" s="604"/>
      <c r="J87" s="182" t="s">
        <v>327</v>
      </c>
      <c r="K87" s="210" t="s">
        <v>366</v>
      </c>
      <c r="L87" s="629" t="s">
        <v>387</v>
      </c>
      <c r="M87" s="604"/>
      <c r="N87" s="182" t="s">
        <v>327</v>
      </c>
      <c r="O87" s="210" t="s">
        <v>366</v>
      </c>
      <c r="P87" s="629" t="s">
        <v>387</v>
      </c>
      <c r="Q87" s="604"/>
      <c r="R87" s="182" t="s">
        <v>327</v>
      </c>
      <c r="S87" s="210" t="s">
        <v>366</v>
      </c>
    </row>
    <row r="88" spans="2:19" ht="29.25" customHeight="1" x14ac:dyDescent="0.25">
      <c r="B88" s="602"/>
      <c r="C88" s="602"/>
      <c r="D88" s="605"/>
      <c r="E88" s="606"/>
      <c r="F88" s="201"/>
      <c r="G88" s="211"/>
      <c r="H88" s="212"/>
      <c r="I88" s="213"/>
      <c r="J88" s="203"/>
      <c r="K88" s="214"/>
      <c r="L88" s="212"/>
      <c r="M88" s="213"/>
      <c r="N88" s="203"/>
      <c r="O88" s="214"/>
      <c r="P88" s="212"/>
      <c r="Q88" s="213"/>
      <c r="R88" s="203"/>
      <c r="S88" s="214"/>
    </row>
    <row r="89" spans="2:19" ht="45" customHeight="1" x14ac:dyDescent="0.25">
      <c r="B89" s="588" t="s">
        <v>388</v>
      </c>
      <c r="C89" s="563" t="s">
        <v>389</v>
      </c>
      <c r="D89" s="168" t="s">
        <v>390</v>
      </c>
      <c r="E89" s="168" t="s">
        <v>391</v>
      </c>
      <c r="F89" s="184" t="s">
        <v>392</v>
      </c>
      <c r="G89" s="169" t="s">
        <v>393</v>
      </c>
      <c r="H89" s="168" t="s">
        <v>390</v>
      </c>
      <c r="I89" s="168" t="s">
        <v>391</v>
      </c>
      <c r="J89" s="184" t="s">
        <v>392</v>
      </c>
      <c r="K89" s="169" t="s">
        <v>393</v>
      </c>
      <c r="L89" s="168" t="s">
        <v>390</v>
      </c>
      <c r="M89" s="168" t="s">
        <v>391</v>
      </c>
      <c r="N89" s="184" t="s">
        <v>392</v>
      </c>
      <c r="O89" s="169" t="s">
        <v>393</v>
      </c>
      <c r="P89" s="168" t="s">
        <v>390</v>
      </c>
      <c r="Q89" s="168" t="s">
        <v>391</v>
      </c>
      <c r="R89" s="184" t="s">
        <v>392</v>
      </c>
      <c r="S89" s="169" t="s">
        <v>393</v>
      </c>
    </row>
    <row r="90" spans="2:19" ht="29.25" customHeight="1" x14ac:dyDescent="0.25">
      <c r="B90" s="589"/>
      <c r="C90" s="563"/>
      <c r="D90" s="570" t="s">
        <v>575</v>
      </c>
      <c r="E90" s="586">
        <v>1000</v>
      </c>
      <c r="F90" s="570" t="s">
        <v>546</v>
      </c>
      <c r="G90" s="599" t="s">
        <v>545</v>
      </c>
      <c r="H90" s="564" t="s">
        <v>575</v>
      </c>
      <c r="I90" s="564">
        <v>1000</v>
      </c>
      <c r="J90" s="564" t="s">
        <v>546</v>
      </c>
      <c r="K90" s="566" t="s">
        <v>526</v>
      </c>
      <c r="L90" s="564" t="s">
        <v>575</v>
      </c>
      <c r="M90" s="564">
        <v>1000</v>
      </c>
      <c r="N90" s="564" t="s">
        <v>546</v>
      </c>
      <c r="O90" s="566" t="s">
        <v>526</v>
      </c>
      <c r="P90" s="564"/>
      <c r="Q90" s="564"/>
      <c r="R90" s="564"/>
      <c r="S90" s="566"/>
    </row>
    <row r="91" spans="2:19" ht="29.25" customHeight="1" x14ac:dyDescent="0.25">
      <c r="B91" s="589"/>
      <c r="C91" s="563"/>
      <c r="D91" s="571"/>
      <c r="E91" s="587"/>
      <c r="F91" s="571"/>
      <c r="G91" s="600"/>
      <c r="H91" s="565"/>
      <c r="I91" s="565"/>
      <c r="J91" s="565"/>
      <c r="K91" s="567"/>
      <c r="L91" s="565"/>
      <c r="M91" s="565"/>
      <c r="N91" s="565"/>
      <c r="O91" s="567"/>
      <c r="P91" s="565"/>
      <c r="Q91" s="565"/>
      <c r="R91" s="565"/>
      <c r="S91" s="567"/>
    </row>
    <row r="92" spans="2:19" ht="24" outlineLevel="1" x14ac:dyDescent="0.25">
      <c r="B92" s="589"/>
      <c r="C92" s="563"/>
      <c r="D92" s="168" t="s">
        <v>390</v>
      </c>
      <c r="E92" s="168" t="s">
        <v>391</v>
      </c>
      <c r="F92" s="184" t="s">
        <v>392</v>
      </c>
      <c r="G92" s="169" t="s">
        <v>393</v>
      </c>
      <c r="H92" s="168" t="s">
        <v>390</v>
      </c>
      <c r="I92" s="168" t="s">
        <v>391</v>
      </c>
      <c r="J92" s="184" t="s">
        <v>392</v>
      </c>
      <c r="K92" s="169" t="s">
        <v>393</v>
      </c>
      <c r="L92" s="168" t="s">
        <v>390</v>
      </c>
      <c r="M92" s="168" t="s">
        <v>391</v>
      </c>
      <c r="N92" s="184" t="s">
        <v>392</v>
      </c>
      <c r="O92" s="169" t="s">
        <v>393</v>
      </c>
      <c r="P92" s="168" t="s">
        <v>390</v>
      </c>
      <c r="Q92" s="168" t="s">
        <v>391</v>
      </c>
      <c r="R92" s="184" t="s">
        <v>392</v>
      </c>
      <c r="S92" s="169" t="s">
        <v>393</v>
      </c>
    </row>
    <row r="93" spans="2:19" ht="29.25" customHeight="1" outlineLevel="1" x14ac:dyDescent="0.25">
      <c r="B93" s="589"/>
      <c r="C93" s="563"/>
      <c r="D93" s="570" t="s">
        <v>583</v>
      </c>
      <c r="E93" s="586">
        <v>500</v>
      </c>
      <c r="F93" s="570" t="s">
        <v>546</v>
      </c>
      <c r="G93" s="599" t="s">
        <v>545</v>
      </c>
      <c r="H93" s="564" t="s">
        <v>583</v>
      </c>
      <c r="I93" s="564">
        <v>500</v>
      </c>
      <c r="J93" s="564" t="s">
        <v>546</v>
      </c>
      <c r="K93" s="566" t="s">
        <v>526</v>
      </c>
      <c r="L93" s="564" t="s">
        <v>583</v>
      </c>
      <c r="M93" s="564">
        <v>300</v>
      </c>
      <c r="N93" s="564" t="s">
        <v>546</v>
      </c>
      <c r="O93" s="566" t="s">
        <v>526</v>
      </c>
      <c r="P93" s="564"/>
      <c r="Q93" s="564"/>
      <c r="R93" s="564"/>
      <c r="S93" s="566"/>
    </row>
    <row r="94" spans="2:19" ht="29.25" customHeight="1" outlineLevel="1" x14ac:dyDescent="0.25">
      <c r="B94" s="589"/>
      <c r="C94" s="563"/>
      <c r="D94" s="571"/>
      <c r="E94" s="587"/>
      <c r="F94" s="571"/>
      <c r="G94" s="600"/>
      <c r="H94" s="565"/>
      <c r="I94" s="565"/>
      <c r="J94" s="565"/>
      <c r="K94" s="567"/>
      <c r="L94" s="565"/>
      <c r="M94" s="565"/>
      <c r="N94" s="565"/>
      <c r="O94" s="567"/>
      <c r="P94" s="565"/>
      <c r="Q94" s="565"/>
      <c r="R94" s="565"/>
      <c r="S94" s="567"/>
    </row>
    <row r="95" spans="2:19" ht="24" outlineLevel="1" x14ac:dyDescent="0.25">
      <c r="B95" s="589"/>
      <c r="C95" s="563"/>
      <c r="D95" s="168" t="s">
        <v>390</v>
      </c>
      <c r="E95" s="168" t="s">
        <v>391</v>
      </c>
      <c r="F95" s="184" t="s">
        <v>392</v>
      </c>
      <c r="G95" s="169" t="s">
        <v>393</v>
      </c>
      <c r="H95" s="168" t="s">
        <v>390</v>
      </c>
      <c r="I95" s="168" t="s">
        <v>391</v>
      </c>
      <c r="J95" s="184" t="s">
        <v>392</v>
      </c>
      <c r="K95" s="169" t="s">
        <v>393</v>
      </c>
      <c r="L95" s="168" t="s">
        <v>390</v>
      </c>
      <c r="M95" s="168" t="s">
        <v>391</v>
      </c>
      <c r="N95" s="184" t="s">
        <v>392</v>
      </c>
      <c r="O95" s="169" t="s">
        <v>393</v>
      </c>
      <c r="P95" s="168" t="s">
        <v>390</v>
      </c>
      <c r="Q95" s="168" t="s">
        <v>391</v>
      </c>
      <c r="R95" s="184" t="s">
        <v>392</v>
      </c>
      <c r="S95" s="169" t="s">
        <v>393</v>
      </c>
    </row>
    <row r="96" spans="2:19" ht="29.25" customHeight="1" outlineLevel="1" x14ac:dyDescent="0.25">
      <c r="B96" s="589"/>
      <c r="C96" s="563"/>
      <c r="D96" s="570" t="s">
        <v>565</v>
      </c>
      <c r="E96" s="586">
        <v>1500</v>
      </c>
      <c r="F96" s="570" t="s">
        <v>546</v>
      </c>
      <c r="G96" s="599" t="s">
        <v>545</v>
      </c>
      <c r="H96" s="564" t="s">
        <v>565</v>
      </c>
      <c r="I96" s="564">
        <v>1500</v>
      </c>
      <c r="J96" s="564" t="s">
        <v>546</v>
      </c>
      <c r="K96" s="566" t="s">
        <v>526</v>
      </c>
      <c r="L96" s="564" t="s">
        <v>565</v>
      </c>
      <c r="M96" s="564">
        <v>273</v>
      </c>
      <c r="N96" s="564" t="s">
        <v>546</v>
      </c>
      <c r="O96" s="566" t="s">
        <v>526</v>
      </c>
      <c r="P96" s="564"/>
      <c r="Q96" s="564"/>
      <c r="R96" s="564"/>
      <c r="S96" s="566"/>
    </row>
    <row r="97" spans="2:19" ht="29.25" customHeight="1" outlineLevel="1" x14ac:dyDescent="0.25">
      <c r="B97" s="589"/>
      <c r="C97" s="563"/>
      <c r="D97" s="571"/>
      <c r="E97" s="587"/>
      <c r="F97" s="571"/>
      <c r="G97" s="600"/>
      <c r="H97" s="565"/>
      <c r="I97" s="565"/>
      <c r="J97" s="565"/>
      <c r="K97" s="567"/>
      <c r="L97" s="565"/>
      <c r="M97" s="565"/>
      <c r="N97" s="565"/>
      <c r="O97" s="567"/>
      <c r="P97" s="565"/>
      <c r="Q97" s="565"/>
      <c r="R97" s="565"/>
      <c r="S97" s="567"/>
    </row>
    <row r="98" spans="2:19" ht="24" outlineLevel="1" x14ac:dyDescent="0.25">
      <c r="B98" s="589"/>
      <c r="C98" s="563"/>
      <c r="D98" s="168" t="s">
        <v>390</v>
      </c>
      <c r="E98" s="168" t="s">
        <v>391</v>
      </c>
      <c r="F98" s="184" t="s">
        <v>392</v>
      </c>
      <c r="G98" s="169" t="s">
        <v>393</v>
      </c>
      <c r="H98" s="168" t="s">
        <v>390</v>
      </c>
      <c r="I98" s="168" t="s">
        <v>391</v>
      </c>
      <c r="J98" s="184" t="s">
        <v>392</v>
      </c>
      <c r="K98" s="169" t="s">
        <v>393</v>
      </c>
      <c r="L98" s="168" t="s">
        <v>390</v>
      </c>
      <c r="M98" s="168" t="s">
        <v>391</v>
      </c>
      <c r="N98" s="184" t="s">
        <v>392</v>
      </c>
      <c r="O98" s="169" t="s">
        <v>393</v>
      </c>
      <c r="P98" s="168" t="s">
        <v>390</v>
      </c>
      <c r="Q98" s="168" t="s">
        <v>391</v>
      </c>
      <c r="R98" s="184" t="s">
        <v>392</v>
      </c>
      <c r="S98" s="169" t="s">
        <v>393</v>
      </c>
    </row>
    <row r="99" spans="2:19" ht="29.25" customHeight="1" outlineLevel="1" x14ac:dyDescent="0.25">
      <c r="B99" s="589"/>
      <c r="C99" s="563"/>
      <c r="D99" s="570" t="s">
        <v>579</v>
      </c>
      <c r="E99" s="586">
        <f>300000/300</f>
        <v>1000</v>
      </c>
      <c r="F99" s="570" t="s">
        <v>548</v>
      </c>
      <c r="G99" s="599" t="s">
        <v>545</v>
      </c>
      <c r="H99" s="564" t="s">
        <v>579</v>
      </c>
      <c r="I99" s="564">
        <v>1000</v>
      </c>
      <c r="J99" s="564" t="s">
        <v>548</v>
      </c>
      <c r="K99" s="566" t="s">
        <v>526</v>
      </c>
      <c r="L99" s="564"/>
      <c r="M99" s="564"/>
      <c r="N99" s="564"/>
      <c r="O99" s="566"/>
      <c r="P99" s="564"/>
      <c r="Q99" s="564"/>
      <c r="R99" s="564"/>
      <c r="S99" s="566"/>
    </row>
    <row r="100" spans="2:19" ht="29.25" customHeight="1" outlineLevel="1" x14ac:dyDescent="0.25">
      <c r="B100" s="589"/>
      <c r="C100" s="563"/>
      <c r="D100" s="571"/>
      <c r="E100" s="587"/>
      <c r="F100" s="571"/>
      <c r="G100" s="600"/>
      <c r="H100" s="565"/>
      <c r="I100" s="565"/>
      <c r="J100" s="565"/>
      <c r="K100" s="567"/>
      <c r="L100" s="565"/>
      <c r="M100" s="565"/>
      <c r="N100" s="565"/>
      <c r="O100" s="567"/>
      <c r="P100" s="565"/>
      <c r="Q100" s="565"/>
      <c r="R100" s="565"/>
      <c r="S100" s="567"/>
    </row>
    <row r="101" spans="2:19" ht="24" outlineLevel="1" x14ac:dyDescent="0.25">
      <c r="B101" s="589"/>
      <c r="C101" s="563"/>
      <c r="D101" s="168" t="s">
        <v>390</v>
      </c>
      <c r="E101" s="168" t="s">
        <v>391</v>
      </c>
      <c r="F101" s="270" t="s">
        <v>392</v>
      </c>
      <c r="G101" s="169" t="s">
        <v>393</v>
      </c>
      <c r="H101" s="168" t="s">
        <v>390</v>
      </c>
      <c r="I101" s="168" t="s">
        <v>391</v>
      </c>
      <c r="J101" s="270" t="s">
        <v>392</v>
      </c>
      <c r="K101" s="169" t="s">
        <v>393</v>
      </c>
      <c r="L101" s="168" t="s">
        <v>390</v>
      </c>
      <c r="M101" s="168" t="s">
        <v>391</v>
      </c>
      <c r="N101" s="270" t="s">
        <v>392</v>
      </c>
      <c r="O101" s="169" t="s">
        <v>393</v>
      </c>
      <c r="P101" s="168" t="s">
        <v>390</v>
      </c>
      <c r="Q101" s="168" t="s">
        <v>391</v>
      </c>
      <c r="R101" s="270" t="s">
        <v>392</v>
      </c>
      <c r="S101" s="169" t="s">
        <v>393</v>
      </c>
    </row>
    <row r="102" spans="2:19" ht="29.25" customHeight="1" outlineLevel="1" x14ac:dyDescent="0.25">
      <c r="B102" s="589"/>
      <c r="C102" s="563"/>
      <c r="D102" s="570" t="s">
        <v>287</v>
      </c>
      <c r="E102" s="586">
        <v>2000</v>
      </c>
      <c r="F102" s="570" t="s">
        <v>546</v>
      </c>
      <c r="G102" s="599" t="s">
        <v>545</v>
      </c>
      <c r="H102" s="564" t="s">
        <v>287</v>
      </c>
      <c r="I102" s="564">
        <v>2000</v>
      </c>
      <c r="J102" s="564" t="s">
        <v>546</v>
      </c>
      <c r="K102" s="566" t="s">
        <v>526</v>
      </c>
      <c r="L102" s="564" t="s">
        <v>287</v>
      </c>
      <c r="M102" s="564">
        <v>525</v>
      </c>
      <c r="N102" s="564" t="s">
        <v>546</v>
      </c>
      <c r="O102" s="566" t="s">
        <v>526</v>
      </c>
      <c r="P102" s="564"/>
      <c r="Q102" s="564"/>
      <c r="R102" s="564"/>
      <c r="S102" s="566"/>
    </row>
    <row r="103" spans="2:19" ht="29.25" customHeight="1" outlineLevel="1" x14ac:dyDescent="0.25">
      <c r="B103" s="589"/>
      <c r="C103" s="563"/>
      <c r="D103" s="571"/>
      <c r="E103" s="587"/>
      <c r="F103" s="571"/>
      <c r="G103" s="600"/>
      <c r="H103" s="565"/>
      <c r="I103" s="565"/>
      <c r="J103" s="565"/>
      <c r="K103" s="567"/>
      <c r="L103" s="565"/>
      <c r="M103" s="565"/>
      <c r="N103" s="565"/>
      <c r="O103" s="567"/>
      <c r="P103" s="565"/>
      <c r="Q103" s="565"/>
      <c r="R103" s="565"/>
      <c r="S103" s="567"/>
    </row>
    <row r="104" spans="2:19" ht="15.75" thickBot="1" x14ac:dyDescent="0.3">
      <c r="B104" s="157"/>
      <c r="C104" s="157"/>
    </row>
    <row r="105" spans="2:19" ht="15.75" thickBot="1" x14ac:dyDescent="0.3">
      <c r="B105" s="157"/>
      <c r="C105" s="157"/>
      <c r="D105" s="574" t="s">
        <v>328</v>
      </c>
      <c r="E105" s="575"/>
      <c r="F105" s="575"/>
      <c r="G105" s="576"/>
      <c r="H105" s="577" t="s">
        <v>394</v>
      </c>
      <c r="I105" s="578"/>
      <c r="J105" s="578"/>
      <c r="K105" s="579"/>
      <c r="L105" s="577" t="s">
        <v>330</v>
      </c>
      <c r="M105" s="578"/>
      <c r="N105" s="578"/>
      <c r="O105" s="579"/>
      <c r="P105" s="577" t="s">
        <v>331</v>
      </c>
      <c r="Q105" s="578"/>
      <c r="R105" s="578"/>
      <c r="S105" s="579"/>
    </row>
    <row r="106" spans="2:19" ht="33.75" customHeight="1" x14ac:dyDescent="0.25">
      <c r="B106" s="623" t="s">
        <v>395</v>
      </c>
      <c r="C106" s="601" t="s">
        <v>396</v>
      </c>
      <c r="D106" s="215" t="s">
        <v>397</v>
      </c>
      <c r="E106" s="216" t="s">
        <v>398</v>
      </c>
      <c r="F106" s="603" t="s">
        <v>399</v>
      </c>
      <c r="G106" s="611"/>
      <c r="H106" s="215" t="s">
        <v>397</v>
      </c>
      <c r="I106" s="216" t="s">
        <v>398</v>
      </c>
      <c r="J106" s="603" t="s">
        <v>399</v>
      </c>
      <c r="K106" s="611"/>
      <c r="L106" s="215" t="s">
        <v>397</v>
      </c>
      <c r="M106" s="216" t="s">
        <v>398</v>
      </c>
      <c r="N106" s="603" t="s">
        <v>399</v>
      </c>
      <c r="O106" s="611"/>
      <c r="P106" s="215" t="s">
        <v>397</v>
      </c>
      <c r="Q106" s="216" t="s">
        <v>398</v>
      </c>
      <c r="R106" s="603" t="s">
        <v>399</v>
      </c>
      <c r="S106" s="611"/>
    </row>
    <row r="107" spans="2:19" ht="30" customHeight="1" x14ac:dyDescent="0.25">
      <c r="B107" s="624"/>
      <c r="C107" s="602"/>
      <c r="D107" s="217"/>
      <c r="E107" s="218"/>
      <c r="F107" s="605"/>
      <c r="G107" s="626"/>
      <c r="H107" s="219"/>
      <c r="I107" s="220"/>
      <c r="J107" s="627"/>
      <c r="K107" s="628"/>
      <c r="L107" s="219"/>
      <c r="M107" s="220"/>
      <c r="N107" s="627"/>
      <c r="O107" s="628"/>
      <c r="P107" s="219"/>
      <c r="Q107" s="220"/>
      <c r="R107" s="627"/>
      <c r="S107" s="628"/>
    </row>
    <row r="108" spans="2:19" ht="32.25" customHeight="1" x14ac:dyDescent="0.25">
      <c r="B108" s="624"/>
      <c r="C108" s="623" t="s">
        <v>400</v>
      </c>
      <c r="D108" s="221" t="s">
        <v>397</v>
      </c>
      <c r="E108" s="168" t="s">
        <v>398</v>
      </c>
      <c r="F108" s="168" t="s">
        <v>401</v>
      </c>
      <c r="G108" s="191" t="s">
        <v>402</v>
      </c>
      <c r="H108" s="221" t="s">
        <v>397</v>
      </c>
      <c r="I108" s="168" t="s">
        <v>398</v>
      </c>
      <c r="J108" s="168" t="s">
        <v>401</v>
      </c>
      <c r="K108" s="191" t="s">
        <v>402</v>
      </c>
      <c r="L108" s="221" t="s">
        <v>397</v>
      </c>
      <c r="M108" s="168" t="s">
        <v>398</v>
      </c>
      <c r="N108" s="168" t="s">
        <v>401</v>
      </c>
      <c r="O108" s="191" t="s">
        <v>402</v>
      </c>
      <c r="P108" s="221" t="s">
        <v>397</v>
      </c>
      <c r="Q108" s="168" t="s">
        <v>398</v>
      </c>
      <c r="R108" s="168" t="s">
        <v>401</v>
      </c>
      <c r="S108" s="191" t="s">
        <v>402</v>
      </c>
    </row>
    <row r="109" spans="2:19" ht="27.75" customHeight="1" x14ac:dyDescent="0.25">
      <c r="B109" s="624"/>
      <c r="C109" s="624"/>
      <c r="D109" s="217"/>
      <c r="E109" s="186"/>
      <c r="F109" s="202"/>
      <c r="G109" s="211"/>
      <c r="H109" s="219"/>
      <c r="I109" s="188"/>
      <c r="J109" s="204"/>
      <c r="K109" s="214"/>
      <c r="L109" s="219"/>
      <c r="M109" s="188"/>
      <c r="N109" s="204"/>
      <c r="O109" s="214"/>
      <c r="P109" s="219"/>
      <c r="Q109" s="188"/>
      <c r="R109" s="204"/>
      <c r="S109" s="214"/>
    </row>
    <row r="110" spans="2:19" ht="27.75" customHeight="1" outlineLevel="1" x14ac:dyDescent="0.25">
      <c r="B110" s="624"/>
      <c r="C110" s="624"/>
      <c r="D110" s="221" t="s">
        <v>397</v>
      </c>
      <c r="E110" s="168" t="s">
        <v>398</v>
      </c>
      <c r="F110" s="168" t="s">
        <v>401</v>
      </c>
      <c r="G110" s="191" t="s">
        <v>402</v>
      </c>
      <c r="H110" s="221" t="s">
        <v>397</v>
      </c>
      <c r="I110" s="168" t="s">
        <v>398</v>
      </c>
      <c r="J110" s="168" t="s">
        <v>401</v>
      </c>
      <c r="K110" s="191" t="s">
        <v>402</v>
      </c>
      <c r="L110" s="221" t="s">
        <v>397</v>
      </c>
      <c r="M110" s="168" t="s">
        <v>398</v>
      </c>
      <c r="N110" s="168" t="s">
        <v>401</v>
      </c>
      <c r="O110" s="191" t="s">
        <v>402</v>
      </c>
      <c r="P110" s="221" t="s">
        <v>397</v>
      </c>
      <c r="Q110" s="168" t="s">
        <v>398</v>
      </c>
      <c r="R110" s="168" t="s">
        <v>401</v>
      </c>
      <c r="S110" s="191" t="s">
        <v>402</v>
      </c>
    </row>
    <row r="111" spans="2:19" ht="27.75" customHeight="1" outlineLevel="1" x14ac:dyDescent="0.25">
      <c r="B111" s="624"/>
      <c r="C111" s="624"/>
      <c r="D111" s="217"/>
      <c r="E111" s="186"/>
      <c r="F111" s="202"/>
      <c r="G111" s="211"/>
      <c r="H111" s="219"/>
      <c r="I111" s="188"/>
      <c r="J111" s="204"/>
      <c r="K111" s="214"/>
      <c r="L111" s="219"/>
      <c r="M111" s="188"/>
      <c r="N111" s="204"/>
      <c r="O111" s="214"/>
      <c r="P111" s="219"/>
      <c r="Q111" s="188"/>
      <c r="R111" s="204"/>
      <c r="S111" s="214"/>
    </row>
    <row r="112" spans="2:19" ht="27.75" customHeight="1" outlineLevel="1" x14ac:dyDescent="0.25">
      <c r="B112" s="624"/>
      <c r="C112" s="624"/>
      <c r="D112" s="221" t="s">
        <v>397</v>
      </c>
      <c r="E112" s="168" t="s">
        <v>398</v>
      </c>
      <c r="F112" s="168" t="s">
        <v>401</v>
      </c>
      <c r="G112" s="191" t="s">
        <v>402</v>
      </c>
      <c r="H112" s="221" t="s">
        <v>397</v>
      </c>
      <c r="I112" s="168" t="s">
        <v>398</v>
      </c>
      <c r="J112" s="168" t="s">
        <v>401</v>
      </c>
      <c r="K112" s="191" t="s">
        <v>402</v>
      </c>
      <c r="L112" s="221" t="s">
        <v>397</v>
      </c>
      <c r="M112" s="168" t="s">
        <v>398</v>
      </c>
      <c r="N112" s="168" t="s">
        <v>401</v>
      </c>
      <c r="O112" s="191" t="s">
        <v>402</v>
      </c>
      <c r="P112" s="221" t="s">
        <v>397</v>
      </c>
      <c r="Q112" s="168" t="s">
        <v>398</v>
      </c>
      <c r="R112" s="168" t="s">
        <v>401</v>
      </c>
      <c r="S112" s="191" t="s">
        <v>402</v>
      </c>
    </row>
    <row r="113" spans="2:19" ht="27.75" customHeight="1" outlineLevel="1" x14ac:dyDescent="0.25">
      <c r="B113" s="624"/>
      <c r="C113" s="624"/>
      <c r="D113" s="217"/>
      <c r="E113" s="186"/>
      <c r="F113" s="202"/>
      <c r="G113" s="211"/>
      <c r="H113" s="219"/>
      <c r="I113" s="188"/>
      <c r="J113" s="204"/>
      <c r="K113" s="214"/>
      <c r="L113" s="219"/>
      <c r="M113" s="188"/>
      <c r="N113" s="204"/>
      <c r="O113" s="214"/>
      <c r="P113" s="219"/>
      <c r="Q113" s="188"/>
      <c r="R113" s="204"/>
      <c r="S113" s="214"/>
    </row>
    <row r="114" spans="2:19" ht="27.75" customHeight="1" outlineLevel="1" x14ac:dyDescent="0.25">
      <c r="B114" s="624"/>
      <c r="C114" s="624"/>
      <c r="D114" s="221" t="s">
        <v>397</v>
      </c>
      <c r="E114" s="168" t="s">
        <v>398</v>
      </c>
      <c r="F114" s="168" t="s">
        <v>401</v>
      </c>
      <c r="G114" s="191" t="s">
        <v>402</v>
      </c>
      <c r="H114" s="221" t="s">
        <v>397</v>
      </c>
      <c r="I114" s="168" t="s">
        <v>398</v>
      </c>
      <c r="J114" s="168" t="s">
        <v>401</v>
      </c>
      <c r="K114" s="191" t="s">
        <v>402</v>
      </c>
      <c r="L114" s="221" t="s">
        <v>397</v>
      </c>
      <c r="M114" s="168" t="s">
        <v>398</v>
      </c>
      <c r="N114" s="168" t="s">
        <v>401</v>
      </c>
      <c r="O114" s="191" t="s">
        <v>402</v>
      </c>
      <c r="P114" s="221" t="s">
        <v>397</v>
      </c>
      <c r="Q114" s="168" t="s">
        <v>398</v>
      </c>
      <c r="R114" s="168" t="s">
        <v>401</v>
      </c>
      <c r="S114" s="191" t="s">
        <v>402</v>
      </c>
    </row>
    <row r="115" spans="2:19" ht="27.75" customHeight="1" outlineLevel="1" x14ac:dyDescent="0.25">
      <c r="B115" s="625"/>
      <c r="C115" s="625"/>
      <c r="D115" s="217"/>
      <c r="E115" s="186"/>
      <c r="F115" s="202"/>
      <c r="G115" s="211"/>
      <c r="H115" s="219"/>
      <c r="I115" s="188"/>
      <c r="J115" s="204"/>
      <c r="K115" s="214"/>
      <c r="L115" s="219"/>
      <c r="M115" s="188"/>
      <c r="N115" s="204"/>
      <c r="O115" s="214"/>
      <c r="P115" s="219"/>
      <c r="Q115" s="188"/>
      <c r="R115" s="204"/>
      <c r="S115" s="214"/>
    </row>
    <row r="116" spans="2:19" ht="26.25" customHeight="1" x14ac:dyDescent="0.25">
      <c r="B116" s="563" t="s">
        <v>403</v>
      </c>
      <c r="C116" s="563" t="s">
        <v>404</v>
      </c>
      <c r="D116" s="222" t="s">
        <v>405</v>
      </c>
      <c r="E116" s="222" t="s">
        <v>406</v>
      </c>
      <c r="F116" s="222" t="s">
        <v>327</v>
      </c>
      <c r="G116" s="223" t="s">
        <v>407</v>
      </c>
      <c r="H116" s="224" t="s">
        <v>405</v>
      </c>
      <c r="I116" s="222" t="s">
        <v>406</v>
      </c>
      <c r="J116" s="222" t="s">
        <v>327</v>
      </c>
      <c r="K116" s="223" t="s">
        <v>407</v>
      </c>
      <c r="L116" s="222" t="s">
        <v>405</v>
      </c>
      <c r="M116" s="222" t="s">
        <v>406</v>
      </c>
      <c r="N116" s="222" t="s">
        <v>327</v>
      </c>
      <c r="O116" s="223" t="s">
        <v>407</v>
      </c>
      <c r="P116" s="222" t="s">
        <v>405</v>
      </c>
      <c r="Q116" s="222" t="s">
        <v>406</v>
      </c>
      <c r="R116" s="222" t="s">
        <v>327</v>
      </c>
      <c r="S116" s="223" t="s">
        <v>407</v>
      </c>
    </row>
    <row r="117" spans="2:19" ht="32.25" customHeight="1" x14ac:dyDescent="0.25">
      <c r="B117" s="563"/>
      <c r="C117" s="563"/>
      <c r="D117" s="185"/>
      <c r="E117" s="185"/>
      <c r="F117" s="185"/>
      <c r="G117" s="185"/>
      <c r="H117" s="207"/>
      <c r="I117" s="187"/>
      <c r="J117" s="187"/>
      <c r="K117" s="208"/>
      <c r="L117" s="187"/>
      <c r="M117" s="187"/>
      <c r="N117" s="187"/>
      <c r="O117" s="208"/>
      <c r="P117" s="187"/>
      <c r="Q117" s="187"/>
      <c r="R117" s="187"/>
      <c r="S117" s="208"/>
    </row>
    <row r="118" spans="2:19" ht="32.25" customHeight="1" x14ac:dyDescent="0.25">
      <c r="B118" s="563"/>
      <c r="C118" s="563" t="s">
        <v>408</v>
      </c>
      <c r="D118" s="168" t="s">
        <v>409</v>
      </c>
      <c r="E118" s="568" t="s">
        <v>410</v>
      </c>
      <c r="F118" s="569"/>
      <c r="G118" s="169" t="s">
        <v>411</v>
      </c>
      <c r="H118" s="168" t="s">
        <v>409</v>
      </c>
      <c r="I118" s="568" t="s">
        <v>410</v>
      </c>
      <c r="J118" s="569"/>
      <c r="K118" s="169" t="s">
        <v>411</v>
      </c>
      <c r="L118" s="168" t="s">
        <v>409</v>
      </c>
      <c r="M118" s="568" t="s">
        <v>410</v>
      </c>
      <c r="N118" s="569"/>
      <c r="O118" s="169" t="s">
        <v>411</v>
      </c>
      <c r="P118" s="168" t="s">
        <v>409</v>
      </c>
      <c r="Q118" s="168" t="s">
        <v>410</v>
      </c>
      <c r="R118" s="568" t="s">
        <v>410</v>
      </c>
      <c r="S118" s="569"/>
    </row>
    <row r="119" spans="2:19" ht="23.25" customHeight="1" x14ac:dyDescent="0.25">
      <c r="B119" s="563"/>
      <c r="C119" s="563"/>
      <c r="D119" s="225">
        <v>16983</v>
      </c>
      <c r="E119" s="615" t="s">
        <v>449</v>
      </c>
      <c r="F119" s="616"/>
      <c r="G119" s="282">
        <f>106870/300</f>
        <v>356.23333333333335</v>
      </c>
      <c r="H119" s="226"/>
      <c r="I119" s="572" t="s">
        <v>449</v>
      </c>
      <c r="J119" s="573"/>
      <c r="K119" s="197"/>
      <c r="L119" s="226">
        <v>12911</v>
      </c>
      <c r="M119" s="572" t="s">
        <v>449</v>
      </c>
      <c r="N119" s="573"/>
      <c r="O119" s="175"/>
      <c r="P119" s="226"/>
      <c r="Q119" s="173"/>
      <c r="R119" s="572"/>
      <c r="S119" s="573"/>
    </row>
    <row r="120" spans="2:19" ht="23.25" customHeight="1" outlineLevel="1" x14ac:dyDescent="0.25">
      <c r="B120" s="563"/>
      <c r="C120" s="563"/>
      <c r="D120" s="168" t="s">
        <v>409</v>
      </c>
      <c r="E120" s="568" t="s">
        <v>410</v>
      </c>
      <c r="F120" s="569"/>
      <c r="G120" s="169" t="s">
        <v>411</v>
      </c>
      <c r="H120" s="168" t="s">
        <v>409</v>
      </c>
      <c r="I120" s="568" t="s">
        <v>410</v>
      </c>
      <c r="J120" s="569"/>
      <c r="K120" s="169" t="s">
        <v>411</v>
      </c>
      <c r="L120" s="168" t="s">
        <v>409</v>
      </c>
      <c r="M120" s="568" t="s">
        <v>410</v>
      </c>
      <c r="N120" s="569"/>
      <c r="O120" s="169" t="s">
        <v>411</v>
      </c>
      <c r="P120" s="168" t="s">
        <v>409</v>
      </c>
      <c r="Q120" s="168" t="s">
        <v>410</v>
      </c>
      <c r="R120" s="568" t="s">
        <v>410</v>
      </c>
      <c r="S120" s="569"/>
    </row>
    <row r="121" spans="2:19" ht="23.25" customHeight="1" outlineLevel="1" x14ac:dyDescent="0.25">
      <c r="B121" s="563"/>
      <c r="C121" s="563"/>
      <c r="D121" s="225">
        <v>72</v>
      </c>
      <c r="E121" s="615" t="s">
        <v>469</v>
      </c>
      <c r="F121" s="616"/>
      <c r="G121" s="282">
        <f>232733/300</f>
        <v>775.77666666666664</v>
      </c>
      <c r="H121" s="226"/>
      <c r="I121" s="572" t="s">
        <v>469</v>
      </c>
      <c r="J121" s="573"/>
      <c r="K121" s="175"/>
      <c r="L121" s="226"/>
      <c r="M121" s="572" t="s">
        <v>469</v>
      </c>
      <c r="N121" s="573"/>
      <c r="O121" s="175"/>
      <c r="P121" s="226"/>
      <c r="Q121" s="173"/>
      <c r="R121" s="572"/>
      <c r="S121" s="573"/>
    </row>
    <row r="122" spans="2:19" ht="23.25" customHeight="1" outlineLevel="1" x14ac:dyDescent="0.25">
      <c r="B122" s="563"/>
      <c r="C122" s="563"/>
      <c r="D122" s="168" t="s">
        <v>409</v>
      </c>
      <c r="E122" s="568" t="s">
        <v>410</v>
      </c>
      <c r="F122" s="569"/>
      <c r="G122" s="169" t="s">
        <v>411</v>
      </c>
      <c r="H122" s="168" t="s">
        <v>409</v>
      </c>
      <c r="I122" s="568" t="s">
        <v>410</v>
      </c>
      <c r="J122" s="569"/>
      <c r="K122" s="169" t="s">
        <v>411</v>
      </c>
      <c r="L122" s="168" t="s">
        <v>409</v>
      </c>
      <c r="M122" s="568" t="s">
        <v>410</v>
      </c>
      <c r="N122" s="569"/>
      <c r="O122" s="169" t="s">
        <v>411</v>
      </c>
      <c r="P122" s="168" t="s">
        <v>409</v>
      </c>
      <c r="Q122" s="168" t="s">
        <v>410</v>
      </c>
      <c r="R122" s="568" t="s">
        <v>410</v>
      </c>
      <c r="S122" s="569"/>
    </row>
    <row r="123" spans="2:19" ht="23.25" customHeight="1" outlineLevel="1" x14ac:dyDescent="0.25">
      <c r="B123" s="563"/>
      <c r="C123" s="563"/>
      <c r="D123" s="225">
        <v>688</v>
      </c>
      <c r="E123" s="615" t="s">
        <v>475</v>
      </c>
      <c r="F123" s="616"/>
      <c r="G123" s="282">
        <f>111708/300</f>
        <v>372.36</v>
      </c>
      <c r="H123" s="226"/>
      <c r="I123" s="572" t="s">
        <v>475</v>
      </c>
      <c r="J123" s="573"/>
      <c r="K123" s="175"/>
      <c r="L123" s="226">
        <v>979</v>
      </c>
      <c r="M123" s="572" t="s">
        <v>475</v>
      </c>
      <c r="N123" s="573"/>
      <c r="O123" s="175"/>
      <c r="P123" s="226"/>
      <c r="Q123" s="173"/>
      <c r="R123" s="572"/>
      <c r="S123" s="573"/>
    </row>
    <row r="124" spans="2:19" ht="23.25" customHeight="1" outlineLevel="1" x14ac:dyDescent="0.25">
      <c r="B124" s="563"/>
      <c r="C124" s="563"/>
      <c r="D124" s="168" t="s">
        <v>409</v>
      </c>
      <c r="E124" s="568" t="s">
        <v>410</v>
      </c>
      <c r="F124" s="569"/>
      <c r="G124" s="169" t="s">
        <v>411</v>
      </c>
      <c r="H124" s="168" t="s">
        <v>409</v>
      </c>
      <c r="I124" s="568" t="s">
        <v>410</v>
      </c>
      <c r="J124" s="569"/>
      <c r="K124" s="169" t="s">
        <v>411</v>
      </c>
      <c r="L124" s="168" t="s">
        <v>409</v>
      </c>
      <c r="M124" s="568" t="s">
        <v>410</v>
      </c>
      <c r="N124" s="569"/>
      <c r="O124" s="169" t="s">
        <v>411</v>
      </c>
      <c r="P124" s="168" t="s">
        <v>409</v>
      </c>
      <c r="Q124" s="168" t="s">
        <v>410</v>
      </c>
      <c r="R124" s="568" t="s">
        <v>410</v>
      </c>
      <c r="S124" s="569"/>
    </row>
    <row r="125" spans="2:19" ht="23.25" customHeight="1" outlineLevel="1" x14ac:dyDescent="0.25">
      <c r="B125" s="563"/>
      <c r="C125" s="563"/>
      <c r="D125" s="225">
        <v>15069</v>
      </c>
      <c r="E125" s="615" t="s">
        <v>486</v>
      </c>
      <c r="F125" s="616"/>
      <c r="G125" s="282">
        <f>334560/300</f>
        <v>1115.2</v>
      </c>
      <c r="H125" s="226"/>
      <c r="I125" s="572" t="s">
        <v>486</v>
      </c>
      <c r="J125" s="573"/>
      <c r="K125" s="175"/>
      <c r="L125" s="226">
        <v>720</v>
      </c>
      <c r="M125" s="572" t="s">
        <v>486</v>
      </c>
      <c r="N125" s="573"/>
      <c r="O125" s="175"/>
      <c r="P125" s="226"/>
      <c r="Q125" s="173"/>
      <c r="R125" s="572"/>
      <c r="S125" s="573"/>
    </row>
    <row r="126" spans="2:19" ht="23.25" customHeight="1" outlineLevel="1" x14ac:dyDescent="0.25">
      <c r="B126" s="563"/>
      <c r="C126" s="563"/>
      <c r="D126" s="168" t="s">
        <v>409</v>
      </c>
      <c r="E126" s="568" t="s">
        <v>410</v>
      </c>
      <c r="F126" s="569"/>
      <c r="G126" s="169" t="s">
        <v>411</v>
      </c>
      <c r="H126" s="168" t="s">
        <v>409</v>
      </c>
      <c r="I126" s="568" t="s">
        <v>410</v>
      </c>
      <c r="J126" s="569"/>
      <c r="K126" s="169" t="s">
        <v>411</v>
      </c>
      <c r="L126" s="168" t="s">
        <v>409</v>
      </c>
      <c r="M126" s="568" t="s">
        <v>410</v>
      </c>
      <c r="N126" s="569"/>
      <c r="O126" s="169" t="s">
        <v>411</v>
      </c>
      <c r="P126" s="168" t="s">
        <v>409</v>
      </c>
      <c r="Q126" s="168" t="s">
        <v>410</v>
      </c>
      <c r="R126" s="568" t="s">
        <v>410</v>
      </c>
      <c r="S126" s="569"/>
    </row>
    <row r="127" spans="2:19" ht="23.25" customHeight="1" outlineLevel="1" x14ac:dyDescent="0.25">
      <c r="B127" s="563"/>
      <c r="C127" s="563"/>
      <c r="D127" s="225">
        <v>3090</v>
      </c>
      <c r="E127" s="615" t="s">
        <v>499</v>
      </c>
      <c r="F127" s="616"/>
      <c r="G127" s="282">
        <f>468992/300</f>
        <v>1563.3066666666666</v>
      </c>
      <c r="H127" s="226"/>
      <c r="I127" s="572" t="s">
        <v>499</v>
      </c>
      <c r="J127" s="573"/>
      <c r="K127" s="175"/>
      <c r="L127" s="226">
        <v>35</v>
      </c>
      <c r="M127" s="572" t="s">
        <v>499</v>
      </c>
      <c r="N127" s="573"/>
      <c r="O127" s="175"/>
      <c r="P127" s="226"/>
      <c r="Q127" s="173"/>
      <c r="R127" s="572"/>
      <c r="S127" s="573"/>
    </row>
    <row r="128" spans="2:19" ht="15.75" thickBot="1" x14ac:dyDescent="0.3">
      <c r="B128" s="157"/>
      <c r="C128" s="157"/>
    </row>
    <row r="129" spans="2:19" ht="15.75" thickBot="1" x14ac:dyDescent="0.3">
      <c r="B129" s="157"/>
      <c r="C129" s="157"/>
      <c r="D129" s="574" t="s">
        <v>328</v>
      </c>
      <c r="E129" s="575"/>
      <c r="F129" s="575"/>
      <c r="G129" s="576"/>
      <c r="H129" s="574" t="s">
        <v>329</v>
      </c>
      <c r="I129" s="575"/>
      <c r="J129" s="575"/>
      <c r="K129" s="576"/>
      <c r="L129" s="575" t="s">
        <v>330</v>
      </c>
      <c r="M129" s="575"/>
      <c r="N129" s="575"/>
      <c r="O129" s="575"/>
      <c r="P129" s="574" t="s">
        <v>331</v>
      </c>
      <c r="Q129" s="575"/>
      <c r="R129" s="575"/>
      <c r="S129" s="576"/>
    </row>
    <row r="130" spans="2:19" x14ac:dyDescent="0.25">
      <c r="B130" s="601" t="s">
        <v>412</v>
      </c>
      <c r="C130" s="601" t="s">
        <v>413</v>
      </c>
      <c r="D130" s="603" t="s">
        <v>414</v>
      </c>
      <c r="E130" s="614"/>
      <c r="F130" s="614"/>
      <c r="G130" s="611"/>
      <c r="H130" s="603" t="s">
        <v>414</v>
      </c>
      <c r="I130" s="614"/>
      <c r="J130" s="614"/>
      <c r="K130" s="611"/>
      <c r="L130" s="603" t="s">
        <v>414</v>
      </c>
      <c r="M130" s="614"/>
      <c r="N130" s="614"/>
      <c r="O130" s="611"/>
      <c r="P130" s="603" t="s">
        <v>414</v>
      </c>
      <c r="Q130" s="614"/>
      <c r="R130" s="614"/>
      <c r="S130" s="611"/>
    </row>
    <row r="131" spans="2:19" ht="45" customHeight="1" x14ac:dyDescent="0.25">
      <c r="B131" s="602"/>
      <c r="C131" s="602"/>
      <c r="D131" s="617"/>
      <c r="E131" s="618"/>
      <c r="F131" s="618"/>
      <c r="G131" s="619"/>
      <c r="H131" s="620"/>
      <c r="I131" s="621"/>
      <c r="J131" s="621"/>
      <c r="K131" s="622"/>
      <c r="L131" s="620"/>
      <c r="M131" s="621"/>
      <c r="N131" s="621"/>
      <c r="O131" s="622"/>
      <c r="P131" s="620"/>
      <c r="Q131" s="621"/>
      <c r="R131" s="621"/>
      <c r="S131" s="622"/>
    </row>
    <row r="132" spans="2:19" ht="32.25" customHeight="1" x14ac:dyDescent="0.25">
      <c r="B132" s="607" t="s">
        <v>415</v>
      </c>
      <c r="C132" s="607" t="s">
        <v>416</v>
      </c>
      <c r="D132" s="222" t="s">
        <v>417</v>
      </c>
      <c r="E132" s="190" t="s">
        <v>327</v>
      </c>
      <c r="F132" s="168" t="s">
        <v>349</v>
      </c>
      <c r="G132" s="169" t="s">
        <v>366</v>
      </c>
      <c r="H132" s="222" t="s">
        <v>417</v>
      </c>
      <c r="I132" s="236" t="s">
        <v>327</v>
      </c>
      <c r="J132" s="168" t="s">
        <v>349</v>
      </c>
      <c r="K132" s="169" t="s">
        <v>366</v>
      </c>
      <c r="L132" s="222" t="s">
        <v>417</v>
      </c>
      <c r="M132" s="236" t="s">
        <v>327</v>
      </c>
      <c r="N132" s="168" t="s">
        <v>349</v>
      </c>
      <c r="O132" s="169" t="s">
        <v>366</v>
      </c>
      <c r="P132" s="222" t="s">
        <v>417</v>
      </c>
      <c r="Q132" s="236" t="s">
        <v>327</v>
      </c>
      <c r="R132" s="168" t="s">
        <v>349</v>
      </c>
      <c r="S132" s="169" t="s">
        <v>366</v>
      </c>
    </row>
    <row r="133" spans="2:19" ht="23.25" customHeight="1" x14ac:dyDescent="0.25">
      <c r="B133" s="608"/>
      <c r="C133" s="609"/>
      <c r="D133" s="185"/>
      <c r="E133" s="227"/>
      <c r="F133" s="171"/>
      <c r="G133" s="206"/>
      <c r="H133" s="187"/>
      <c r="I133" s="239"/>
      <c r="J133" s="187"/>
      <c r="K133" s="237"/>
      <c r="L133" s="187"/>
      <c r="M133" s="239"/>
      <c r="N133" s="187"/>
      <c r="O133" s="237"/>
      <c r="P133" s="187"/>
      <c r="Q133" s="239"/>
      <c r="R133" s="187"/>
      <c r="S133" s="237"/>
    </row>
    <row r="134" spans="2:19" ht="29.25" customHeight="1" x14ac:dyDescent="0.25">
      <c r="B134" s="608"/>
      <c r="C134" s="607" t="s">
        <v>418</v>
      </c>
      <c r="D134" s="168" t="s">
        <v>419</v>
      </c>
      <c r="E134" s="568" t="s">
        <v>420</v>
      </c>
      <c r="F134" s="569"/>
      <c r="G134" s="169" t="s">
        <v>421</v>
      </c>
      <c r="H134" s="168" t="s">
        <v>419</v>
      </c>
      <c r="I134" s="568" t="s">
        <v>420</v>
      </c>
      <c r="J134" s="569"/>
      <c r="K134" s="169" t="s">
        <v>421</v>
      </c>
      <c r="L134" s="168" t="s">
        <v>419</v>
      </c>
      <c r="M134" s="568" t="s">
        <v>420</v>
      </c>
      <c r="N134" s="569"/>
      <c r="O134" s="169" t="s">
        <v>421</v>
      </c>
      <c r="P134" s="168" t="s">
        <v>419</v>
      </c>
      <c r="Q134" s="568" t="s">
        <v>420</v>
      </c>
      <c r="R134" s="569"/>
      <c r="S134" s="169" t="s">
        <v>421</v>
      </c>
    </row>
    <row r="135" spans="2:19" ht="39" customHeight="1" x14ac:dyDescent="0.25">
      <c r="B135" s="609"/>
      <c r="C135" s="609"/>
      <c r="D135" s="225"/>
      <c r="E135" s="615"/>
      <c r="F135" s="616"/>
      <c r="G135" s="172"/>
      <c r="H135" s="226"/>
      <c r="I135" s="572"/>
      <c r="J135" s="573"/>
      <c r="K135" s="175"/>
      <c r="L135" s="226"/>
      <c r="M135" s="572"/>
      <c r="N135" s="573"/>
      <c r="O135" s="175"/>
      <c r="P135" s="226"/>
      <c r="Q135" s="572"/>
      <c r="R135" s="573"/>
      <c r="S135" s="175"/>
    </row>
    <row r="139" spans="2:19" hidden="1" x14ac:dyDescent="0.25"/>
    <row r="140" spans="2:19" hidden="1" x14ac:dyDescent="0.25"/>
    <row r="141" spans="2:19" hidden="1" x14ac:dyDescent="0.25">
      <c r="D141" s="137" t="s">
        <v>422</v>
      </c>
    </row>
    <row r="142" spans="2:19" hidden="1" x14ac:dyDescent="0.25">
      <c r="D142" s="137" t="s">
        <v>423</v>
      </c>
      <c r="E142" s="137" t="s">
        <v>424</v>
      </c>
      <c r="F142" s="137" t="s">
        <v>425</v>
      </c>
      <c r="H142" s="137" t="s">
        <v>426</v>
      </c>
      <c r="I142" s="137" t="s">
        <v>427</v>
      </c>
    </row>
    <row r="143" spans="2:19" hidden="1" x14ac:dyDescent="0.25">
      <c r="D143" s="137" t="s">
        <v>428</v>
      </c>
      <c r="E143" s="137" t="s">
        <v>429</v>
      </c>
      <c r="F143" s="137" t="s">
        <v>430</v>
      </c>
      <c r="H143" s="137" t="s">
        <v>431</v>
      </c>
      <c r="I143" s="137" t="s">
        <v>432</v>
      </c>
    </row>
    <row r="144" spans="2:19" hidden="1" x14ac:dyDescent="0.25">
      <c r="D144" s="137" t="s">
        <v>433</v>
      </c>
      <c r="E144" s="137" t="s">
        <v>434</v>
      </c>
      <c r="F144" s="137" t="s">
        <v>435</v>
      </c>
      <c r="H144" s="137" t="s">
        <v>436</v>
      </c>
      <c r="I144" s="137" t="s">
        <v>437</v>
      </c>
    </row>
    <row r="145" spans="2:12" hidden="1" x14ac:dyDescent="0.25">
      <c r="D145" s="137" t="s">
        <v>438</v>
      </c>
      <c r="F145" s="137" t="s">
        <v>439</v>
      </c>
      <c r="G145" s="137" t="s">
        <v>440</v>
      </c>
      <c r="H145" s="137" t="s">
        <v>441</v>
      </c>
      <c r="I145" s="137" t="s">
        <v>442</v>
      </c>
      <c r="K145" s="137" t="s">
        <v>443</v>
      </c>
    </row>
    <row r="146" spans="2:12" hidden="1" x14ac:dyDescent="0.25">
      <c r="D146" s="137" t="s">
        <v>444</v>
      </c>
      <c r="F146" s="137" t="s">
        <v>445</v>
      </c>
      <c r="G146" s="137" t="s">
        <v>446</v>
      </c>
      <c r="H146" s="137" t="s">
        <v>447</v>
      </c>
      <c r="I146" s="137" t="s">
        <v>448</v>
      </c>
      <c r="K146" s="137" t="s">
        <v>449</v>
      </c>
      <c r="L146" s="137" t="s">
        <v>450</v>
      </c>
    </row>
    <row r="147" spans="2:12" hidden="1" x14ac:dyDescent="0.25">
      <c r="D147" s="137" t="s">
        <v>451</v>
      </c>
      <c r="E147" s="228" t="s">
        <v>452</v>
      </c>
      <c r="G147" s="137" t="s">
        <v>453</v>
      </c>
      <c r="H147" s="137" t="s">
        <v>454</v>
      </c>
      <c r="K147" s="137" t="s">
        <v>455</v>
      </c>
      <c r="L147" s="137" t="s">
        <v>456</v>
      </c>
    </row>
    <row r="148" spans="2:12" hidden="1" x14ac:dyDescent="0.25">
      <c r="D148" s="137" t="s">
        <v>457</v>
      </c>
      <c r="E148" s="229" t="s">
        <v>458</v>
      </c>
      <c r="K148" s="137" t="s">
        <v>459</v>
      </c>
      <c r="L148" s="137" t="s">
        <v>460</v>
      </c>
    </row>
    <row r="149" spans="2:12" hidden="1" x14ac:dyDescent="0.25">
      <c r="E149" s="230" t="s">
        <v>461</v>
      </c>
      <c r="H149" s="137" t="s">
        <v>462</v>
      </c>
      <c r="K149" s="137" t="s">
        <v>463</v>
      </c>
      <c r="L149" s="137" t="s">
        <v>464</v>
      </c>
    </row>
    <row r="150" spans="2:12" hidden="1" x14ac:dyDescent="0.25">
      <c r="H150" s="137" t="s">
        <v>465</v>
      </c>
      <c r="K150" s="137" t="s">
        <v>466</v>
      </c>
      <c r="L150" s="137" t="s">
        <v>467</v>
      </c>
    </row>
    <row r="151" spans="2:12" hidden="1" x14ac:dyDescent="0.25">
      <c r="H151" s="137" t="s">
        <v>468</v>
      </c>
      <c r="K151" s="137" t="s">
        <v>469</v>
      </c>
      <c r="L151" s="137" t="s">
        <v>470</v>
      </c>
    </row>
    <row r="152" spans="2:12" hidden="1" x14ac:dyDescent="0.25">
      <c r="B152" s="137" t="s">
        <v>471</v>
      </c>
      <c r="C152" s="137" t="s">
        <v>472</v>
      </c>
      <c r="D152" s="137" t="s">
        <v>471</v>
      </c>
      <c r="G152" s="137" t="s">
        <v>473</v>
      </c>
      <c r="H152" s="137" t="s">
        <v>474</v>
      </c>
      <c r="J152" s="137" t="s">
        <v>287</v>
      </c>
      <c r="K152" s="137" t="s">
        <v>475</v>
      </c>
      <c r="L152" s="137" t="s">
        <v>476</v>
      </c>
    </row>
    <row r="153" spans="2:12" hidden="1" x14ac:dyDescent="0.25">
      <c r="B153" s="137">
        <v>1</v>
      </c>
      <c r="C153" s="137" t="s">
        <v>477</v>
      </c>
      <c r="D153" s="137" t="s">
        <v>478</v>
      </c>
      <c r="E153" s="137" t="s">
        <v>366</v>
      </c>
      <c r="F153" s="137" t="s">
        <v>11</v>
      </c>
      <c r="G153" s="137" t="s">
        <v>479</v>
      </c>
      <c r="H153" s="137" t="s">
        <v>480</v>
      </c>
      <c r="J153" s="137" t="s">
        <v>455</v>
      </c>
      <c r="K153" s="137" t="s">
        <v>481</v>
      </c>
    </row>
    <row r="154" spans="2:12" hidden="1" x14ac:dyDescent="0.25">
      <c r="B154" s="137">
        <v>2</v>
      </c>
      <c r="C154" s="137" t="s">
        <v>482</v>
      </c>
      <c r="D154" s="137" t="s">
        <v>483</v>
      </c>
      <c r="E154" s="137" t="s">
        <v>349</v>
      </c>
      <c r="F154" s="137" t="s">
        <v>18</v>
      </c>
      <c r="G154" s="137" t="s">
        <v>484</v>
      </c>
      <c r="J154" s="137" t="s">
        <v>485</v>
      </c>
      <c r="K154" s="137" t="s">
        <v>486</v>
      </c>
    </row>
    <row r="155" spans="2:12" hidden="1" x14ac:dyDescent="0.25">
      <c r="B155" s="137">
        <v>3</v>
      </c>
      <c r="C155" s="137" t="s">
        <v>487</v>
      </c>
      <c r="D155" s="137" t="s">
        <v>488</v>
      </c>
      <c r="E155" s="137" t="s">
        <v>327</v>
      </c>
      <c r="G155" s="137" t="s">
        <v>489</v>
      </c>
      <c r="J155" s="137" t="s">
        <v>490</v>
      </c>
      <c r="K155" s="137" t="s">
        <v>491</v>
      </c>
    </row>
    <row r="156" spans="2:12" hidden="1" x14ac:dyDescent="0.25">
      <c r="B156" s="137">
        <v>4</v>
      </c>
      <c r="C156" s="137" t="s">
        <v>480</v>
      </c>
      <c r="H156" s="137" t="s">
        <v>492</v>
      </c>
      <c r="I156" s="137" t="s">
        <v>493</v>
      </c>
      <c r="J156" s="137" t="s">
        <v>494</v>
      </c>
      <c r="K156" s="137" t="s">
        <v>495</v>
      </c>
    </row>
    <row r="157" spans="2:12" hidden="1" x14ac:dyDescent="0.25">
      <c r="D157" s="137" t="s">
        <v>489</v>
      </c>
      <c r="H157" s="137" t="s">
        <v>496</v>
      </c>
      <c r="I157" s="137" t="s">
        <v>497</v>
      </c>
      <c r="J157" s="137" t="s">
        <v>498</v>
      </c>
      <c r="K157" s="137" t="s">
        <v>499</v>
      </c>
    </row>
    <row r="158" spans="2:12" hidden="1" x14ac:dyDescent="0.25">
      <c r="D158" s="137" t="s">
        <v>500</v>
      </c>
      <c r="H158" s="137" t="s">
        <v>501</v>
      </c>
      <c r="I158" s="137" t="s">
        <v>502</v>
      </c>
      <c r="J158" s="137" t="s">
        <v>503</v>
      </c>
      <c r="K158" s="137" t="s">
        <v>504</v>
      </c>
    </row>
    <row r="159" spans="2:12" hidden="1" x14ac:dyDescent="0.25">
      <c r="D159" s="137" t="s">
        <v>505</v>
      </c>
      <c r="H159" s="137" t="s">
        <v>506</v>
      </c>
      <c r="J159" s="137" t="s">
        <v>507</v>
      </c>
      <c r="K159" s="137" t="s">
        <v>508</v>
      </c>
    </row>
    <row r="160" spans="2:12" hidden="1" x14ac:dyDescent="0.25">
      <c r="H160" s="137" t="s">
        <v>509</v>
      </c>
      <c r="J160" s="137" t="s">
        <v>510</v>
      </c>
    </row>
    <row r="161" spans="2:11" ht="60" hidden="1" x14ac:dyDescent="0.25">
      <c r="D161" s="231" t="s">
        <v>511</v>
      </c>
      <c r="E161" s="137" t="s">
        <v>512</v>
      </c>
      <c r="F161" s="137" t="s">
        <v>513</v>
      </c>
      <c r="G161" s="137" t="s">
        <v>514</v>
      </c>
      <c r="H161" s="137" t="s">
        <v>515</v>
      </c>
      <c r="I161" s="137" t="s">
        <v>516</v>
      </c>
      <c r="J161" s="137" t="s">
        <v>517</v>
      </c>
      <c r="K161" s="137" t="s">
        <v>518</v>
      </c>
    </row>
    <row r="162" spans="2:11" ht="75" hidden="1" x14ac:dyDescent="0.25">
      <c r="B162" s="137" t="s">
        <v>621</v>
      </c>
      <c r="C162" s="137" t="s">
        <v>620</v>
      </c>
      <c r="D162" s="231" t="s">
        <v>519</v>
      </c>
      <c r="E162" s="137" t="s">
        <v>520</v>
      </c>
      <c r="F162" s="137" t="s">
        <v>521</v>
      </c>
      <c r="G162" s="137" t="s">
        <v>522</v>
      </c>
      <c r="H162" s="137" t="s">
        <v>523</v>
      </c>
      <c r="I162" s="137" t="s">
        <v>524</v>
      </c>
      <c r="J162" s="137" t="s">
        <v>525</v>
      </c>
      <c r="K162" s="137" t="s">
        <v>526</v>
      </c>
    </row>
    <row r="163" spans="2:11" ht="45" hidden="1" x14ac:dyDescent="0.25">
      <c r="B163" s="137" t="s">
        <v>622</v>
      </c>
      <c r="C163" s="137" t="s">
        <v>619</v>
      </c>
      <c r="D163" s="231" t="s">
        <v>527</v>
      </c>
      <c r="E163" s="137" t="s">
        <v>528</v>
      </c>
      <c r="F163" s="137" t="s">
        <v>529</v>
      </c>
      <c r="G163" s="137" t="s">
        <v>530</v>
      </c>
      <c r="H163" s="137" t="s">
        <v>531</v>
      </c>
      <c r="I163" s="137" t="s">
        <v>532</v>
      </c>
      <c r="J163" s="137" t="s">
        <v>533</v>
      </c>
      <c r="K163" s="137" t="s">
        <v>534</v>
      </c>
    </row>
    <row r="164" spans="2:11" hidden="1" x14ac:dyDescent="0.25">
      <c r="B164" s="137" t="s">
        <v>623</v>
      </c>
      <c r="C164" s="137" t="s">
        <v>618</v>
      </c>
      <c r="F164" s="137" t="s">
        <v>535</v>
      </c>
      <c r="G164" s="137" t="s">
        <v>536</v>
      </c>
      <c r="H164" s="137" t="s">
        <v>537</v>
      </c>
      <c r="I164" s="137" t="s">
        <v>538</v>
      </c>
      <c r="J164" s="137" t="s">
        <v>539</v>
      </c>
      <c r="K164" s="137" t="s">
        <v>540</v>
      </c>
    </row>
    <row r="165" spans="2:11" hidden="1" x14ac:dyDescent="0.25">
      <c r="B165" s="137" t="s">
        <v>624</v>
      </c>
      <c r="G165" s="137" t="s">
        <v>541</v>
      </c>
      <c r="H165" s="137" t="s">
        <v>542</v>
      </c>
      <c r="I165" s="137" t="s">
        <v>543</v>
      </c>
      <c r="J165" s="137" t="s">
        <v>544</v>
      </c>
      <c r="K165" s="137" t="s">
        <v>545</v>
      </c>
    </row>
    <row r="166" spans="2:11" hidden="1" x14ac:dyDescent="0.25">
      <c r="C166" s="137" t="s">
        <v>546</v>
      </c>
      <c r="J166" s="137" t="s">
        <v>547</v>
      </c>
    </row>
    <row r="167" spans="2:11" hidden="1" x14ac:dyDescent="0.25">
      <c r="C167" s="137" t="s">
        <v>548</v>
      </c>
      <c r="I167" s="137" t="s">
        <v>549</v>
      </c>
      <c r="J167" s="137" t="s">
        <v>550</v>
      </c>
    </row>
    <row r="168" spans="2:11" hidden="1" x14ac:dyDescent="0.25">
      <c r="B168" s="240" t="s">
        <v>625</v>
      </c>
      <c r="C168" s="137" t="s">
        <v>551</v>
      </c>
      <c r="I168" s="137" t="s">
        <v>552</v>
      </c>
      <c r="J168" s="137" t="s">
        <v>553</v>
      </c>
    </row>
    <row r="169" spans="2:11" hidden="1" x14ac:dyDescent="0.25">
      <c r="B169" s="240" t="s">
        <v>29</v>
      </c>
      <c r="C169" s="137" t="s">
        <v>554</v>
      </c>
      <c r="D169" s="137" t="s">
        <v>555</v>
      </c>
      <c r="E169" s="137" t="s">
        <v>556</v>
      </c>
      <c r="I169" s="137" t="s">
        <v>557</v>
      </c>
      <c r="J169" s="137" t="s">
        <v>287</v>
      </c>
    </row>
    <row r="170" spans="2:11" hidden="1" x14ac:dyDescent="0.25">
      <c r="B170" s="240" t="s">
        <v>16</v>
      </c>
      <c r="D170" s="137" t="s">
        <v>558</v>
      </c>
      <c r="E170" s="137" t="s">
        <v>559</v>
      </c>
      <c r="H170" s="137" t="s">
        <v>431</v>
      </c>
      <c r="I170" s="137" t="s">
        <v>560</v>
      </c>
    </row>
    <row r="171" spans="2:11" hidden="1" x14ac:dyDescent="0.25">
      <c r="B171" s="240" t="s">
        <v>34</v>
      </c>
      <c r="D171" s="137" t="s">
        <v>561</v>
      </c>
      <c r="E171" s="137" t="s">
        <v>562</v>
      </c>
      <c r="H171" s="137" t="s">
        <v>441</v>
      </c>
      <c r="I171" s="137" t="s">
        <v>563</v>
      </c>
      <c r="J171" s="137" t="s">
        <v>564</v>
      </c>
    </row>
    <row r="172" spans="2:11" hidden="1" x14ac:dyDescent="0.25">
      <c r="B172" s="240" t="s">
        <v>626</v>
      </c>
      <c r="C172" s="137" t="s">
        <v>565</v>
      </c>
      <c r="D172" s="137" t="s">
        <v>566</v>
      </c>
      <c r="H172" s="137" t="s">
        <v>447</v>
      </c>
      <c r="I172" s="137" t="s">
        <v>567</v>
      </c>
      <c r="J172" s="137" t="s">
        <v>568</v>
      </c>
    </row>
    <row r="173" spans="2:11" hidden="1" x14ac:dyDescent="0.25">
      <c r="B173" s="240" t="s">
        <v>627</v>
      </c>
      <c r="C173" s="137" t="s">
        <v>569</v>
      </c>
      <c r="H173" s="137" t="s">
        <v>454</v>
      </c>
      <c r="I173" s="137" t="s">
        <v>570</v>
      </c>
    </row>
    <row r="174" spans="2:11" hidden="1" x14ac:dyDescent="0.25">
      <c r="B174" s="240" t="s">
        <v>628</v>
      </c>
      <c r="C174" s="137" t="s">
        <v>571</v>
      </c>
      <c r="E174" s="137" t="s">
        <v>572</v>
      </c>
      <c r="H174" s="137" t="s">
        <v>573</v>
      </c>
      <c r="I174" s="137" t="s">
        <v>574</v>
      </c>
    </row>
    <row r="175" spans="2:11" hidden="1" x14ac:dyDescent="0.25">
      <c r="B175" s="240" t="s">
        <v>629</v>
      </c>
      <c r="C175" s="137" t="s">
        <v>575</v>
      </c>
      <c r="E175" s="137" t="s">
        <v>576</v>
      </c>
      <c r="H175" s="137" t="s">
        <v>577</v>
      </c>
      <c r="I175" s="137" t="s">
        <v>578</v>
      </c>
    </row>
    <row r="176" spans="2:11" hidden="1" x14ac:dyDescent="0.25">
      <c r="B176" s="240" t="s">
        <v>630</v>
      </c>
      <c r="C176" s="137" t="s">
        <v>579</v>
      </c>
      <c r="E176" s="137" t="s">
        <v>580</v>
      </c>
      <c r="H176" s="137" t="s">
        <v>581</v>
      </c>
      <c r="I176" s="137" t="s">
        <v>582</v>
      </c>
    </row>
    <row r="177" spans="2:9" hidden="1" x14ac:dyDescent="0.25">
      <c r="B177" s="240" t="s">
        <v>631</v>
      </c>
      <c r="C177" s="137" t="s">
        <v>583</v>
      </c>
      <c r="E177" s="137" t="s">
        <v>584</v>
      </c>
      <c r="H177" s="137" t="s">
        <v>585</v>
      </c>
      <c r="I177" s="137" t="s">
        <v>586</v>
      </c>
    </row>
    <row r="178" spans="2:9" hidden="1" x14ac:dyDescent="0.25">
      <c r="B178" s="240" t="s">
        <v>632</v>
      </c>
      <c r="C178" s="137" t="s">
        <v>587</v>
      </c>
      <c r="E178" s="137" t="s">
        <v>588</v>
      </c>
      <c r="H178" s="137" t="s">
        <v>589</v>
      </c>
      <c r="I178" s="137" t="s">
        <v>590</v>
      </c>
    </row>
    <row r="179" spans="2:9" hidden="1" x14ac:dyDescent="0.25">
      <c r="B179" s="240" t="s">
        <v>633</v>
      </c>
      <c r="C179" s="137" t="s">
        <v>287</v>
      </c>
      <c r="E179" s="137" t="s">
        <v>591</v>
      </c>
      <c r="H179" s="137" t="s">
        <v>592</v>
      </c>
      <c r="I179" s="137" t="s">
        <v>593</v>
      </c>
    </row>
    <row r="180" spans="2:9" hidden="1" x14ac:dyDescent="0.25">
      <c r="B180" s="240" t="s">
        <v>634</v>
      </c>
      <c r="E180" s="137" t="s">
        <v>594</v>
      </c>
      <c r="H180" s="137" t="s">
        <v>595</v>
      </c>
      <c r="I180" s="137" t="s">
        <v>596</v>
      </c>
    </row>
    <row r="181" spans="2:9" hidden="1" x14ac:dyDescent="0.25">
      <c r="B181" s="240" t="s">
        <v>635</v>
      </c>
      <c r="E181" s="137" t="s">
        <v>597</v>
      </c>
      <c r="H181" s="137" t="s">
        <v>598</v>
      </c>
      <c r="I181" s="137" t="s">
        <v>599</v>
      </c>
    </row>
    <row r="182" spans="2:9" hidden="1" x14ac:dyDescent="0.25">
      <c r="B182" s="240" t="s">
        <v>636</v>
      </c>
      <c r="E182" s="137" t="s">
        <v>600</v>
      </c>
      <c r="H182" s="137" t="s">
        <v>601</v>
      </c>
      <c r="I182" s="137" t="s">
        <v>602</v>
      </c>
    </row>
    <row r="183" spans="2:9" hidden="1" x14ac:dyDescent="0.25">
      <c r="B183" s="240" t="s">
        <v>637</v>
      </c>
      <c r="H183" s="137" t="s">
        <v>603</v>
      </c>
      <c r="I183" s="137" t="s">
        <v>604</v>
      </c>
    </row>
    <row r="184" spans="2:9" hidden="1" x14ac:dyDescent="0.25">
      <c r="B184" s="240" t="s">
        <v>638</v>
      </c>
      <c r="H184" s="137" t="s">
        <v>605</v>
      </c>
    </row>
    <row r="185" spans="2:9" hidden="1" x14ac:dyDescent="0.25">
      <c r="B185" s="240" t="s">
        <v>639</v>
      </c>
      <c r="H185" s="137" t="s">
        <v>606</v>
      </c>
    </row>
    <row r="186" spans="2:9" hidden="1" x14ac:dyDescent="0.25">
      <c r="B186" s="240" t="s">
        <v>640</v>
      </c>
      <c r="H186" s="137" t="s">
        <v>607</v>
      </c>
    </row>
    <row r="187" spans="2:9" hidden="1" x14ac:dyDescent="0.25">
      <c r="B187" s="240" t="s">
        <v>641</v>
      </c>
      <c r="H187" s="137" t="s">
        <v>608</v>
      </c>
    </row>
    <row r="188" spans="2:9" hidden="1" x14ac:dyDescent="0.25">
      <c r="B188" s="240" t="s">
        <v>642</v>
      </c>
      <c r="D188" t="s">
        <v>609</v>
      </c>
      <c r="H188" s="137" t="s">
        <v>610</v>
      </c>
    </row>
    <row r="189" spans="2:9" hidden="1" x14ac:dyDescent="0.25">
      <c r="B189" s="240" t="s">
        <v>643</v>
      </c>
      <c r="D189" t="s">
        <v>611</v>
      </c>
      <c r="H189" s="137" t="s">
        <v>612</v>
      </c>
    </row>
    <row r="190" spans="2:9" hidden="1" x14ac:dyDescent="0.25">
      <c r="B190" s="240" t="s">
        <v>644</v>
      </c>
      <c r="D190" t="s">
        <v>613</v>
      </c>
      <c r="H190" s="137" t="s">
        <v>614</v>
      </c>
    </row>
    <row r="191" spans="2:9" hidden="1" x14ac:dyDescent="0.25">
      <c r="B191" s="240" t="s">
        <v>645</v>
      </c>
      <c r="D191" t="s">
        <v>611</v>
      </c>
      <c r="H191" s="137" t="s">
        <v>615</v>
      </c>
    </row>
    <row r="192" spans="2:9" hidden="1" x14ac:dyDescent="0.25">
      <c r="B192" s="240" t="s">
        <v>646</v>
      </c>
      <c r="D192" t="s">
        <v>616</v>
      </c>
    </row>
    <row r="193" spans="2:4" hidden="1" x14ac:dyDescent="0.25">
      <c r="B193" s="240" t="s">
        <v>647</v>
      </c>
      <c r="D193" t="s">
        <v>611</v>
      </c>
    </row>
    <row r="194" spans="2:4" hidden="1" x14ac:dyDescent="0.25">
      <c r="B194" s="240" t="s">
        <v>648</v>
      </c>
    </row>
    <row r="195" spans="2:4" hidden="1" x14ac:dyDescent="0.25">
      <c r="B195" s="240" t="s">
        <v>649</v>
      </c>
    </row>
    <row r="196" spans="2:4" hidden="1" x14ac:dyDescent="0.25">
      <c r="B196" s="240" t="s">
        <v>650</v>
      </c>
    </row>
    <row r="197" spans="2:4" hidden="1" x14ac:dyDescent="0.25">
      <c r="B197" s="240" t="s">
        <v>651</v>
      </c>
    </row>
    <row r="198" spans="2:4" hidden="1" x14ac:dyDescent="0.25">
      <c r="B198" s="240" t="s">
        <v>652</v>
      </c>
    </row>
    <row r="199" spans="2:4" hidden="1" x14ac:dyDescent="0.25">
      <c r="B199" s="240" t="s">
        <v>653</v>
      </c>
    </row>
    <row r="200" spans="2:4" hidden="1" x14ac:dyDescent="0.25">
      <c r="B200" s="240" t="s">
        <v>654</v>
      </c>
    </row>
    <row r="201" spans="2:4" hidden="1" x14ac:dyDescent="0.25">
      <c r="B201" s="240" t="s">
        <v>655</v>
      </c>
    </row>
    <row r="202" spans="2:4" hidden="1" x14ac:dyDescent="0.25">
      <c r="B202" s="240" t="s">
        <v>656</v>
      </c>
    </row>
    <row r="203" spans="2:4" hidden="1" x14ac:dyDescent="0.25">
      <c r="B203" s="240" t="s">
        <v>51</v>
      </c>
    </row>
    <row r="204" spans="2:4" hidden="1" x14ac:dyDescent="0.25">
      <c r="B204" s="240" t="s">
        <v>57</v>
      </c>
    </row>
    <row r="205" spans="2:4" hidden="1" x14ac:dyDescent="0.25">
      <c r="B205" s="240" t="s">
        <v>58</v>
      </c>
    </row>
    <row r="206" spans="2:4" hidden="1" x14ac:dyDescent="0.25">
      <c r="B206" s="240" t="s">
        <v>60</v>
      </c>
    </row>
    <row r="207" spans="2:4" hidden="1" x14ac:dyDescent="0.25">
      <c r="B207" s="240" t="s">
        <v>23</v>
      </c>
    </row>
    <row r="208" spans="2:4" hidden="1" x14ac:dyDescent="0.25">
      <c r="B208" s="240" t="s">
        <v>62</v>
      </c>
    </row>
    <row r="209" spans="2:2" hidden="1" x14ac:dyDescent="0.25">
      <c r="B209" s="240" t="s">
        <v>64</v>
      </c>
    </row>
    <row r="210" spans="2:2" hidden="1" x14ac:dyDescent="0.25">
      <c r="B210" s="240" t="s">
        <v>67</v>
      </c>
    </row>
    <row r="211" spans="2:2" hidden="1" x14ac:dyDescent="0.25">
      <c r="B211" s="240" t="s">
        <v>68</v>
      </c>
    </row>
    <row r="212" spans="2:2" hidden="1" x14ac:dyDescent="0.25">
      <c r="B212" s="240" t="s">
        <v>69</v>
      </c>
    </row>
    <row r="213" spans="2:2" hidden="1" x14ac:dyDescent="0.25">
      <c r="B213" s="240" t="s">
        <v>70</v>
      </c>
    </row>
    <row r="214" spans="2:2" hidden="1" x14ac:dyDescent="0.25">
      <c r="B214" s="240" t="s">
        <v>657</v>
      </c>
    </row>
    <row r="215" spans="2:2" hidden="1" x14ac:dyDescent="0.25">
      <c r="B215" s="240" t="s">
        <v>658</v>
      </c>
    </row>
    <row r="216" spans="2:2" hidden="1" x14ac:dyDescent="0.25">
      <c r="B216" s="240" t="s">
        <v>74</v>
      </c>
    </row>
    <row r="217" spans="2:2" hidden="1" x14ac:dyDescent="0.25">
      <c r="B217" s="240" t="s">
        <v>76</v>
      </c>
    </row>
    <row r="218" spans="2:2" hidden="1" x14ac:dyDescent="0.25">
      <c r="B218" s="240" t="s">
        <v>80</v>
      </c>
    </row>
    <row r="219" spans="2:2" hidden="1" x14ac:dyDescent="0.25">
      <c r="B219" s="240" t="s">
        <v>659</v>
      </c>
    </row>
    <row r="220" spans="2:2" hidden="1" x14ac:dyDescent="0.25">
      <c r="B220" s="240" t="s">
        <v>660</v>
      </c>
    </row>
    <row r="221" spans="2:2" hidden="1" x14ac:dyDescent="0.25">
      <c r="B221" s="240" t="s">
        <v>661</v>
      </c>
    </row>
    <row r="222" spans="2:2" hidden="1" x14ac:dyDescent="0.25">
      <c r="B222" s="240" t="s">
        <v>78</v>
      </c>
    </row>
    <row r="223" spans="2:2" hidden="1" x14ac:dyDescent="0.25">
      <c r="B223" s="240" t="s">
        <v>79</v>
      </c>
    </row>
    <row r="224" spans="2:2" hidden="1" x14ac:dyDescent="0.25">
      <c r="B224" s="240" t="s">
        <v>82</v>
      </c>
    </row>
    <row r="225" spans="2:2" hidden="1" x14ac:dyDescent="0.25">
      <c r="B225" s="240" t="s">
        <v>84</v>
      </c>
    </row>
    <row r="226" spans="2:2" hidden="1" x14ac:dyDescent="0.25">
      <c r="B226" s="240" t="s">
        <v>662</v>
      </c>
    </row>
    <row r="227" spans="2:2" hidden="1" x14ac:dyDescent="0.25">
      <c r="B227" s="240" t="s">
        <v>83</v>
      </c>
    </row>
    <row r="228" spans="2:2" hidden="1" x14ac:dyDescent="0.25">
      <c r="B228" s="240" t="s">
        <v>85</v>
      </c>
    </row>
    <row r="229" spans="2:2" hidden="1" x14ac:dyDescent="0.25">
      <c r="B229" s="240" t="s">
        <v>88</v>
      </c>
    </row>
    <row r="230" spans="2:2" hidden="1" x14ac:dyDescent="0.25">
      <c r="B230" s="240" t="s">
        <v>87</v>
      </c>
    </row>
    <row r="231" spans="2:2" hidden="1" x14ac:dyDescent="0.25">
      <c r="B231" s="240" t="s">
        <v>663</v>
      </c>
    </row>
    <row r="232" spans="2:2" hidden="1" x14ac:dyDescent="0.25">
      <c r="B232" s="240" t="s">
        <v>94</v>
      </c>
    </row>
    <row r="233" spans="2:2" hidden="1" x14ac:dyDescent="0.25">
      <c r="B233" s="240" t="s">
        <v>96</v>
      </c>
    </row>
    <row r="234" spans="2:2" hidden="1" x14ac:dyDescent="0.25">
      <c r="B234" s="240" t="s">
        <v>97</v>
      </c>
    </row>
    <row r="235" spans="2:2" hidden="1" x14ac:dyDescent="0.25">
      <c r="B235" s="240" t="s">
        <v>98</v>
      </c>
    </row>
    <row r="236" spans="2:2" hidden="1" x14ac:dyDescent="0.25">
      <c r="B236" s="240" t="s">
        <v>664</v>
      </c>
    </row>
    <row r="237" spans="2:2" hidden="1" x14ac:dyDescent="0.25">
      <c r="B237" s="240" t="s">
        <v>665</v>
      </c>
    </row>
    <row r="238" spans="2:2" hidden="1" x14ac:dyDescent="0.25">
      <c r="B238" s="240" t="s">
        <v>99</v>
      </c>
    </row>
    <row r="239" spans="2:2" hidden="1" x14ac:dyDescent="0.25">
      <c r="B239" s="240" t="s">
        <v>153</v>
      </c>
    </row>
    <row r="240" spans="2:2" hidden="1" x14ac:dyDescent="0.25">
      <c r="B240" s="240" t="s">
        <v>666</v>
      </c>
    </row>
    <row r="241" spans="2:2" ht="30" hidden="1" x14ac:dyDescent="0.25">
      <c r="B241" s="240" t="s">
        <v>667</v>
      </c>
    </row>
    <row r="242" spans="2:2" hidden="1" x14ac:dyDescent="0.25">
      <c r="B242" s="240" t="s">
        <v>104</v>
      </c>
    </row>
    <row r="243" spans="2:2" hidden="1" x14ac:dyDescent="0.25">
      <c r="B243" s="240" t="s">
        <v>106</v>
      </c>
    </row>
    <row r="244" spans="2:2" hidden="1" x14ac:dyDescent="0.25">
      <c r="B244" s="240" t="s">
        <v>668</v>
      </c>
    </row>
    <row r="245" spans="2:2" hidden="1" x14ac:dyDescent="0.25">
      <c r="B245" s="240" t="s">
        <v>154</v>
      </c>
    </row>
    <row r="246" spans="2:2" hidden="1" x14ac:dyDescent="0.25">
      <c r="B246" s="240" t="s">
        <v>171</v>
      </c>
    </row>
    <row r="247" spans="2:2" hidden="1" x14ac:dyDescent="0.25">
      <c r="B247" s="240" t="s">
        <v>105</v>
      </c>
    </row>
    <row r="248" spans="2:2" hidden="1" x14ac:dyDescent="0.25">
      <c r="B248" s="240" t="s">
        <v>109</v>
      </c>
    </row>
    <row r="249" spans="2:2" hidden="1" x14ac:dyDescent="0.25">
      <c r="B249" s="240" t="s">
        <v>103</v>
      </c>
    </row>
    <row r="250" spans="2:2" hidden="1" x14ac:dyDescent="0.25">
      <c r="B250" s="240" t="s">
        <v>125</v>
      </c>
    </row>
    <row r="251" spans="2:2" hidden="1" x14ac:dyDescent="0.25">
      <c r="B251" s="240" t="s">
        <v>669</v>
      </c>
    </row>
    <row r="252" spans="2:2" hidden="1" x14ac:dyDescent="0.25">
      <c r="B252" s="240" t="s">
        <v>111</v>
      </c>
    </row>
    <row r="253" spans="2:2" hidden="1" x14ac:dyDescent="0.25">
      <c r="B253" s="240" t="s">
        <v>114</v>
      </c>
    </row>
    <row r="254" spans="2:2" hidden="1" x14ac:dyDescent="0.25">
      <c r="B254" s="240" t="s">
        <v>120</v>
      </c>
    </row>
    <row r="255" spans="2:2" hidden="1" x14ac:dyDescent="0.25">
      <c r="B255" s="240" t="s">
        <v>117</v>
      </c>
    </row>
    <row r="256" spans="2:2" ht="30" hidden="1" x14ac:dyDescent="0.25">
      <c r="B256" s="240" t="s">
        <v>670</v>
      </c>
    </row>
    <row r="257" spans="2:2" hidden="1" x14ac:dyDescent="0.25">
      <c r="B257" s="240" t="s">
        <v>115</v>
      </c>
    </row>
    <row r="258" spans="2:2" hidden="1" x14ac:dyDescent="0.25">
      <c r="B258" s="240" t="s">
        <v>116</v>
      </c>
    </row>
    <row r="259" spans="2:2" hidden="1" x14ac:dyDescent="0.25">
      <c r="B259" s="240" t="s">
        <v>127</v>
      </c>
    </row>
    <row r="260" spans="2:2" hidden="1" x14ac:dyDescent="0.25">
      <c r="B260" s="240" t="s">
        <v>124</v>
      </c>
    </row>
    <row r="261" spans="2:2" hidden="1" x14ac:dyDescent="0.25">
      <c r="B261" s="240" t="s">
        <v>123</v>
      </c>
    </row>
    <row r="262" spans="2:2" hidden="1" x14ac:dyDescent="0.25">
      <c r="B262" s="240" t="s">
        <v>126</v>
      </c>
    </row>
    <row r="263" spans="2:2" hidden="1" x14ac:dyDescent="0.25">
      <c r="B263" s="240" t="s">
        <v>118</v>
      </c>
    </row>
    <row r="264" spans="2:2" hidden="1" x14ac:dyDescent="0.25">
      <c r="B264" s="240" t="s">
        <v>119</v>
      </c>
    </row>
    <row r="265" spans="2:2" hidden="1" x14ac:dyDescent="0.25">
      <c r="B265" s="240" t="s">
        <v>112</v>
      </c>
    </row>
    <row r="266" spans="2:2" hidden="1" x14ac:dyDescent="0.25">
      <c r="B266" s="240" t="s">
        <v>113</v>
      </c>
    </row>
    <row r="267" spans="2:2" hidden="1" x14ac:dyDescent="0.25">
      <c r="B267" s="240" t="s">
        <v>128</v>
      </c>
    </row>
    <row r="268" spans="2:2" hidden="1" x14ac:dyDescent="0.25">
      <c r="B268" s="240" t="s">
        <v>134</v>
      </c>
    </row>
    <row r="269" spans="2:2" hidden="1" x14ac:dyDescent="0.25">
      <c r="B269" s="240" t="s">
        <v>135</v>
      </c>
    </row>
    <row r="270" spans="2:2" hidden="1" x14ac:dyDescent="0.25">
      <c r="B270" s="240" t="s">
        <v>133</v>
      </c>
    </row>
    <row r="271" spans="2:2" hidden="1" x14ac:dyDescent="0.25">
      <c r="B271" s="240" t="s">
        <v>671</v>
      </c>
    </row>
    <row r="272" spans="2:2" hidden="1" x14ac:dyDescent="0.25">
      <c r="B272" s="240" t="s">
        <v>130</v>
      </c>
    </row>
    <row r="273" spans="2:2" hidden="1" x14ac:dyDescent="0.25">
      <c r="B273" s="240" t="s">
        <v>129</v>
      </c>
    </row>
    <row r="274" spans="2:2" hidden="1" x14ac:dyDescent="0.25">
      <c r="B274" s="240" t="s">
        <v>137</v>
      </c>
    </row>
    <row r="275" spans="2:2" hidden="1" x14ac:dyDescent="0.25">
      <c r="B275" s="240" t="s">
        <v>138</v>
      </c>
    </row>
    <row r="276" spans="2:2" hidden="1" x14ac:dyDescent="0.25">
      <c r="B276" s="240" t="s">
        <v>140</v>
      </c>
    </row>
    <row r="277" spans="2:2" hidden="1" x14ac:dyDescent="0.25">
      <c r="B277" s="240" t="s">
        <v>143</v>
      </c>
    </row>
    <row r="278" spans="2:2" hidden="1" x14ac:dyDescent="0.25">
      <c r="B278" s="240" t="s">
        <v>144</v>
      </c>
    </row>
    <row r="279" spans="2:2" hidden="1" x14ac:dyDescent="0.25">
      <c r="B279" s="240" t="s">
        <v>139</v>
      </c>
    </row>
    <row r="280" spans="2:2" hidden="1" x14ac:dyDescent="0.25">
      <c r="B280" s="240" t="s">
        <v>141</v>
      </c>
    </row>
    <row r="281" spans="2:2" hidden="1" x14ac:dyDescent="0.25">
      <c r="B281" s="240" t="s">
        <v>145</v>
      </c>
    </row>
    <row r="282" spans="2:2" hidden="1" x14ac:dyDescent="0.25">
      <c r="B282" s="240" t="s">
        <v>672</v>
      </c>
    </row>
    <row r="283" spans="2:2" hidden="1" x14ac:dyDescent="0.25">
      <c r="B283" s="240" t="s">
        <v>142</v>
      </c>
    </row>
    <row r="284" spans="2:2" hidden="1" x14ac:dyDescent="0.25">
      <c r="B284" s="240" t="s">
        <v>150</v>
      </c>
    </row>
    <row r="285" spans="2:2" hidden="1" x14ac:dyDescent="0.25">
      <c r="B285" s="240" t="s">
        <v>151</v>
      </c>
    </row>
    <row r="286" spans="2:2" hidden="1" x14ac:dyDescent="0.25">
      <c r="B286" s="240" t="s">
        <v>152</v>
      </c>
    </row>
    <row r="287" spans="2:2" hidden="1" x14ac:dyDescent="0.25">
      <c r="B287" s="240" t="s">
        <v>159</v>
      </c>
    </row>
    <row r="288" spans="2:2" hidden="1" x14ac:dyDescent="0.25">
      <c r="B288" s="240" t="s">
        <v>172</v>
      </c>
    </row>
    <row r="289" spans="2:2" hidden="1" x14ac:dyDescent="0.25">
      <c r="B289" s="240" t="s">
        <v>160</v>
      </c>
    </row>
    <row r="290" spans="2:2" hidden="1" x14ac:dyDescent="0.25">
      <c r="B290" s="240" t="s">
        <v>167</v>
      </c>
    </row>
    <row r="291" spans="2:2" hidden="1" x14ac:dyDescent="0.25">
      <c r="B291" s="240" t="s">
        <v>163</v>
      </c>
    </row>
    <row r="292" spans="2:2" hidden="1" x14ac:dyDescent="0.25">
      <c r="B292" s="240" t="s">
        <v>65</v>
      </c>
    </row>
    <row r="293" spans="2:2" hidden="1" x14ac:dyDescent="0.25">
      <c r="B293" s="240" t="s">
        <v>157</v>
      </c>
    </row>
    <row r="294" spans="2:2" hidden="1" x14ac:dyDescent="0.25">
      <c r="B294" s="240" t="s">
        <v>161</v>
      </c>
    </row>
    <row r="295" spans="2:2" hidden="1" x14ac:dyDescent="0.25">
      <c r="B295" s="240" t="s">
        <v>158</v>
      </c>
    </row>
    <row r="296" spans="2:2" hidden="1" x14ac:dyDescent="0.25">
      <c r="B296" s="240" t="s">
        <v>173</v>
      </c>
    </row>
    <row r="297" spans="2:2" hidden="1" x14ac:dyDescent="0.25">
      <c r="B297" s="240" t="s">
        <v>673</v>
      </c>
    </row>
    <row r="298" spans="2:2" hidden="1" x14ac:dyDescent="0.25">
      <c r="B298" s="240" t="s">
        <v>166</v>
      </c>
    </row>
    <row r="299" spans="2:2" hidden="1" x14ac:dyDescent="0.25">
      <c r="B299" s="240" t="s">
        <v>174</v>
      </c>
    </row>
    <row r="300" spans="2:2" hidden="1" x14ac:dyDescent="0.25">
      <c r="B300" s="240" t="s">
        <v>162</v>
      </c>
    </row>
    <row r="301" spans="2:2" hidden="1" x14ac:dyDescent="0.25">
      <c r="B301" s="240" t="s">
        <v>177</v>
      </c>
    </row>
    <row r="302" spans="2:2" hidden="1" x14ac:dyDescent="0.25">
      <c r="B302" s="240" t="s">
        <v>674</v>
      </c>
    </row>
    <row r="303" spans="2:2" hidden="1" x14ac:dyDescent="0.25">
      <c r="B303" s="240" t="s">
        <v>182</v>
      </c>
    </row>
    <row r="304" spans="2:2" hidden="1" x14ac:dyDescent="0.25">
      <c r="B304" s="240" t="s">
        <v>179</v>
      </c>
    </row>
    <row r="305" spans="2:2" hidden="1" x14ac:dyDescent="0.25">
      <c r="B305" s="240" t="s">
        <v>178</v>
      </c>
    </row>
    <row r="306" spans="2:2" hidden="1" x14ac:dyDescent="0.25">
      <c r="B306" s="240" t="s">
        <v>187</v>
      </c>
    </row>
    <row r="307" spans="2:2" hidden="1" x14ac:dyDescent="0.25">
      <c r="B307" s="240" t="s">
        <v>183</v>
      </c>
    </row>
    <row r="308" spans="2:2" hidden="1" x14ac:dyDescent="0.25">
      <c r="B308" s="240" t="s">
        <v>184</v>
      </c>
    </row>
    <row r="309" spans="2:2" hidden="1" x14ac:dyDescent="0.25">
      <c r="B309" s="240" t="s">
        <v>185</v>
      </c>
    </row>
    <row r="310" spans="2:2" hidden="1" x14ac:dyDescent="0.25">
      <c r="B310" s="240" t="s">
        <v>186</v>
      </c>
    </row>
    <row r="311" spans="2:2" hidden="1" x14ac:dyDescent="0.25">
      <c r="B311" s="240" t="s">
        <v>188</v>
      </c>
    </row>
    <row r="312" spans="2:2" hidden="1" x14ac:dyDescent="0.25">
      <c r="B312" s="240" t="s">
        <v>675</v>
      </c>
    </row>
    <row r="313" spans="2:2" hidden="1" x14ac:dyDescent="0.25">
      <c r="B313" s="240" t="s">
        <v>189</v>
      </c>
    </row>
    <row r="314" spans="2:2" hidden="1" x14ac:dyDescent="0.25">
      <c r="B314" s="240" t="s">
        <v>190</v>
      </c>
    </row>
    <row r="315" spans="2:2" hidden="1" x14ac:dyDescent="0.25">
      <c r="B315" s="240" t="s">
        <v>195</v>
      </c>
    </row>
    <row r="316" spans="2:2" hidden="1" x14ac:dyDescent="0.25">
      <c r="B316" s="240" t="s">
        <v>196</v>
      </c>
    </row>
    <row r="317" spans="2:2" ht="30" hidden="1" x14ac:dyDescent="0.25">
      <c r="B317" s="240" t="s">
        <v>155</v>
      </c>
    </row>
    <row r="318" spans="2:2" hidden="1" x14ac:dyDescent="0.25">
      <c r="B318" s="240" t="s">
        <v>676</v>
      </c>
    </row>
    <row r="319" spans="2:2" hidden="1" x14ac:dyDescent="0.25">
      <c r="B319" s="240" t="s">
        <v>677</v>
      </c>
    </row>
    <row r="320" spans="2:2" hidden="1" x14ac:dyDescent="0.25">
      <c r="B320" s="240" t="s">
        <v>197</v>
      </c>
    </row>
    <row r="321" spans="2:2" hidden="1" x14ac:dyDescent="0.25">
      <c r="B321" s="240" t="s">
        <v>156</v>
      </c>
    </row>
    <row r="322" spans="2:2" hidden="1" x14ac:dyDescent="0.25">
      <c r="B322" s="240" t="s">
        <v>678</v>
      </c>
    </row>
    <row r="323" spans="2:2" hidden="1" x14ac:dyDescent="0.25">
      <c r="B323" s="240" t="s">
        <v>169</v>
      </c>
    </row>
    <row r="324" spans="2:2" hidden="1" x14ac:dyDescent="0.25">
      <c r="B324" s="240" t="s">
        <v>201</v>
      </c>
    </row>
    <row r="325" spans="2:2" hidden="1" x14ac:dyDescent="0.25">
      <c r="B325" s="240" t="s">
        <v>202</v>
      </c>
    </row>
    <row r="326" spans="2:2" hidden="1" x14ac:dyDescent="0.25">
      <c r="B326" s="240" t="s">
        <v>181</v>
      </c>
    </row>
    <row r="327" spans="2:2" hidden="1" x14ac:dyDescent="0.25"/>
  </sheetData>
  <dataConsolidate/>
  <mergeCells count="37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C56:C58"/>
    <mergeCell ref="F56:G56"/>
    <mergeCell ref="J56:K56"/>
    <mergeCell ref="N56:O56"/>
    <mergeCell ref="R56:S56"/>
    <mergeCell ref="D64:G64"/>
    <mergeCell ref="H64:K64"/>
    <mergeCell ref="L64:O64"/>
    <mergeCell ref="P64:S64"/>
    <mergeCell ref="L65:M65"/>
    <mergeCell ref="N65:O65"/>
    <mergeCell ref="P65:Q65"/>
    <mergeCell ref="R65:S65"/>
    <mergeCell ref="C59:C62"/>
    <mergeCell ref="P66:Q66"/>
    <mergeCell ref="R66:S66"/>
    <mergeCell ref="B67:B68"/>
    <mergeCell ref="C67:C68"/>
    <mergeCell ref="F67:G67"/>
    <mergeCell ref="J67:K67"/>
    <mergeCell ref="N67:O67"/>
    <mergeCell ref="R67:S67"/>
    <mergeCell ref="F68:G68"/>
    <mergeCell ref="J68:K68"/>
    <mergeCell ref="B65:B66"/>
    <mergeCell ref="C65:C66"/>
    <mergeCell ref="D66:E66"/>
    <mergeCell ref="F66:G66"/>
    <mergeCell ref="H66:I66"/>
    <mergeCell ref="J66:K66"/>
    <mergeCell ref="L66:M66"/>
    <mergeCell ref="N66:O66"/>
    <mergeCell ref="D65:E65"/>
    <mergeCell ref="N77:O77"/>
    <mergeCell ref="R77:S77"/>
    <mergeCell ref="J75:K75"/>
    <mergeCell ref="N68:O68"/>
    <mergeCell ref="R68:S68"/>
    <mergeCell ref="D70:G70"/>
    <mergeCell ref="H70:K70"/>
    <mergeCell ref="L70:O70"/>
    <mergeCell ref="P70:S70"/>
    <mergeCell ref="N75:O75"/>
    <mergeCell ref="R75:S75"/>
    <mergeCell ref="N76:O76"/>
    <mergeCell ref="R76:S76"/>
    <mergeCell ref="N73:O73"/>
    <mergeCell ref="R73:S73"/>
    <mergeCell ref="N74:O74"/>
    <mergeCell ref="R74:S74"/>
    <mergeCell ref="N71:O71"/>
    <mergeCell ref="N72:O72"/>
    <mergeCell ref="R71:S71"/>
    <mergeCell ref="R72:S72"/>
    <mergeCell ref="J77:K77"/>
    <mergeCell ref="F76:G76"/>
    <mergeCell ref="J76:K76"/>
    <mergeCell ref="J73:K73"/>
    <mergeCell ref="F74:G74"/>
    <mergeCell ref="J74:K74"/>
    <mergeCell ref="J71:K71"/>
    <mergeCell ref="J72:K72"/>
    <mergeCell ref="F65:G65"/>
    <mergeCell ref="H65:I65"/>
    <mergeCell ref="J65:K65"/>
    <mergeCell ref="I78:J78"/>
    <mergeCell ref="F73:G73"/>
    <mergeCell ref="F75:G75"/>
    <mergeCell ref="F77:G77"/>
    <mergeCell ref="M78:N78"/>
    <mergeCell ref="Q78:R78"/>
    <mergeCell ref="E79:F79"/>
    <mergeCell ref="E81:F81"/>
    <mergeCell ref="I81:J81"/>
    <mergeCell ref="M81:N81"/>
    <mergeCell ref="Q81:R81"/>
    <mergeCell ref="E82:F82"/>
    <mergeCell ref="I82:J82"/>
    <mergeCell ref="M82:N82"/>
    <mergeCell ref="Q82:R82"/>
    <mergeCell ref="I79:J79"/>
    <mergeCell ref="M79:N79"/>
    <mergeCell ref="Q79:R79"/>
    <mergeCell ref="E80:F80"/>
    <mergeCell ref="I80:J80"/>
    <mergeCell ref="M80:N80"/>
    <mergeCell ref="Q80:R80"/>
    <mergeCell ref="H87:I87"/>
    <mergeCell ref="L87:M87"/>
    <mergeCell ref="P87:Q87"/>
    <mergeCell ref="E83:F83"/>
    <mergeCell ref="I83:J83"/>
    <mergeCell ref="M83:N83"/>
    <mergeCell ref="Q83:R83"/>
    <mergeCell ref="E84:F84"/>
    <mergeCell ref="I84:J84"/>
    <mergeCell ref="M84:N84"/>
    <mergeCell ref="Q84:R84"/>
    <mergeCell ref="S90:S91"/>
    <mergeCell ref="D93:D94"/>
    <mergeCell ref="E93:E94"/>
    <mergeCell ref="F93:F94"/>
    <mergeCell ref="G93:G94"/>
    <mergeCell ref="H93:H94"/>
    <mergeCell ref="I93:I94"/>
    <mergeCell ref="J93:J94"/>
    <mergeCell ref="K93:K94"/>
    <mergeCell ref="L93:L94"/>
    <mergeCell ref="M90:M91"/>
    <mergeCell ref="N90:N91"/>
    <mergeCell ref="O90:O91"/>
    <mergeCell ref="P90:P91"/>
    <mergeCell ref="Q90:Q91"/>
    <mergeCell ref="R90:R91"/>
    <mergeCell ref="G90:G91"/>
    <mergeCell ref="S93:S94"/>
    <mergeCell ref="M93:M94"/>
    <mergeCell ref="N93:N94"/>
    <mergeCell ref="O93:O94"/>
    <mergeCell ref="P93:P94"/>
    <mergeCell ref="Q93:Q94"/>
    <mergeCell ref="R93:R94"/>
    <mergeCell ref="B106:B115"/>
    <mergeCell ref="C106:C107"/>
    <mergeCell ref="F106:G106"/>
    <mergeCell ref="J106:K106"/>
    <mergeCell ref="N106:O106"/>
    <mergeCell ref="M99:M100"/>
    <mergeCell ref="N99:N100"/>
    <mergeCell ref="O99:O100"/>
    <mergeCell ref="P99:P100"/>
    <mergeCell ref="F107:G107"/>
    <mergeCell ref="J107:K107"/>
    <mergeCell ref="N107:O107"/>
    <mergeCell ref="C108:C115"/>
    <mergeCell ref="D105:G105"/>
    <mergeCell ref="H105:K105"/>
    <mergeCell ref="L105:O105"/>
    <mergeCell ref="D99:D100"/>
    <mergeCell ref="P105:S105"/>
    <mergeCell ref="Q99:Q100"/>
    <mergeCell ref="R99:R100"/>
    <mergeCell ref="R106:S106"/>
    <mergeCell ref="R107:S107"/>
    <mergeCell ref="S99:S100"/>
    <mergeCell ref="L99:L100"/>
    <mergeCell ref="S96:S97"/>
    <mergeCell ref="M96:M97"/>
    <mergeCell ref="N96:N97"/>
    <mergeCell ref="L96:L97"/>
    <mergeCell ref="P129:S129"/>
    <mergeCell ref="M123:N123"/>
    <mergeCell ref="M124:N124"/>
    <mergeCell ref="M125:N125"/>
    <mergeCell ref="R120:S120"/>
    <mergeCell ref="R121:S121"/>
    <mergeCell ref="R122:S122"/>
    <mergeCell ref="R123:S123"/>
    <mergeCell ref="R124:S124"/>
    <mergeCell ref="R125:S125"/>
    <mergeCell ref="O96:O97"/>
    <mergeCell ref="P96:P97"/>
    <mergeCell ref="Q96:Q97"/>
    <mergeCell ref="R96:R97"/>
    <mergeCell ref="R127:S127"/>
    <mergeCell ref="E99:E100"/>
    <mergeCell ref="F99:F100"/>
    <mergeCell ref="G99:G100"/>
    <mergeCell ref="H99:H100"/>
    <mergeCell ref="I99:I100"/>
    <mergeCell ref="J99:J100"/>
    <mergeCell ref="K99:K100"/>
    <mergeCell ref="M127:N127"/>
    <mergeCell ref="L102:L103"/>
    <mergeCell ref="M120:N120"/>
    <mergeCell ref="M121:N121"/>
    <mergeCell ref="M122:N122"/>
    <mergeCell ref="E102:E103"/>
    <mergeCell ref="F102:F103"/>
    <mergeCell ref="G102:G103"/>
    <mergeCell ref="H102:H103"/>
    <mergeCell ref="C116:C117"/>
    <mergeCell ref="E118:F118"/>
    <mergeCell ref="E119:F119"/>
    <mergeCell ref="E120:F120"/>
    <mergeCell ref="E121:F121"/>
    <mergeCell ref="E122:F122"/>
    <mergeCell ref="E123:F123"/>
    <mergeCell ref="E124:F124"/>
    <mergeCell ref="I120:J120"/>
    <mergeCell ref="I121:J121"/>
    <mergeCell ref="I122:J122"/>
    <mergeCell ref="I123:J123"/>
    <mergeCell ref="I124:J124"/>
    <mergeCell ref="C118:C127"/>
    <mergeCell ref="E127:F127"/>
    <mergeCell ref="I127:J127"/>
    <mergeCell ref="I125:J125"/>
    <mergeCell ref="E125:F125"/>
    <mergeCell ref="I118:J118"/>
    <mergeCell ref="B132:B135"/>
    <mergeCell ref="C132:C133"/>
    <mergeCell ref="B130:B131"/>
    <mergeCell ref="C130:C131"/>
    <mergeCell ref="D130:G130"/>
    <mergeCell ref="H130:K130"/>
    <mergeCell ref="L130:O130"/>
    <mergeCell ref="M135:N135"/>
    <mergeCell ref="Q135:R135"/>
    <mergeCell ref="C134:C135"/>
    <mergeCell ref="E134:F134"/>
    <mergeCell ref="I134:J134"/>
    <mergeCell ref="M134:N134"/>
    <mergeCell ref="Q134:R134"/>
    <mergeCell ref="E135:F135"/>
    <mergeCell ref="I135:J135"/>
    <mergeCell ref="P130:S130"/>
    <mergeCell ref="D131:G131"/>
    <mergeCell ref="H131:K131"/>
    <mergeCell ref="L131:O131"/>
    <mergeCell ref="P131:S131"/>
    <mergeCell ref="D129:G129"/>
    <mergeCell ref="H129:K129"/>
    <mergeCell ref="L129:O129"/>
    <mergeCell ref="C2:G2"/>
    <mergeCell ref="B6:G6"/>
    <mergeCell ref="B7:G7"/>
    <mergeCell ref="B8:G8"/>
    <mergeCell ref="C3:G3"/>
    <mergeCell ref="D96:D97"/>
    <mergeCell ref="E96:E97"/>
    <mergeCell ref="F96:F97"/>
    <mergeCell ref="G96:G97"/>
    <mergeCell ref="B87:B88"/>
    <mergeCell ref="C87:C88"/>
    <mergeCell ref="D87:E87"/>
    <mergeCell ref="D88:E88"/>
    <mergeCell ref="B78:B84"/>
    <mergeCell ref="C78:C84"/>
    <mergeCell ref="E78:F78"/>
    <mergeCell ref="B71:B77"/>
    <mergeCell ref="C71:C72"/>
    <mergeCell ref="F71:G71"/>
    <mergeCell ref="F72:G72"/>
    <mergeCell ref="C73:C77"/>
    <mergeCell ref="J96:J97"/>
    <mergeCell ref="K96:K97"/>
    <mergeCell ref="D86:G86"/>
    <mergeCell ref="H86:K86"/>
    <mergeCell ref="L86:O86"/>
    <mergeCell ref="P86:S86"/>
    <mergeCell ref="B56:B62"/>
    <mergeCell ref="F58:G58"/>
    <mergeCell ref="J58:K58"/>
    <mergeCell ref="N58:O58"/>
    <mergeCell ref="R58:S58"/>
    <mergeCell ref="F57:G57"/>
    <mergeCell ref="J57:K57"/>
    <mergeCell ref="N57:O57"/>
    <mergeCell ref="R57:S57"/>
    <mergeCell ref="L90:L91"/>
    <mergeCell ref="D90:D91"/>
    <mergeCell ref="E90:E91"/>
    <mergeCell ref="F90:F91"/>
    <mergeCell ref="B89:B103"/>
    <mergeCell ref="H90:H91"/>
    <mergeCell ref="I90:I91"/>
    <mergeCell ref="H96:H97"/>
    <mergeCell ref="I96:I97"/>
    <mergeCell ref="B116:B127"/>
    <mergeCell ref="M102:M103"/>
    <mergeCell ref="N102:N103"/>
    <mergeCell ref="O102:O103"/>
    <mergeCell ref="P102:P103"/>
    <mergeCell ref="Q102:Q103"/>
    <mergeCell ref="R102:R103"/>
    <mergeCell ref="S102:S103"/>
    <mergeCell ref="C89:C103"/>
    <mergeCell ref="E126:F126"/>
    <mergeCell ref="I126:J126"/>
    <mergeCell ref="M126:N126"/>
    <mergeCell ref="R126:S126"/>
    <mergeCell ref="D102:D103"/>
    <mergeCell ref="I119:J119"/>
    <mergeCell ref="M118:N118"/>
    <mergeCell ref="M119:N119"/>
    <mergeCell ref="R119:S119"/>
    <mergeCell ref="R118:S118"/>
    <mergeCell ref="I102:I103"/>
    <mergeCell ref="J102:J103"/>
    <mergeCell ref="K102:K103"/>
    <mergeCell ref="J90:J91"/>
    <mergeCell ref="K90:K91"/>
  </mergeCells>
  <conditionalFormatting sqref="E142">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33">
      <formula1>$H$170:$H$191</formula1>
    </dataValidation>
    <dataValidation type="list" allowBlank="1" showInputMessage="1" showErrorMessage="1" prompt="Select type of assets" sqref="E117 Q117 M117 I117">
      <formula1>$L$146:$L$152</formula1>
    </dataValidation>
    <dataValidation type="whole" allowBlank="1" showInputMessage="1" showErrorMessage="1" error="Please enter a number here" prompt="Enter No. of development strategies" sqref="D135 H135 L135 P135">
      <formula1>0</formula1>
      <formula2>999999999</formula2>
    </dataValidation>
    <dataValidation type="whole" allowBlank="1" showInputMessage="1" showErrorMessage="1" error="Please enter a number" prompt="Enter No. of policy introduced or adjusted" sqref="D133 H133 L133 P133">
      <formula1>0</formula1>
      <formula2>999999999999</formula2>
    </dataValidation>
    <dataValidation type="decimal" allowBlank="1" showInputMessage="1" showErrorMessage="1" error="Please enter a number" prompt="Enter income level of households" sqref="G125 K125 O123 G119 G121 G123 K119 K121 K123 O119 O121 O125 G127 K127 O127">
      <formula1>0</formula1>
      <formula2>9999999999999</formula2>
    </dataValidation>
    <dataValidation type="whole" allowBlank="1" showInputMessage="1" showErrorMessage="1" prompt="Enter number of households" sqref="D125 H125 P125 D119 D121 D123 H119 H121 P123 P127 H127 D127 P119 P121 L125 L119 L121 L127">
      <formula1>0</formula1>
      <formula2>999999999999</formula2>
    </dataValidation>
    <dataValidation type="whole" allowBlank="1" showInputMessage="1" showErrorMessage="1" prompt="Enter number of assets" sqref="D117 P117 L117 H117">
      <formula1>0</formula1>
      <formula2>9999999999999</formula2>
    </dataValidation>
    <dataValidation type="whole" allowBlank="1" showInputMessage="1" showErrorMessage="1" error="Please enter a number here" prompt="Please enter the No. of targeted households" sqref="D107 L115 H107 D115 H115 L107 P107 D109 D111 D113 H109 H111 H113 L109 L111 L113 P109 P111 P113 P115">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0:E91 E93:E94 E96:E97 I99:I100 I90:I91 M93:M94 I93:I94 I96:I97 M99:M100 Q99:Q100 M96:M97 M90:M91 Q90:Q91 Q93:Q94 Q96:Q97 E99:E100 I102:I103 M102:M103 Q102:Q103 E102:E103">
      <formula1>0</formula1>
    </dataValidation>
    <dataValidation type="whole" allowBlank="1" showInputMessage="1" showErrorMessage="1" error="Please enter a number here" prompt="Please enter a number" sqref="D79:D84 H79:H84 L79:L84 P79:P84">
      <formula1>0</formula1>
      <formula2>9999999999999990</formula2>
    </dataValidation>
    <dataValidation type="decimal" allowBlank="1" showInputMessage="1" showErrorMessage="1" errorTitle="Invalid data" error="Please enter a number" prompt="Please enter a number here" sqref="E54 I54 D68 H68 L68 P68">
      <formula1>0</formula1>
      <formula2>9999999999</formula2>
    </dataValidation>
    <dataValidation type="decimal" allowBlank="1" showInputMessage="1" showErrorMessage="1" errorTitle="Invalid data" error="Please enter a number" prompt="Enter total number of staff trained" sqref="D57:D58">
      <formula1>0</formula1>
      <formula2>9999999999</formula2>
    </dataValidation>
    <dataValidation type="decimal" allowBlank="1" showInputMessage="1" showErrorMessage="1" errorTitle="Invalid data" error="Please enter a number" sqref="Q54 P57:P58 L57:L58 H57:H58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$D$157:$D$159</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9:F119 E127:F127 R127 I125 I127 E125:F125 R123 R121 R125 I119 E121:F121 E123:F123 I123 I121 R119 M125 M127 M119 M123 M121">
      <formula1>$K$145:$K$159</formula1>
    </dataValidation>
    <dataValidation type="list" allowBlank="1" showInputMessage="1" showErrorMessage="1" prompt="Please select the alternate source" sqref="G115 S115 S113 S111 S109 O113 O111 O109 K113 K111 K109 G113 G111 K115 G109 O115">
      <formula1>$K$145:$K$159</formula1>
    </dataValidation>
    <dataValidation type="list" allowBlank="1" showInputMessage="1" showErrorMessage="1" prompt="Select % increase in income level" sqref="F115 R115 R113 R111 R109 N113 N111 N109 J113 J111 J109 F113 F111 J115 F109 N115">
      <formula1>$E$174:$E$182</formula1>
    </dataValidation>
    <dataValidation type="list" allowBlank="1" showInputMessage="1" showErrorMessage="1" prompt="Select type of natural assets protected or rehabilitated" sqref="D90:D91 D93:D94 D96:D97 H99:H100 H90:H91 H93:H94 H96:H97 L99:L100 L93:L94 L96:L97 P99:P100 P93:P94 P96:P97 P90:P91 L90:L91 D99:D100 H102:H103 L102:L103 P102:P103 D102:D103">
      <formula1>$C$172:$C$179</formula1>
    </dataValidation>
    <dataValidation type="list" allowBlank="1" showInputMessage="1" showErrorMessage="1" prompt="Enter the unit and type of the natural asset of ecosystem restored" sqref="F90:F91 J93:J94 J96:J97 N99:N100 N93:N94 N96:N97 F99:F100 J90:J91 F96:F97 F93:F94 N90:N91 J99:J100 N102:N103 F102:F103 J102:J103">
      <formula1>$C$166:$C$169</formula1>
    </dataValidation>
    <dataValidation type="list" allowBlank="1" showInputMessage="1" showErrorMessage="1" prompt="Select targeted asset" sqref="E74:E77 I74:I77 M74:M77 Q74:Q77">
      <formula1>$J$171:$J$172</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$D$169:$D$172</formula1>
    </dataValidation>
    <dataValidation type="list" allowBlank="1" showInputMessage="1" showErrorMessage="1" prompt="Select status" sqref="O38 S38 S36 S34 S32 S30 O36 O34 O32 O30 K36 K34 K32 K30 G38 G34 G32 G30 G36 K38">
      <formula1>$E$169:$E$171</formula1>
    </dataValidation>
    <dataValidation type="list" allowBlank="1" showInputMessage="1" showErrorMessage="1" sqref="E148:E149">
      <formula1>$D$16:$D$18</formula1>
    </dataValidation>
    <dataValidation type="list" allowBlank="1" showInputMessage="1" showErrorMessage="1" prompt="Select effectiveness" sqref="G135 S135 O135 K135">
      <formula1>$K$161:$K$165</formula1>
    </dataValidation>
    <dataValidation type="list" allowBlank="1" showInputMessage="1" showErrorMessage="1" prompt="Select a sector" sqref="F66:G66 R66:S66 N66:O66 J66:K66">
      <formula1>$J$152:$J$160</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3:O23">
      <formula1>0</formula1>
      <formula2>100</formula2>
    </dataValidation>
    <dataValidation type="decimal" allowBlank="1" showInputMessage="1" showErrorMessage="1" errorTitle="Invalid data" error="Please enter a number between 0 and 100" prompt="Enter a percentage between 0 and 100" sqref="E22:E23 E68 I22:I23 M22:M23 M28 I28 Q22:Q23 E28 E55 E107 I55 M55 M57:M58 I57:I58 Q28 E57:E58 Q57:Q58 I68 M68 Q68 Q107 M115 I115 M107 I107 E115 Q55 D66:E66 E109 E111 E113 I109 I111 I113 M109 M111 M113 Q109 Q111 Q113 Q115 H66:I66 L66:M66 P66:Q66 N22:O22">
      <formula1>0</formula1>
      <formula2>100</formula2>
    </dataValidation>
    <dataValidation type="list" allowBlank="1" showInputMessage="1" showErrorMessage="1" prompt="Select type of policy" sqref="S133 K133 O133">
      <formula1>policy</formula1>
    </dataValidation>
    <dataValidation type="list" allowBlank="1" showInputMessage="1" showErrorMessage="1" prompt="Select income source" sqref="Q119 Q123 Q121 Q125 Q127">
      <formula1>incomesource</formula1>
    </dataValidation>
    <dataValidation type="list" allowBlank="1" showInputMessage="1" showErrorMessage="1" prompt="Select the effectiveness of protection/rehabilitation" sqref="S99 S93 S96 S90 S102">
      <formula1>effectiveness</formula1>
    </dataValidation>
    <dataValidation type="list" allowBlank="1" showInputMessage="1" showErrorMessage="1" prompt="Select programme/sector" sqref="F88 R88 N88 J88">
      <formula1>$J$152:$J$160</formula1>
    </dataValidation>
    <dataValidation type="list" allowBlank="1" showInputMessage="1" showErrorMessage="1" prompt="Select level of improvements" sqref="I88 M88 Q88">
      <formula1>effectiveness</formula1>
    </dataValidation>
    <dataValidation type="list" allowBlank="1" showInputMessage="1" showErrorMessage="1" prompt="Select changes in asset" sqref="F74:G77 R74:S77 N74:O77 J74:K77">
      <formula1>$I$161:$I$165</formula1>
    </dataValidation>
    <dataValidation type="list" allowBlank="1" showInputMessage="1" showErrorMessage="1" prompt="Select response level" sqref="F72 R72 N72 J72">
      <formula1>$H$161:$H$165</formula1>
    </dataValidation>
    <dataValidation type="list" allowBlank="1" showInputMessage="1" showErrorMessage="1" prompt="Select geographical scale" sqref="E72 Q72 M72 I72">
      <formula1>$D$157:$D$159</formula1>
    </dataValidation>
    <dataValidation type="list" allowBlank="1" showInputMessage="1" showErrorMessage="1" prompt="Select project/programme sector" sqref="D72 Q30 Q32 Q34 Q36 Q38 M38 M36 M34 M32 M30 I30 I32 I34 I36 I38 E38 E36 E34 E32 E30 P72 L72 H72">
      <formula1>$J$152:$J$160</formula1>
    </dataValidation>
    <dataValidation type="list" allowBlank="1" showInputMessage="1" showErrorMessage="1" prompt="Select level of awarness" sqref="F68:G68 R68:S68 N68:O68 J68:K68">
      <formula1>$G$161:$G$165</formula1>
    </dataValidation>
    <dataValidation type="list" allowBlank="1" showInputMessage="1" showErrorMessage="1" prompt="Select scale" sqref="K60:K62 S60:S62 G60:G62 O60:O62">
      <formula1>$F$161:$F$164</formula1>
    </dataValidation>
    <dataValidation type="list" allowBlank="1" showInputMessage="1" showErrorMessage="1" prompt="Select scale" sqref="F133 J133 R38 R36 R34 R32 R30 N30 N32 N34 N36 N38 J38 J36 J34 J32 J30 F38 F36 F34 F32 F30 R133 N133 I60:I62 E60:E62 Q60:Q62 M60:M62">
      <formula1>$D$157:$D$159</formula1>
    </dataValidation>
    <dataValidation type="list" allowBlank="1" showInputMessage="1" showErrorMessage="1" prompt="Select capacity level" sqref="G54 S54 K54 O54">
      <formula1>$F$161:$F$164</formula1>
    </dataValidation>
    <dataValidation type="list" allowBlank="1" showInputMessage="1" showErrorMessage="1" prompt="Select sector" sqref="F54 R54 R117 N117 J117 F117 Q133 E133 S79:S84 P74:P77 O79:O84 F60:F62 K79:K84 H74:H77 G79:G84 D74:D77 I133 J54 N54 M133 L74:L77 J60:J62 R60:R62 N60:N62">
      <formula1>$J$152:$J$160</formula1>
    </dataValidation>
    <dataValidation type="list" allowBlank="1" showInputMessage="1" showErrorMessage="1" sqref="I132 O116 K78 I78 G78 K132 M132 Q78 S78 E132 O132 F116 G132 S116 O78 M78 K116 S132 Q132">
      <formula1>group</formula1>
    </dataValidation>
    <dataValidation type="list" allowBlank="1" showInputMessage="1" showErrorMessage="1" sqref="B69">
      <formula1>selectyn</formula1>
    </dataValidation>
    <dataValidation type="list" allowBlank="1" showInputMessage="1" showErrorMessage="1" error="Select from the drop-down list" prompt="Select type of hazards information generated from the drop-down list_x000a_" sqref="F27:F28 R27:R28 N27:N28 J27:J28">
      <formula1>$D$141:$D$148</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$D$141:$D$148</formula1>
    </dataValidation>
    <dataValidation type="list" allowBlank="1" showInputMessage="1" showErrorMessage="1" prompt="Select type" sqref="F57:G58 J57:K58 R57:S58 N57:O58 H60:H62 D60:D62 P60:P62 L60:L62">
      <formula1>$D$153:$D$155</formula1>
    </dataValidation>
    <dataValidation type="list" allowBlank="1" showInputMessage="1" showErrorMessage="1" sqref="E79:F84 I79:J84 M79:N84 Q79:R84">
      <formula1>type1</formula1>
    </dataValidation>
    <dataValidation type="list" allowBlank="1" showInputMessage="1" showErrorMessage="1" prompt="Select level of improvements" sqref="D88:E88 P88 L88 H88">
      <formula1>$K$161:$K$165</formula1>
    </dataValidation>
    <dataValidation type="list" allowBlank="1" showInputMessage="1" showErrorMessage="1" prompt="Select type" sqref="G88 O88 S88 K88">
      <formula1>$F$142:$F$146</formula1>
    </dataValidation>
    <dataValidation type="list" allowBlank="1" showInputMessage="1" showErrorMessage="1" error="Please select a level of effectiveness from the drop-down list" prompt="Select the level of effectiveness of protection/rehabilitation" sqref="G90:G91 R90:R91 R93:R94 R96:R97 O99:O100 K99:K100 O96:O97 O93:O94 O90:O91 K90:K91 K93:K94 K96:K97 G99:G100 G93:G94 G96:G97 R99:R100 O102:O103 K102:K103 G102:G103 R102:R103">
      <formula1>$K$161:$K$165</formula1>
    </dataValidation>
    <dataValidation type="list" allowBlank="1" showInputMessage="1" showErrorMessage="1" error="Please select improvement level from the drop-down list" prompt="Select improvement level" sqref="F107:G107 R107:S107 N107:O107 J107:K107">
      <formula1>$H$156:$H$160</formula1>
    </dataValidation>
    <dataValidation type="list" allowBlank="1" showInputMessage="1" showErrorMessage="1" prompt="Select adaptation strategy" sqref="G117 S117 O117 K117">
      <formula1>$I$167:$I$183</formula1>
    </dataValidation>
    <dataValidation type="list" allowBlank="1" showInputMessage="1" showErrorMessage="1" prompt="Select integration level" sqref="D131:S131">
      <formula1>$H$149:$H$153</formula1>
    </dataValidation>
    <dataValidation type="list" allowBlank="1" showInputMessage="1" showErrorMessage="1" prompt="Select state of enforcement" sqref="E135:F135 Q135:R135 M135:N135 I135:J135">
      <formula1>$I$142:$I$146</formula1>
    </dataValidation>
    <dataValidation type="list" allowBlank="1" showInputMessage="1" showErrorMessage="1" error="Please select the from the drop-down list_x000a_" prompt="Please select from the drop-down list" sqref="C17">
      <formula1>$J$153:$J$160</formula1>
    </dataValidation>
    <dataValidation type="list" allowBlank="1" showInputMessage="1" showErrorMessage="1" error="Please select from the drop-down list" prompt="Please select from the drop-down list" sqref="C14">
      <formula1>$C$162:$C$164</formula1>
    </dataValidation>
    <dataValidation type="list" allowBlank="1" showInputMessage="1" showErrorMessage="1" error="Select from the drop-down list" prompt="Select from the drop-down list" sqref="C16">
      <formula1>$B$162:$B$165</formula1>
    </dataValidation>
    <dataValidation type="list" allowBlank="1" showInputMessage="1" showErrorMessage="1" error="Select from the drop-down list" prompt="Select from the drop-down list" sqref="C15">
      <formula1>$B$168:$B$326</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$K$161:$K$165</formula1>
    </dataValidation>
  </dataValidations>
  <pageMargins left="0.7" right="0.7" top="0.75" bottom="0.75" header="0.3" footer="0.3"/>
  <pageSetup paperSize="8" scale="36"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zoomScale="115" zoomScaleNormal="115" workbookViewId="0">
      <selection activeCell="C1" sqref="C1"/>
    </sheetView>
  </sheetViews>
  <sheetFormatPr defaultColWidth="8.85546875" defaultRowHeight="15" x14ac:dyDescent="0.25"/>
  <cols>
    <col min="1" max="1" width="2.42578125" customWidth="1"/>
    <col min="2" max="2" width="109.42578125" customWidth="1"/>
    <col min="3" max="3" width="2.42578125" customWidth="1"/>
  </cols>
  <sheetData>
    <row r="1" spans="2:2" ht="16.5" thickBot="1" x14ac:dyDescent="0.3">
      <c r="B1" s="35" t="s">
        <v>244</v>
      </c>
    </row>
    <row r="2" spans="2:2" ht="306.75" thickBot="1" x14ac:dyDescent="0.3">
      <c r="B2" s="36" t="s">
        <v>245</v>
      </c>
    </row>
    <row r="3" spans="2:2" ht="16.5" thickBot="1" x14ac:dyDescent="0.3">
      <c r="B3" s="35" t="s">
        <v>246</v>
      </c>
    </row>
    <row r="4" spans="2:2" ht="243" thickBot="1" x14ac:dyDescent="0.3">
      <c r="B4" s="37" t="s">
        <v>247</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14</ProjectId>
    <ReportingPeriod xmlns="dc9b7735-1e97-4a24-b7a2-47bf824ab39e" xsi:nil="true"/>
    <WBDocsDocURL xmlns="dc9b7735-1e97-4a24-b7a2-47bf824ab39e">http://wbdocsservices.worldbank.org/services?I4_SERVICE=VC&amp;I4_KEY=TF069012&amp;I4_DOCID=090224b085c08725</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http://pubdocs.worldbank.org/en/974121532334922237/14-For-Webiste-PPR3-AF-Mauritania-Sept2016-Aug2017.xlsx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AAA5566-FB84-4484-A3C3-9E391B2E345E}"/>
</file>

<file path=customXml/itemProps2.xml><?xml version="1.0" encoding="utf-8"?>
<ds:datastoreItem xmlns:ds="http://schemas.openxmlformats.org/officeDocument/2006/customXml" ds:itemID="{601822CC-299E-42E9-8DBD-B48FC031C0D7}"/>
</file>

<file path=customXml/itemProps3.xml><?xml version="1.0" encoding="utf-8"?>
<ds:datastoreItem xmlns:ds="http://schemas.openxmlformats.org/officeDocument/2006/customXml" ds:itemID="{55878DD3-71A8-472E-8864-1CD83D6A14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FinancialData</vt:lpstr>
      <vt:lpstr>Procurement</vt:lpstr>
      <vt:lpstr>Risk Assesment</vt:lpstr>
      <vt:lpstr>Rating</vt:lpstr>
      <vt:lpstr>Project Indicators</vt:lpstr>
      <vt:lpstr>Lessons Learned</vt:lpstr>
      <vt:lpstr>Results Tracker</vt:lpstr>
      <vt:lpstr>Units for Indicators</vt:lpstr>
      <vt:lpstr>Financial annex</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2018-06-15T16:20:39Z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6928cf46-c326-4255-ab09-b0d79a1ac86c,4;6928cf46-c326-4255-ab09-b0d79a1ac86c,6;6928cf46-c326-4255-ab09-b0d79a1ac86c,8;6928cf46-c326-4255-ab09-b0d79a1ac86c,10;6928cf46-c326-4255-ab09-b0d79a1ac86c,12;</vt:lpwstr>
  </property>
</Properties>
</file>